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d03M-Son_regina-1730-Sarro(1." sheetId="1" r:id="rId4"/>
    <sheet state="visible" name="sop" sheetId="2" r:id="rId5"/>
    <sheet state="visible" name="sop_counts" sheetId="3" r:id="rId6"/>
    <sheet state="visible" name="vnI" sheetId="4" r:id="rId7"/>
    <sheet state="visible" name="Harmony" sheetId="5" r:id="rId8"/>
    <sheet state="visible" name="vnI_Counts" sheetId="6" r:id="rId9"/>
    <sheet state="visible" name="Dyn" sheetId="7" r:id="rId10"/>
    <sheet state="visible" name="vn" sheetId="8" r:id="rId11"/>
    <sheet state="visible" name="vn_counts" sheetId="9" r:id="rId12"/>
    <sheet state="visible" name="score" sheetId="10" r:id="rId13"/>
    <sheet state="visible" name="score_counts" sheetId="11" r:id="rId14"/>
    <sheet state="visible" name="Ascending" sheetId="12" r:id="rId15"/>
    <sheet state="visible" name="Descending" sheetId="13" r:id="rId16"/>
  </sheets>
  <definedNames>
    <definedName hidden="1" localSheetId="1" name="_xlnm._FilterDatabase">sop!$A$1:$Q$175</definedName>
    <definedName hidden="1" localSheetId="3" name="_xlnm._FilterDatabase">vnI!$A$1:$K$523</definedName>
    <definedName hidden="1" localSheetId="7" name="_xlnm._FilterDatabase">vn!$A$1:$J$470</definedName>
    <definedName hidden="1" localSheetId="9" name="_xlnm._FilterDatabase">score!$A$1:$K$1004</definedName>
  </definedNames>
  <calcPr/>
  <extLst>
    <ext uri="GoogleSheetsCustomDataVersion1">
      <go:sheetsCustomData xmlns:go="http://customooxmlschemas.google.com/" r:id="rId17" roundtripDataSignature="AMtx7mhd3SRIJ9HXsDjm10z+dEaro0D8eA=="/>
    </ext>
  </extLst>
</workbook>
</file>

<file path=xl/sharedStrings.xml><?xml version="1.0" encoding="utf-8"?>
<sst xmlns="http://schemas.openxmlformats.org/spreadsheetml/2006/main" count="8395" uniqueCount="1343">
  <si>
    <t>Act</t>
  </si>
  <si>
    <t>ActAndScene</t>
  </si>
  <si>
    <t>Additions_-1</t>
  </si>
  <si>
    <t>Additions_64</t>
  </si>
  <si>
    <t>Additions_nan</t>
  </si>
  <si>
    <t>AriaId</t>
  </si>
  <si>
    <t>AriaLabel</t>
  </si>
  <si>
    <t>AriaName</t>
  </si>
  <si>
    <t>AriaOpera</t>
  </si>
  <si>
    <t>Character</t>
  </si>
  <si>
    <t>Chord_IV_Count</t>
  </si>
  <si>
    <t>Chord_IV_Per</t>
  </si>
  <si>
    <t>Chord_I_Count</t>
  </si>
  <si>
    <t>Chord_I_Per</t>
  </si>
  <si>
    <t>Chord_V7_Count</t>
  </si>
  <si>
    <t>Chord_V7_Per</t>
  </si>
  <si>
    <t>Chord_V_Count</t>
  </si>
  <si>
    <t>Chord_V_Per</t>
  </si>
  <si>
    <t>Chord_ii7_Count</t>
  </si>
  <si>
    <t>Chord_ii7_Per</t>
  </si>
  <si>
    <t>Chord_ii_Count</t>
  </si>
  <si>
    <t>Chord_ii_Per</t>
  </si>
  <si>
    <t>Chord_types_7th</t>
  </si>
  <si>
    <t>Chord_types_dim</t>
  </si>
  <si>
    <t>Chord_types_mayor triad</t>
  </si>
  <si>
    <t>Chord_types_minor triad</t>
  </si>
  <si>
    <t>Chord_vi_Count</t>
  </si>
  <si>
    <t>Chord_vi_Per</t>
  </si>
  <si>
    <t>Chord_viio_Count</t>
  </si>
  <si>
    <t>Chord_viio_Per</t>
  </si>
  <si>
    <t>Chords_Grouping_1D_Count</t>
  </si>
  <si>
    <t>Chords_Grouping_1D_Per</t>
  </si>
  <si>
    <t>Chords_Grouping_1SD_Count</t>
  </si>
  <si>
    <t>Chords_Grouping_1SD_Per</t>
  </si>
  <si>
    <t>Chords_Grouping_1T_Count</t>
  </si>
  <si>
    <t>Chords_Grouping_1T_Per</t>
  </si>
  <si>
    <t>Chords_Grouping_1sd_Count</t>
  </si>
  <si>
    <t>Chords_Grouping_1sd_Per</t>
  </si>
  <si>
    <t>Chords_Grouping_2D_Count</t>
  </si>
  <si>
    <t>Chords_Grouping_2D_Per</t>
  </si>
  <si>
    <t>Chords_Grouping_2SD_Count</t>
  </si>
  <si>
    <t>Chords_Grouping_2SD_Per</t>
  </si>
  <si>
    <t>Chords_Grouping_2T_Count</t>
  </si>
  <si>
    <t>Chords_Grouping_2T_Per</t>
  </si>
  <si>
    <t>City</t>
  </si>
  <si>
    <t>Clef1</t>
  </si>
  <si>
    <t>Clef2</t>
  </si>
  <si>
    <t>Clef3</t>
  </si>
  <si>
    <t>Composer</t>
  </si>
  <si>
    <t>Decade</t>
  </si>
  <si>
    <t>EndOfThemeA</t>
  </si>
  <si>
    <t>FamilyInstrumentation</t>
  </si>
  <si>
    <t>FamilyScoring</t>
  </si>
  <si>
    <t>FamilyStr_Density</t>
  </si>
  <si>
    <t>FamilyStr_Notes</t>
  </si>
  <si>
    <t>FamilyStr_NotesMean</t>
  </si>
  <si>
    <t>FamilyStr_NumberOfFilteredParts</t>
  </si>
  <si>
    <t>FamilyStr_NumberOfParts</t>
  </si>
  <si>
    <t>FamilyStr_SoundingDensity</t>
  </si>
  <si>
    <t>FamilyStr_SoundingMeasures</t>
  </si>
  <si>
    <t>FamilyStr_SoundingMeasuresMean</t>
  </si>
  <si>
    <t>FamilyVoice_Density</t>
  </si>
  <si>
    <t>FamilyVoice_Notes</t>
  </si>
  <si>
    <t>FamilyVoice_NotesMean</t>
  </si>
  <si>
    <t>FamilyVoice_NumberOfFilteredParts</t>
  </si>
  <si>
    <t>FamilyVoice_NumberOfParts</t>
  </si>
  <si>
    <t>FamilyVoice_SoundingDensity</t>
  </si>
  <si>
    <t>FamilyVoice_SoundingMeasures</t>
  </si>
  <si>
    <t>FamilyVoice_SoundingMeasuresMean</t>
  </si>
  <si>
    <t>FamilyWw_NumberOfFilteredParts</t>
  </si>
  <si>
    <t>FamilyWw_NumberOfParts</t>
  </si>
  <si>
    <t>FileName</t>
  </si>
  <si>
    <t>Form</t>
  </si>
  <si>
    <t>Gender</t>
  </si>
  <si>
    <t>Harmonic_rhythm</t>
  </si>
  <si>
    <t>Harmonic_rhythm_beats</t>
  </si>
  <si>
    <t>Instrumentation</t>
  </si>
  <si>
    <t>Key</t>
  </si>
  <si>
    <t>KeySignature</t>
  </si>
  <si>
    <t>KeySignatureType</t>
  </si>
  <si>
    <t>Key_I_PercentageMeasures</t>
  </si>
  <si>
    <t>Key_Modulatory_I</t>
  </si>
  <si>
    <t>Key_Modulatory_V</t>
  </si>
  <si>
    <t>Key_V_PercentageMeasures</t>
  </si>
  <si>
    <t>Label_BasicPassion</t>
  </si>
  <si>
    <t>Label_Passions</t>
  </si>
  <si>
    <t>Label_Sentiment</t>
  </si>
  <si>
    <t>Label_Time</t>
  </si>
  <si>
    <t>Librettist</t>
  </si>
  <si>
    <t>Measures</t>
  </si>
  <si>
    <t>Mode</t>
  </si>
  <si>
    <t>NumberOfBeats</t>
  </si>
  <si>
    <t>Score_NumberOfParts</t>
  </si>
  <si>
    <t>Score_NumberOfFilteredParts</t>
  </si>
  <si>
    <t>Numerals_IV_Count</t>
  </si>
  <si>
    <t>Numerals_IV_Per</t>
  </si>
  <si>
    <t>Numerals_I_Count</t>
  </si>
  <si>
    <t>Numerals_I_Per</t>
  </si>
  <si>
    <t>Numerals_V_Count</t>
  </si>
  <si>
    <t>Numerals_V_Per</t>
  </si>
  <si>
    <t>Numerals_ii_Count</t>
  </si>
  <si>
    <t>Numerals_ii_Per</t>
  </si>
  <si>
    <t>Numerals_vi_Count</t>
  </si>
  <si>
    <t>Numerals_vi_Per</t>
  </si>
  <si>
    <t>Numerals_vii_Count</t>
  </si>
  <si>
    <t>Numerals_vii_Per</t>
  </si>
  <si>
    <t>NumericTempo</t>
  </si>
  <si>
    <t>PartSop_AbsoluteIntervallicKurtosis</t>
  </si>
  <si>
    <t>PartSop_AbsoluteIntervallicMean</t>
  </si>
  <si>
    <t>PartSop_AbsoluteIntervallicSkewness</t>
  </si>
  <si>
    <t>PartSop_AbsoluteIntervallicStd</t>
  </si>
  <si>
    <t>PartSop_AbsoluteIntervallicTrimDiff</t>
  </si>
  <si>
    <t>PartSop_AbsoluteIntervallicTrimRatio</t>
  </si>
  <si>
    <t>PartSop_AscendingIntervals_Count</t>
  </si>
  <si>
    <t>PartSop_AscendingIntervals_Per</t>
  </si>
  <si>
    <t>PartSop_AscendingSemitones_Sum</t>
  </si>
  <si>
    <t>PartSop_Degree#1_Count</t>
  </si>
  <si>
    <t>PartSop_Degree#1_Count_relative</t>
  </si>
  <si>
    <t>PartSop_Degree#1_Per</t>
  </si>
  <si>
    <t>PartSop_Degree#1_Per_relative</t>
  </si>
  <si>
    <t>PartSop_Degree#2_Count</t>
  </si>
  <si>
    <t>PartSop_Degree#2_Count_relative</t>
  </si>
  <si>
    <t>PartSop_Degree#2_Per</t>
  </si>
  <si>
    <t>PartSop_Degree#2_Per_relative</t>
  </si>
  <si>
    <t>PartSop_Degree#3_Count</t>
  </si>
  <si>
    <t>PartSop_Degree#3_Count_relative</t>
  </si>
  <si>
    <t>PartSop_Degree#3_Per</t>
  </si>
  <si>
    <t>PartSop_Degree#3_Per_relative</t>
  </si>
  <si>
    <t>PartSop_Degree#4_Count</t>
  </si>
  <si>
    <t>PartSop_Degree#4_Count_relative</t>
  </si>
  <si>
    <t>PartSop_Degree#4_Per</t>
  </si>
  <si>
    <t>PartSop_Degree#4_Per_relative</t>
  </si>
  <si>
    <t>PartSop_Degree#5_Count</t>
  </si>
  <si>
    <t>PartSop_Degree#5_Count_relative</t>
  </si>
  <si>
    <t>PartSop_Degree#5_Per</t>
  </si>
  <si>
    <t>PartSop_Degree#5_Per_relative</t>
  </si>
  <si>
    <t>PartSop_Degree#6_Count</t>
  </si>
  <si>
    <t>PartSop_Degree#6_Count_relative</t>
  </si>
  <si>
    <t>PartSop_Degree#6_Per</t>
  </si>
  <si>
    <t>PartSop_Degree#6_Per_relative</t>
  </si>
  <si>
    <t>PartSop_Degree#7_Count</t>
  </si>
  <si>
    <t>PartSop_Degree#7_Count_relative</t>
  </si>
  <si>
    <t>PartSop_Degree#7_Per</t>
  </si>
  <si>
    <t>PartSop_Degree#7_Per_relative</t>
  </si>
  <si>
    <t>PartSop_Degree1_Count</t>
  </si>
  <si>
    <t>PartSop_Degree1_Count_relative</t>
  </si>
  <si>
    <t>PartSop_Degree1_Per</t>
  </si>
  <si>
    <t>PartSop_Degree1_Per_relative</t>
  </si>
  <si>
    <t>PartSop_Degree2_Count</t>
  </si>
  <si>
    <t>PartSop_Degree2_Count_relative</t>
  </si>
  <si>
    <t>PartSop_Degree2_Per</t>
  </si>
  <si>
    <t>PartSop_Degree2_Per_relative</t>
  </si>
  <si>
    <t>PartSop_Degree3_Count</t>
  </si>
  <si>
    <t>PartSop_Degree3_Count_relative</t>
  </si>
  <si>
    <t>PartSop_Degree3_Per</t>
  </si>
  <si>
    <t>PartSop_Degree3_Per_relative</t>
  </si>
  <si>
    <t>PartSop_Degree4_Count</t>
  </si>
  <si>
    <t>PartSop_Degree4_Count_relative</t>
  </si>
  <si>
    <t>PartSop_Degree4_Per</t>
  </si>
  <si>
    <t>PartSop_Degree4_Per_relative</t>
  </si>
  <si>
    <t>PartSop_Degree5_Count</t>
  </si>
  <si>
    <t>PartSop_Degree5_Count_relative</t>
  </si>
  <si>
    <t>PartSop_Degree5_Per</t>
  </si>
  <si>
    <t>PartSop_Degree5_Per_relative</t>
  </si>
  <si>
    <t>PartSop_Degree6_Count</t>
  </si>
  <si>
    <t>PartSop_Degree6_Count_relative</t>
  </si>
  <si>
    <t>PartSop_Degree6_Per</t>
  </si>
  <si>
    <t>PartSop_Degree6_Per_relative</t>
  </si>
  <si>
    <t>PartSop_Degree7_Count</t>
  </si>
  <si>
    <t>PartSop_Degree7_Count_relative</t>
  </si>
  <si>
    <t>PartSop_Degree7_Per</t>
  </si>
  <si>
    <t>PartSop_Degree7_Per_relative</t>
  </si>
  <si>
    <t>PartSop_Degreeb1_Count</t>
  </si>
  <si>
    <t>PartSop_Degreeb1_Count_relative</t>
  </si>
  <si>
    <t>PartSop_Degreeb1_Per</t>
  </si>
  <si>
    <t>PartSop_Degreeb1_Per_relative</t>
  </si>
  <si>
    <t>PartSop_Degreeb2_Count</t>
  </si>
  <si>
    <t>PartSop_Degreeb2_Count_relative</t>
  </si>
  <si>
    <t>PartSop_Degreeb2_Per</t>
  </si>
  <si>
    <t>PartSop_Degreeb2_Per_relative</t>
  </si>
  <si>
    <t>PartSop_Degreeb3_Count</t>
  </si>
  <si>
    <t>PartSop_Degreeb3_Count_relative</t>
  </si>
  <si>
    <t>PartSop_Degreeb3_Per</t>
  </si>
  <si>
    <t>PartSop_Degreeb3_Per_relative</t>
  </si>
  <si>
    <t>PartSop_Degreeb4_Count</t>
  </si>
  <si>
    <t>PartSop_Degreeb4_Count_relative</t>
  </si>
  <si>
    <t>PartSop_Degreeb4_Per</t>
  </si>
  <si>
    <t>PartSop_Degreeb4_Per_relative</t>
  </si>
  <si>
    <t>PartSop_Degreeb5_Count</t>
  </si>
  <si>
    <t>PartSop_Degreeb5_Count_relative</t>
  </si>
  <si>
    <t>PartSop_Degreeb5_Per</t>
  </si>
  <si>
    <t>PartSop_Degreeb5_Per_relative</t>
  </si>
  <si>
    <t>PartSop_Degreeb6_Count</t>
  </si>
  <si>
    <t>PartSop_Degreeb6_Count_relative</t>
  </si>
  <si>
    <t>PartSop_Degreeb6_Per</t>
  </si>
  <si>
    <t>PartSop_Degreeb6_Per_relative</t>
  </si>
  <si>
    <t>PartSop_Degreeb7_Count</t>
  </si>
  <si>
    <t>PartSop_Degreeb7_Count_relative</t>
  </si>
  <si>
    <t>PartSop_Degreeb7_Per</t>
  </si>
  <si>
    <t>PartSop_Degreeb7_Per_relative</t>
  </si>
  <si>
    <t>PartSop_Density</t>
  </si>
  <si>
    <t>PartSop_DescendingIntervals_Count</t>
  </si>
  <si>
    <t>PartSop_DescendingIntervals_Per</t>
  </si>
  <si>
    <t>PartSop_DescendingSemitones_Sum</t>
  </si>
  <si>
    <t>PartSop_DynAbruptness</t>
  </si>
  <si>
    <t>PartSop_DynGrad</t>
  </si>
  <si>
    <t>PartSop_DynMean</t>
  </si>
  <si>
    <t>PartSop_DynMean_weighted</t>
  </si>
  <si>
    <t>PartSop_HighestNote</t>
  </si>
  <si>
    <t>PartSop_HighestNoteIndex</t>
  </si>
  <si>
    <t>PartSop_IntervalA4_Count</t>
  </si>
  <si>
    <t>PartSop_IntervalA4_Per</t>
  </si>
  <si>
    <t>PartSop_IntervalM-2_Count</t>
  </si>
  <si>
    <t>PartSop_IntervalM-2_Per</t>
  </si>
  <si>
    <t>PartSop_IntervalM-3_Count</t>
  </si>
  <si>
    <t>PartSop_IntervalM-3_Per</t>
  </si>
  <si>
    <t>PartSop_IntervalM-6_Count</t>
  </si>
  <si>
    <t>PartSop_IntervalM-6_Per</t>
  </si>
  <si>
    <t>PartSop_IntervalM2_Count</t>
  </si>
  <si>
    <t>PartSop_IntervalM2_Per</t>
  </si>
  <si>
    <t>PartSop_IntervalM3_Count</t>
  </si>
  <si>
    <t>PartSop_IntervalM3_Per</t>
  </si>
  <si>
    <t>PartSop_IntervalP-8_Count</t>
  </si>
  <si>
    <t>PartSop_IntervalP-8_Per</t>
  </si>
  <si>
    <t>PartSop_IntervalP1_Count</t>
  </si>
  <si>
    <t>PartSop_IntervalP1_Per</t>
  </si>
  <si>
    <t>PartSop_IntervalP4_Count</t>
  </si>
  <si>
    <t>PartSop_IntervalP4_Per</t>
  </si>
  <si>
    <t>PartSop_IntervalP5_Count</t>
  </si>
  <si>
    <t>PartSop_IntervalP5_Per</t>
  </si>
  <si>
    <t>PartSop_IntervalP8_Count</t>
  </si>
  <si>
    <t>PartSop_IntervalP8_Per</t>
  </si>
  <si>
    <t>PartSop_IntervallicKurtosis</t>
  </si>
  <si>
    <t>PartSop_IntervallicMean</t>
  </si>
  <si>
    <t>PartSop_IntervallicSkewness</t>
  </si>
  <si>
    <t>PartSop_IntervallicStd</t>
  </si>
  <si>
    <t>PartSop_IntervallicTrimDiff</t>
  </si>
  <si>
    <t>PartSop_IntervallicTrimRatio</t>
  </si>
  <si>
    <t>PartSop_Intervalm-2_Count</t>
  </si>
  <si>
    <t>PartSop_Intervalm-2_Per</t>
  </si>
  <si>
    <t>PartSop_Intervalm-3_Count</t>
  </si>
  <si>
    <t>PartSop_Intervalm-3_Per</t>
  </si>
  <si>
    <t>PartSop_Intervalm-7_Count</t>
  </si>
  <si>
    <t>PartSop_Intervalm-7_Per</t>
  </si>
  <si>
    <t>PartSop_Intervalm2_Count</t>
  </si>
  <si>
    <t>PartSop_Intervalm2_Per</t>
  </si>
  <si>
    <t>PartSop_Intervalm3_Count</t>
  </si>
  <si>
    <t>PartSop_Intervalm3_Per</t>
  </si>
  <si>
    <t>PartSop_Intervalm6_Count</t>
  </si>
  <si>
    <t>PartSop_Intervalm6_Per</t>
  </si>
  <si>
    <t>PartSop_IntervalsAugmentedAll_Count</t>
  </si>
  <si>
    <t>PartSop_IntervalsAugmentedAll_Per</t>
  </si>
  <si>
    <t>PartSop_IntervalsAugmentedAsc_Count</t>
  </si>
  <si>
    <t>PartSop_IntervalsAugmentedAsc_Per</t>
  </si>
  <si>
    <t>PartSop_IntervalsAugmentedDesc_Count</t>
  </si>
  <si>
    <t>PartSop_IntervalsAugmentedDesc_Per</t>
  </si>
  <si>
    <t>PartSop_IntervalsBeyondOctaveAll_Count</t>
  </si>
  <si>
    <t>PartSop_IntervalsBeyondOctaveAll_Per</t>
  </si>
  <si>
    <t>PartSop_IntervalsBeyondOctaveAsc_Count</t>
  </si>
  <si>
    <t>PartSop_IntervalsBeyondOctaveAsc_Per</t>
  </si>
  <si>
    <t>PartSop_IntervalsBeyondOctaveDesc_Count</t>
  </si>
  <si>
    <t>PartSop_IntervalsBeyondOctaveDesc_Per</t>
  </si>
  <si>
    <t>PartSop_IntervalsDiminishedAll_Count</t>
  </si>
  <si>
    <t>PartSop_IntervalsDiminishedAll_Per</t>
  </si>
  <si>
    <t>PartSop_IntervalsDiminishedAsc_Count</t>
  </si>
  <si>
    <t>PartSop_IntervalsDiminishedAsc_Per</t>
  </si>
  <si>
    <t>PartSop_IntervalsDiminishedDesc_Count</t>
  </si>
  <si>
    <t>PartSop_IntervalsDiminishedDesc_Per</t>
  </si>
  <si>
    <t>PartSop_IntervalsDoubleAugmentedAll_Count</t>
  </si>
  <si>
    <t>PartSop_IntervalsDoubleAugmentedAll_Per</t>
  </si>
  <si>
    <t>PartSop_IntervalsDoubleAugmentedAsc_Count</t>
  </si>
  <si>
    <t>PartSop_IntervalsDoubleAugmentedAsc_Per</t>
  </si>
  <si>
    <t>PartSop_IntervalsDoubleAugmentedDesc_Count</t>
  </si>
  <si>
    <t>PartSop_IntervalsDoubleAugmentedDesc_Per</t>
  </si>
  <si>
    <t>PartSop_IntervalsDoubleDiminishedAll_Count</t>
  </si>
  <si>
    <t>PartSop_IntervalsDoubleDiminishedAll_Per</t>
  </si>
  <si>
    <t>PartSop_IntervalsDoubleDiminishedAsc_Count</t>
  </si>
  <si>
    <t>PartSop_IntervalsDoubleDiminishedAsc_Per</t>
  </si>
  <si>
    <t>PartSop_IntervalsDoubleDiminishedDesc_Count</t>
  </si>
  <si>
    <t>PartSop_IntervalsDoubleDiminishedDesc_Per</t>
  </si>
  <si>
    <t>PartSop_IntervalsMajorAll_Count</t>
  </si>
  <si>
    <t>PartSop_IntervalsMajorAll_Per</t>
  </si>
  <si>
    <t>PartSop_IntervalsMajorAsc_Count</t>
  </si>
  <si>
    <t>PartSop_IntervalsMajorAsc_Per</t>
  </si>
  <si>
    <t>PartSop_IntervalsMajorDesc_Count</t>
  </si>
  <si>
    <t>PartSop_IntervalsMajorDesc_Per</t>
  </si>
  <si>
    <t>PartSop_IntervalsMinorAll_Count</t>
  </si>
  <si>
    <t>PartSop_IntervalsMinorAll_Per</t>
  </si>
  <si>
    <t>PartSop_IntervalsMinorAsc_Count</t>
  </si>
  <si>
    <t>PartSop_IntervalsMinorAsc_Per</t>
  </si>
  <si>
    <t>PartSop_IntervalsMinorDesc_Count</t>
  </si>
  <si>
    <t>PartSop_IntervalsMinorDesc_Per</t>
  </si>
  <si>
    <t>PartSop_IntervalsPerfectAll_Count</t>
  </si>
  <si>
    <t>PartSop_IntervalsPerfectAll_Per</t>
  </si>
  <si>
    <t>PartSop_IntervalsPerfectAsc_Count</t>
  </si>
  <si>
    <t>PartSop_IntervalsPerfectAsc_Per</t>
  </si>
  <si>
    <t>PartSop_IntervalsPerfectDesc_Count</t>
  </si>
  <si>
    <t>PartSop_IntervalsPerfectDesc_Per</t>
  </si>
  <si>
    <t>PartSop_IntervalsWithinOctaveAll_Count</t>
  </si>
  <si>
    <t>PartSop_IntervalsWithinOctaveAll_Per</t>
  </si>
  <si>
    <t>PartSop_IntervalsWithinOctaveAsc_Count</t>
  </si>
  <si>
    <t>PartSop_IntervalsWithinOctaveAsc_Per</t>
  </si>
  <si>
    <t>PartSop_IntervalsWithinOctaveDesc_Count</t>
  </si>
  <si>
    <t>PartSop_IntervalsWithinOctaveDesc_Per</t>
  </si>
  <si>
    <t>PartSop_LargestAbsoluteSemitonesAll</t>
  </si>
  <si>
    <t>PartSop_LargestAbsoluteSemitonesAsc</t>
  </si>
  <si>
    <t>PartSop_LargestAbsoluteSemitonesDesc</t>
  </si>
  <si>
    <t>PartSop_LargestIntervalAll</t>
  </si>
  <si>
    <t>PartSop_LargestIntervalAsc</t>
  </si>
  <si>
    <t>PartSop_LargestIntervalDesc</t>
  </si>
  <si>
    <t>PartSop_LargestSemitonesAll</t>
  </si>
  <si>
    <t>PartSop_LargestSemitonesAsc</t>
  </si>
  <si>
    <t>PartSop_LargestSemitonesDesc</t>
  </si>
  <si>
    <t>PartSop_LeapsAll_Count</t>
  </si>
  <si>
    <t>PartSop_LeapsAll_Per</t>
  </si>
  <si>
    <t>PartSop_LeapsAsc_Count</t>
  </si>
  <si>
    <t>PartSop_LeapsAsc_Per</t>
  </si>
  <si>
    <t>PartSop_LeapsDesc_Count</t>
  </si>
  <si>
    <t>PartSop_LeapsDesc_Per</t>
  </si>
  <si>
    <t>PartSop_LowestNote</t>
  </si>
  <si>
    <t>PartSop_LowestNoteIndex</t>
  </si>
  <si>
    <t>PartSop_MeanInterval</t>
  </si>
  <si>
    <t>PartSop_Notes</t>
  </si>
  <si>
    <t>PartSop_RepeatedNotes_Count</t>
  </si>
  <si>
    <t>PartSop_RepeatedNotes_Per</t>
  </si>
  <si>
    <t>PartSop_SmallestAbsoluteSemitonesAll</t>
  </si>
  <si>
    <t>PartSop_SmallestAbsoluteSemitonesAsc</t>
  </si>
  <si>
    <t>PartSop_SmallestAbsoluteSemitonesDesc</t>
  </si>
  <si>
    <t>PartSop_SmallestIntervalAll</t>
  </si>
  <si>
    <t>PartSop_SmallestIntervalAsc</t>
  </si>
  <si>
    <t>PartSop_SmallestIntervalDesc</t>
  </si>
  <si>
    <t>PartSop_SmallestSemitonesAll</t>
  </si>
  <si>
    <t>PartSop_SmallestSemitonesAsc</t>
  </si>
  <si>
    <t>PartSop_SmallestSemitonesDesc</t>
  </si>
  <si>
    <t>PartSop_SoundingDensity</t>
  </si>
  <si>
    <t>PartSop_SoundingMeasures</t>
  </si>
  <si>
    <t>PartSop_StepwiseMotionAll_Count</t>
  </si>
  <si>
    <t>PartSop_StepwiseMotionAll_Per</t>
  </si>
  <si>
    <t>PartSop_StepwiseMotionAsc_Count</t>
  </si>
  <si>
    <t>PartSop_StepwiseMotionAsc_Per</t>
  </si>
  <si>
    <t>PartSop_StepwiseMotionDesc_Count</t>
  </si>
  <si>
    <t>PartSop_StepwiseMotionDesc_Per</t>
  </si>
  <si>
    <t>PartSop_SyllabicRatio</t>
  </si>
  <si>
    <t>PartSop_Syllables</t>
  </si>
  <si>
    <t>PartSop_TrimmedAbsoluteIntervallicMean</t>
  </si>
  <si>
    <t>PartSop_TrimmedAbsoluteIntervallicStd</t>
  </si>
  <si>
    <t>PartSop_TrimmedIntervallicMean</t>
  </si>
  <si>
    <t>PartSop_TrimmedIntervallicStd</t>
  </si>
  <si>
    <t>PartVnI_AbsoluteIntervallicKurtosis</t>
  </si>
  <si>
    <t>PartVnI_AbsoluteIntervallicMean</t>
  </si>
  <si>
    <t>PartVnI_AbsoluteIntervallicSkewness</t>
  </si>
  <si>
    <t>PartVnI_AbsoluteIntervallicStd</t>
  </si>
  <si>
    <t>PartVnI_AbsoluteIntervallicTrimDiff</t>
  </si>
  <si>
    <t>PartVnI_AbsoluteIntervallicTrimRatio</t>
  </si>
  <si>
    <t>PartVnI_AscendingIntervals_Count</t>
  </si>
  <si>
    <t>PartVnI_AscendingIntervals_Per</t>
  </si>
  <si>
    <t>PartVnI_AscendingSemitones_Sum</t>
  </si>
  <si>
    <t>PartVnI_Degree#1_Count</t>
  </si>
  <si>
    <t>PartVnI_Degree#1_Count_relative</t>
  </si>
  <si>
    <t>PartVnI_Degree#1_Per</t>
  </si>
  <si>
    <t>PartVnI_Degree#1_Per_relative</t>
  </si>
  <si>
    <t>PartVnI_Degree#2_Count</t>
  </si>
  <si>
    <t>PartVnI_Degree#2_Count_relative</t>
  </si>
  <si>
    <t>PartVnI_Degree#2_Per</t>
  </si>
  <si>
    <t>PartVnI_Degree#2_Per_relative</t>
  </si>
  <si>
    <t>PartVnI_Degree#3_Count</t>
  </si>
  <si>
    <t>PartVnI_Degree#3_Count_relative</t>
  </si>
  <si>
    <t>PartVnI_Degree#3_Per</t>
  </si>
  <si>
    <t>PartVnI_Degree#3_Per_relative</t>
  </si>
  <si>
    <t>PartVnI_Degree#4_Count</t>
  </si>
  <si>
    <t>PartVnI_Degree#4_Count_relative</t>
  </si>
  <si>
    <t>PartVnI_Degree#4_Per</t>
  </si>
  <si>
    <t>PartVnI_Degree#4_Per_relative</t>
  </si>
  <si>
    <t>PartVnI_Degree#5_Count</t>
  </si>
  <si>
    <t>PartVnI_Degree#5_Count_relative</t>
  </si>
  <si>
    <t>PartVnI_Degree#5_Per</t>
  </si>
  <si>
    <t>PartVnI_Degree#5_Per_relative</t>
  </si>
  <si>
    <t>PartVnI_Degree#6_Count</t>
  </si>
  <si>
    <t>PartVnI_Degree#6_Count_relative</t>
  </si>
  <si>
    <t>PartVnI_Degree#6_Per</t>
  </si>
  <si>
    <t>PartVnI_Degree#6_Per_relative</t>
  </si>
  <si>
    <t>PartVnI_Degree#7_Count</t>
  </si>
  <si>
    <t>PartVnI_Degree#7_Count_relative</t>
  </si>
  <si>
    <t>PartVnI_Degree#7_Per</t>
  </si>
  <si>
    <t>PartVnI_Degree#7_Per_relative</t>
  </si>
  <si>
    <t>PartVnI_Degree1_Count</t>
  </si>
  <si>
    <t>PartVnI_Degree1_Count_relative</t>
  </si>
  <si>
    <t>PartVnI_Degree1_Per</t>
  </si>
  <si>
    <t>PartVnI_Degree1_Per_relative</t>
  </si>
  <si>
    <t>PartVnI_Degree2_Count</t>
  </si>
  <si>
    <t>PartVnI_Degree2_Count_relative</t>
  </si>
  <si>
    <t>PartVnI_Degree2_Per</t>
  </si>
  <si>
    <t>PartVnI_Degree2_Per_relative</t>
  </si>
  <si>
    <t>PartVnI_Degree3_Count</t>
  </si>
  <si>
    <t>PartVnI_Degree3_Count_relative</t>
  </si>
  <si>
    <t>PartVnI_Degree3_Per</t>
  </si>
  <si>
    <t>PartVnI_Degree3_Per_relative</t>
  </si>
  <si>
    <t>PartVnI_Degree4_Count</t>
  </si>
  <si>
    <t>PartVnI_Degree4_Count_relative</t>
  </si>
  <si>
    <t>PartVnI_Degree4_Per</t>
  </si>
  <si>
    <t>PartVnI_Degree4_Per_relative</t>
  </si>
  <si>
    <t>PartVnI_Degree5_Count</t>
  </si>
  <si>
    <t>PartVnI_Degree5_Count_relative</t>
  </si>
  <si>
    <t>PartVnI_Degree5_Per</t>
  </si>
  <si>
    <t>PartVnI_Degree5_Per_relative</t>
  </si>
  <si>
    <t>PartVnI_Degree6_Count</t>
  </si>
  <si>
    <t>PartVnI_Degree6_Count_relative</t>
  </si>
  <si>
    <t>PartVnI_Degree6_Per</t>
  </si>
  <si>
    <t>PartVnI_Degree6_Per_relative</t>
  </si>
  <si>
    <t>PartVnI_Degree7_Count</t>
  </si>
  <si>
    <t>PartVnI_Degree7_Count_relative</t>
  </si>
  <si>
    <t>PartVnI_Degree7_Per</t>
  </si>
  <si>
    <t>PartVnI_Degree7_Per_relative</t>
  </si>
  <si>
    <t>PartVnI_Degreeb1_Count</t>
  </si>
  <si>
    <t>PartVnI_Degreeb1_Count_relative</t>
  </si>
  <si>
    <t>PartVnI_Degreeb1_Per</t>
  </si>
  <si>
    <t>PartVnI_Degreeb1_Per_relative</t>
  </si>
  <si>
    <t>PartVnI_Degreeb2_Count</t>
  </si>
  <si>
    <t>PartVnI_Degreeb2_Count_relative</t>
  </si>
  <si>
    <t>PartVnI_Degreeb2_Per</t>
  </si>
  <si>
    <t>PartVnI_Degreeb2_Per_relative</t>
  </si>
  <si>
    <t>PartVnI_Degreeb3_Count</t>
  </si>
  <si>
    <t>PartVnI_Degreeb3_Count_relative</t>
  </si>
  <si>
    <t>PartVnI_Degreeb3_Per</t>
  </si>
  <si>
    <t>PartVnI_Degreeb3_Per_relative</t>
  </si>
  <si>
    <t>PartVnI_Degreeb4_Count</t>
  </si>
  <si>
    <t>PartVnI_Degreeb4_Count_relative</t>
  </si>
  <si>
    <t>PartVnI_Degreeb4_Per</t>
  </si>
  <si>
    <t>PartVnI_Degreeb4_Per_relative</t>
  </si>
  <si>
    <t>PartVnI_Degreeb5_Count</t>
  </si>
  <si>
    <t>PartVnI_Degreeb5_Count_relative</t>
  </si>
  <si>
    <t>PartVnI_Degreeb5_Per</t>
  </si>
  <si>
    <t>PartVnI_Degreeb5_Per_relative</t>
  </si>
  <si>
    <t>PartVnI_Degreeb6_Count</t>
  </si>
  <si>
    <t>PartVnI_Degreeb6_Count_relative</t>
  </si>
  <si>
    <t>PartVnI_Degreeb6_Per</t>
  </si>
  <si>
    <t>PartVnI_Degreeb6_Per_relative</t>
  </si>
  <si>
    <t>PartVnI_Degreeb7_Count</t>
  </si>
  <si>
    <t>PartVnI_Degreeb7_Count_relative</t>
  </si>
  <si>
    <t>PartVnI_Degreeb7_Per</t>
  </si>
  <si>
    <t>PartVnI_Degreeb7_Per_relative</t>
  </si>
  <si>
    <t>PartVnI_Density</t>
  </si>
  <si>
    <t>PartVnI_DescendingIntervals_Count</t>
  </si>
  <si>
    <t>PartVnI_DescendingIntervals_Per</t>
  </si>
  <si>
    <t>PartVnI_DescendingSemitones_Sum</t>
  </si>
  <si>
    <t>PartVnI_DynAbruptness</t>
  </si>
  <si>
    <t>PartVnI_DynGrad</t>
  </si>
  <si>
    <t>PartVnI_DynMean</t>
  </si>
  <si>
    <t>PartVnI_DynMean_weighted</t>
  </si>
  <si>
    <t>PartVnI_HighestNote</t>
  </si>
  <si>
    <t>PartVnI_HighestNoteIndex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</si>
  <si>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</si>
  <si>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</si>
  <si>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</si>
  <si>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</si>
  <si>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</si>
  <si>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</si>
  <si>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</si>
  <si>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</si>
  <si>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</si>
  <si>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</si>
  <si>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</si>
  <si>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</si>
  <si>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PartVnI_IntervalP-4_Count</t>
  </si>
  <si>
    <t>PartVnI_IntervalP-4_Per</t>
  </si>
  <si>
    <t>PartVnI_IntervalP-8_Count</t>
  </si>
  <si>
    <t>PartVnI_IntervalP-8_Per</t>
  </si>
  <si>
    <t>PartVnI_IntervalP1_Count</t>
  </si>
  <si>
    <t>PartVnI_IntervalP1_Per</t>
  </si>
  <si>
    <t>PartVnI_IntervalP4_Count</t>
  </si>
  <si>
    <t>PartVnI_IntervalP4_Per</t>
  </si>
  <si>
    <t>PartVnI_IntervalP5_Count</t>
  </si>
  <si>
    <t>PartVnI_IntervalP5_Per</t>
  </si>
  <si>
    <t>PartVnI_IntervalP8_Count</t>
  </si>
  <si>
    <t>PartVnI_IntervalP8_Per</t>
  </si>
  <si>
    <t>PartVnI_IntervallicKurtosis</t>
  </si>
  <si>
    <t>PartVnI_IntervallicMean</t>
  </si>
  <si>
    <t>PartVnI_IntervallicSkewness</t>
  </si>
  <si>
    <t>PartVnI_IntervallicStd</t>
  </si>
  <si>
    <t>PartVnI_IntervallicTrimDiff</t>
  </si>
  <si>
    <t>PartVnI_IntervallicTrimRatio</t>
  </si>
  <si>
    <t>PartVnI_Intervalm-2_Count</t>
  </si>
  <si>
    <t>PartVnI_Intervalm-2_Per</t>
  </si>
  <si>
    <t>PartVnI_Intervalm-3_Count</t>
  </si>
  <si>
    <t>PartVnI_Intervalm-3_Per</t>
  </si>
  <si>
    <t>PartVnI_Intervalm-6_Count</t>
  </si>
  <si>
    <t>PartVnI_Intervalm-6_Per</t>
  </si>
  <si>
    <t>PartVnI_Intervalm2_Count</t>
  </si>
  <si>
    <t>PartVnI_Intervalm2_Per</t>
  </si>
  <si>
    <t>PartVnI_Intervalm3_Count</t>
  </si>
  <si>
    <t>PartVnI_Intervalm3_Per</t>
  </si>
  <si>
    <t>PartVnI_Intervalm9_Count</t>
  </si>
  <si>
    <t>PartVnI_Intervalm9_Per</t>
  </si>
  <si>
    <t>PartVnI_IntervalsAugmentedAll_Count</t>
  </si>
  <si>
    <t>PartVnI_IntervalsAugmentedAll_Per</t>
  </si>
  <si>
    <t>PartVnI_IntervalsAugmentedAsc_Count</t>
  </si>
  <si>
    <t>PartVnI_IntervalsAugmentedAsc_Per</t>
  </si>
  <si>
    <t>PartVnI_IntervalsAugmentedDesc_Count</t>
  </si>
  <si>
    <t>PartVnI_IntervalsAugmentedDesc_Per</t>
  </si>
  <si>
    <t>PartVnI_IntervalsBeyondOctaveAll_Count</t>
  </si>
  <si>
    <t>PartVnI_IntervalsBeyondOctaveAll_Per</t>
  </si>
  <si>
    <t>PartVnI_IntervalsBeyondOctaveAsc_Count</t>
  </si>
  <si>
    <t>PartVnI_IntervalsBeyondOctaveAsc_Per</t>
  </si>
  <si>
    <t>PartVnI_IntervalsBeyondOctaveDesc_Count</t>
  </si>
  <si>
    <t>PartVnI_IntervalsBeyondOctaveDesc_Per</t>
  </si>
  <si>
    <t>PartVnI_IntervalsDiminishedAll_Count</t>
  </si>
  <si>
    <t>PartVnI_IntervalsDiminishedAll_Per</t>
  </si>
  <si>
    <t>PartVnI_IntervalsDiminishedAsc_Count</t>
  </si>
  <si>
    <t>PartVnI_IntervalsDiminishedAsc_Per</t>
  </si>
  <si>
    <t>PartVnI_IntervalsDiminishedDesc_Count</t>
  </si>
  <si>
    <t>PartVnI_IntervalsDiminishedDesc_Per</t>
  </si>
  <si>
    <t>PartVnI_IntervalsDoubleAugmentedAll_Count</t>
  </si>
  <si>
    <t>PartVnI_IntervalsDoubleAugmentedAll_Per</t>
  </si>
  <si>
    <t>PartVnI_IntervalsDoubleAugmentedAsc_Count</t>
  </si>
  <si>
    <t>PartVnI_IntervalsDoubleAugmentedAsc_Per</t>
  </si>
  <si>
    <t>PartVnI_IntervalsDoubleAugmentedDesc_Count</t>
  </si>
  <si>
    <t>PartVnI_IntervalsDoubleAugmentedDesc_Per</t>
  </si>
  <si>
    <t>PartVnI_IntervalsDoubleDiminishedAll_Count</t>
  </si>
  <si>
    <t>PartVnI_IntervalsDoubleDiminishedAll_Per</t>
  </si>
  <si>
    <t>PartVnI_IntervalsDoubleDiminishedAsc_Count</t>
  </si>
  <si>
    <t>PartVnI_IntervalsDoubleDiminishedAsc_Per</t>
  </si>
  <si>
    <t>PartVnI_IntervalsDoubleDiminishedDesc_Count</t>
  </si>
  <si>
    <t>PartVnI_IntervalsDoubleDiminishedDesc_Per</t>
  </si>
  <si>
    <t>PartVnI_IntervalsMajorAll_Count</t>
  </si>
  <si>
    <t>PartVnI_IntervalsMajorAll_Per</t>
  </si>
  <si>
    <t>PartVnI_IntervalsMajorAsc_Count</t>
  </si>
  <si>
    <t>PartVnI_IntervalsMajorAsc_Per</t>
  </si>
  <si>
    <t>PartVnI_IntervalsMajorDesc_Count</t>
  </si>
  <si>
    <t>PartVnI_IntervalsMajorDesc_Per</t>
  </si>
  <si>
    <t>PartVnI_IntervalsMinorAll_Count</t>
  </si>
  <si>
    <t>PartVnI_IntervalsMinorAll_Per</t>
  </si>
  <si>
    <t>PartVnI_IntervalsMinorAsc_Count</t>
  </si>
  <si>
    <t>PartVnI_IntervalsMinorAsc_Per</t>
  </si>
  <si>
    <t>PartVnI_IntervalsMinorDesc_Count</t>
  </si>
  <si>
    <t>PartVnI_IntervalsMinorDesc_Per</t>
  </si>
  <si>
    <t>PartVnI_IntervalsPerfectAll_Count</t>
  </si>
  <si>
    <t>PartVnI_IntervalsPerfectAll_Per</t>
  </si>
  <si>
    <t>PartVnI_IntervalsPerfectAsc_Count</t>
  </si>
  <si>
    <t>PartVnI_IntervalsPerfectAsc_Per</t>
  </si>
  <si>
    <t>PartVnI_IntervalsPerfectDesc_Count</t>
  </si>
  <si>
    <t>PartVnI_IntervalsPerfectDesc_Per</t>
  </si>
  <si>
    <t>PartVnI_IntervalsWithinOctaveAll_Count</t>
  </si>
  <si>
    <t>PartVnI_IntervalsWithinOctaveAll_Per</t>
  </si>
  <si>
    <t>PartVnI_IntervalsWithinOctaveAsc_Count</t>
  </si>
  <si>
    <t>PartVnI_IntervalsWithinOctaveAsc_Per</t>
  </si>
  <si>
    <t>PartVnI_IntervalsWithinOctaveDesc_Count</t>
  </si>
  <si>
    <t>PartVnI_IntervalsWithinOctaveDesc_Per</t>
  </si>
  <si>
    <t>PartVnI_LargestAbsoluteSemitonesAll</t>
  </si>
  <si>
    <t>PartVnI_LargestAbsoluteSemitonesAsc</t>
  </si>
  <si>
    <t>PartVnI_LargestAbsoluteSemitonesDesc</t>
  </si>
  <si>
    <t>PartVnI_LargestIntervalAll</t>
  </si>
  <si>
    <t>PartVnI_LargestIntervalAsc</t>
  </si>
  <si>
    <t>PartVnI_LargestIntervalDesc</t>
  </si>
  <si>
    <t>PartVnI_LargestSemitonesAll</t>
  </si>
  <si>
    <t>PartVnI_LargestSemitonesAsc</t>
  </si>
  <si>
    <t>PartVnI_LargestSemitonesDesc</t>
  </si>
  <si>
    <t>PartVnI_LeapsAll_Count</t>
  </si>
  <si>
    <t>PartVnI_LeapsAll_Per</t>
  </si>
  <si>
    <t>PartVnI_LeapsAsc_Count</t>
  </si>
  <si>
    <t>PartVnI_LeapsAsc_Per</t>
  </si>
  <si>
    <t>PartVnI_LeapsDesc_Count</t>
  </si>
  <si>
    <t>PartVnI_LeapsDesc_Per</t>
  </si>
  <si>
    <t>PartVnI_LowestNote</t>
  </si>
  <si>
    <t>PartVnI_LowestNoteIndex</t>
  </si>
  <si>
    <t>PartVnI_MeanInterval</t>
  </si>
  <si>
    <t>PartVnI_Notes</t>
  </si>
  <si>
    <t>PartVnI_RepeatedNotes_Count</t>
  </si>
  <si>
    <t>PartVnI_RepeatedNotes_Per</t>
  </si>
  <si>
    <t>PartVnI_SmallestAbsoluteSemitonesAll</t>
  </si>
  <si>
    <t>PartVnI_SmallestAbsoluteSemitonesAsc</t>
  </si>
  <si>
    <t>PartVnI_SmallestAbsoluteSemitonesDesc</t>
  </si>
  <si>
    <t>PartVnI_SmallestIntervalAll</t>
  </si>
  <si>
    <t>PartVnI_SmallestIntervalAsc</t>
  </si>
  <si>
    <t>PartVnI_SmallestIntervalDesc</t>
  </si>
  <si>
    <t>PartVnI_SmallestSemitonesAll</t>
  </si>
  <si>
    <t>PartVnI_SmallestSemitonesAsc</t>
  </si>
  <si>
    <t>PartVnI_SmallestSemitonesDesc</t>
  </si>
  <si>
    <t>PartVnI_SoundingDensity</t>
  </si>
  <si>
    <t>PartVnI_SoundingMeasures</t>
  </si>
  <si>
    <t>PartVnI_SoundingBeats</t>
  </si>
  <si>
    <t>PartVnI_StepwiseMotionAll_Count</t>
  </si>
  <si>
    <t>PartVnI_StepwiseMotionAll_Per</t>
  </si>
  <si>
    <t>PartVnI_StepwiseMotionAsc_Count</t>
  </si>
  <si>
    <t>PartVnI_StepwiseMotionAsc_Per</t>
  </si>
  <si>
    <t>PartVnI_StepwiseMotionDesc_Count</t>
  </si>
  <si>
    <t>PartVnI_StepwiseMotionDesc_Per</t>
  </si>
  <si>
    <t>PartVnI_TrimmedAbsoluteIntervallicMean</t>
  </si>
  <si>
    <t>PartVnI_TrimmedAbsoluteIntervallicStd</t>
  </si>
  <si>
    <t>PartVnI_TrimmedIntervallicMean</t>
  </si>
  <si>
    <t>PartVnI_TrimmedIntervallicStd</t>
  </si>
  <si>
    <t>PartVoice__PartVnI__Texture</t>
  </si>
  <si>
    <t>RoleType</t>
  </si>
  <si>
    <t>Scene</t>
  </si>
  <si>
    <t>Score_AbsoluteIntervallicKurtosis</t>
  </si>
  <si>
    <t>Score_AbsoluteIntervallicMean</t>
  </si>
  <si>
    <t>Score_AbsoluteIntervallicSkewness</t>
  </si>
  <si>
    <t>Score_AbsoluteIntervallicStd</t>
  </si>
  <si>
    <t>Score_AbsoluteIntervallicTrimDiff</t>
  </si>
  <si>
    <t>Score_AbsoluteIntervallicTrimRatio</t>
  </si>
  <si>
    <t>Score_AscendingIntervals_Count</t>
  </si>
  <si>
    <t>Score_AscendingIntervals_Per</t>
  </si>
  <si>
    <t>Score_AscendingSemitones_Sum</t>
  </si>
  <si>
    <t>Score_AverageDuration</t>
  </si>
  <si>
    <t>Score_Degree#1_Count</t>
  </si>
  <si>
    <t>Score_Degree#1_Per</t>
  </si>
  <si>
    <t>Score_Degree#2_Count</t>
  </si>
  <si>
    <t>Score_Degree#2_Per</t>
  </si>
  <si>
    <t>Score_Degree#3_Count</t>
  </si>
  <si>
    <t>Score_Degree#3_Per</t>
  </si>
  <si>
    <t>Score_Degree#4_Count</t>
  </si>
  <si>
    <t>Score_Degree#4_Per</t>
  </si>
  <si>
    <t>Score_Degree#5_Count</t>
  </si>
  <si>
    <t>Score_Degree#5_Per</t>
  </si>
  <si>
    <t>Score_Degree#6_Count</t>
  </si>
  <si>
    <t>Score_Degree#6_Per</t>
  </si>
  <si>
    <t>Score_Degree#7_Count</t>
  </si>
  <si>
    <t>Score_Degree#7_Per</t>
  </si>
  <si>
    <t>Score_Degree1_Count</t>
  </si>
  <si>
    <t>Score_Degree1_Per</t>
  </si>
  <si>
    <t>Score_Degree2_Count</t>
  </si>
  <si>
    <t>Score_Degree2_Per</t>
  </si>
  <si>
    <t>Score_Degree3_Count</t>
  </si>
  <si>
    <t>Score_Degree3_Per</t>
  </si>
  <si>
    <t>Score_Degree4_Count</t>
  </si>
  <si>
    <t>Score_Degree4_Per</t>
  </si>
  <si>
    <t>Score_Degree5_Count</t>
  </si>
  <si>
    <t>Score_Degree5_Per</t>
  </si>
  <si>
    <t>Score_Degree6_Count</t>
  </si>
  <si>
    <t>Score_Degree6_Per</t>
  </si>
  <si>
    <t>Score_Degree7_Count</t>
  </si>
  <si>
    <t>Score_Degree7_Per</t>
  </si>
  <si>
    <t>Score_Degreeb1_Count</t>
  </si>
  <si>
    <t>Score_Degreeb1_Per</t>
  </si>
  <si>
    <t>Score_Degreeb2_Count</t>
  </si>
  <si>
    <t>Score_Degreeb2_Per</t>
  </si>
  <si>
    <t>Score_Degreeb3_Count</t>
  </si>
  <si>
    <t>Score_Degreeb3_Per</t>
  </si>
  <si>
    <t>Score_Degreeb4_Count</t>
  </si>
  <si>
    <t>Score_Degreeb4_Per</t>
  </si>
  <si>
    <t>Score_Degreeb5_Count</t>
  </si>
  <si>
    <t>Score_Degreeb5_Per</t>
  </si>
  <si>
    <t>Score_Degreeb6_Count</t>
  </si>
  <si>
    <t>Score_Degreeb6_Per</t>
  </si>
  <si>
    <t>Score_Degreeb7_Count</t>
  </si>
  <si>
    <t>Score_Degreeb7_Per</t>
  </si>
  <si>
    <t>Score_Density</t>
  </si>
  <si>
    <t>Score_DescendingIntervals_Count</t>
  </si>
  <si>
    <t>Score_DescendingIntervals_Per</t>
  </si>
  <si>
    <t>Score_DescendingSemitones_Sum</t>
  </si>
  <si>
    <t>Score_DynMean</t>
  </si>
  <si>
    <t>Score_DynMean_weighted</t>
  </si>
  <si>
    <t>Score_IntervalA4_Count</t>
  </si>
  <si>
    <t>Score_IntervalA4_Per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</si>
  <si>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</si>
  <si>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</si>
  <si>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</si>
  <si>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</si>
  <si>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</si>
  <si>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</si>
  <si>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</si>
  <si>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</si>
  <si>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</si>
  <si>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</si>
  <si>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</si>
  <si>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</si>
  <si>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</si>
  <si>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</si>
  <si>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Score_IntervalM10_Count</t>
  </si>
  <si>
    <t>Score_IntervalM10_Per</t>
  </si>
  <si>
    <t>Score_IntervalP-4_Count</t>
  </si>
  <si>
    <t>Score_IntervalP-4_Per</t>
  </si>
  <si>
    <t>Score_IntervalP-5_Count</t>
  </si>
  <si>
    <t>Score_IntervalP-5_Per</t>
  </si>
  <si>
    <t>Score_IntervalP-8_Count</t>
  </si>
  <si>
    <t>Score_IntervalP-8_Per</t>
  </si>
  <si>
    <t>Score_IntervalP1_Count</t>
  </si>
  <si>
    <t>Score_IntervalP1_Per</t>
  </si>
  <si>
    <t>Score_IntervalP4_Count</t>
  </si>
  <si>
    <t>Score_IntervalP4_Per</t>
  </si>
  <si>
    <t>Score_IntervalP5_Count</t>
  </si>
  <si>
    <t>Score_IntervalP5_Per</t>
  </si>
  <si>
    <t>Score_IntervalP8_Count</t>
  </si>
  <si>
    <t>Score_IntervalP8_Per</t>
  </si>
  <si>
    <t>Score_IntervalP15_Count</t>
  </si>
  <si>
    <t>Score_IntervalP15_Per</t>
  </si>
  <si>
    <t>Score_IntervallicKurtosis</t>
  </si>
  <si>
    <t>Score_IntervallicMean</t>
  </si>
  <si>
    <t>Score_IntervallicSkewness</t>
  </si>
  <si>
    <t>Score_IntervallicStd</t>
  </si>
  <si>
    <t>Score_IntervallicTrimDiff</t>
  </si>
  <si>
    <t>Score_IntervallicTrimRatio</t>
  </si>
  <si>
    <t>Score_Intervalm-2_Count</t>
  </si>
  <si>
    <t>Score_Intervalm-2_Per</t>
  </si>
  <si>
    <t>Score_Intervalm-3_Count</t>
  </si>
  <si>
    <t>Score_Intervalm-3_Per</t>
  </si>
  <si>
    <t>Score_Intervalm-6_Count</t>
  </si>
  <si>
    <t>Score_Intervalm-6_Per</t>
  </si>
  <si>
    <t>Score_Intervalm-7_Count</t>
  </si>
  <si>
    <t>Score_Intervalm-7_Per</t>
  </si>
  <si>
    <t>Score_Intervalm2_Count</t>
  </si>
  <si>
    <t>Score_Intervalm2_Per</t>
  </si>
  <si>
    <t>Score_Intervalm3_Count</t>
  </si>
  <si>
    <t>Score_Intervalm3_Per</t>
  </si>
  <si>
    <t>Score_Intervalm6_Count</t>
  </si>
  <si>
    <t>Score_Intervalm6_Per</t>
  </si>
  <si>
    <t>Score_Intervalm9_Count</t>
  </si>
  <si>
    <t>Score_Intervalm9_Per</t>
  </si>
  <si>
    <t>Score_IntervalsAugmentedAll_Count</t>
  </si>
  <si>
    <t>Score_IntervalsAugmentedAll_Per</t>
  </si>
  <si>
    <t>Score_IntervalsAugmentedAsc_Count</t>
  </si>
  <si>
    <t>Score_IntervalsAugmentedAsc_Per</t>
  </si>
  <si>
    <t>Score_IntervalsAugmentedDesc_Count</t>
  </si>
  <si>
    <t>Score_IntervalsAugmentedDesc_Per</t>
  </si>
  <si>
    <t>Score_IntervalsBeyondOctaveAll_Count</t>
  </si>
  <si>
    <t>Score_IntervalsBeyondOctaveAll_Per</t>
  </si>
  <si>
    <t>Score_IntervalsBeyondOctaveAsc_Count</t>
  </si>
  <si>
    <t>Score_IntervalsBeyondOctaveAsc_Per</t>
  </si>
  <si>
    <t>Score_IntervalsBeyondOctaveDesc_Count</t>
  </si>
  <si>
    <t>Score_IntervalsBeyondOctaveDesc_Per</t>
  </si>
  <si>
    <t>Score_IntervalsDiminishedAll_Count</t>
  </si>
  <si>
    <t>Score_IntervalsDiminishedAll_Per</t>
  </si>
  <si>
    <t>Score_IntervalsDiminishedAsc_Count</t>
  </si>
  <si>
    <t>Score_IntervalsDiminishedAsc_Per</t>
  </si>
  <si>
    <t>Score_IntervalsDiminishedDesc_Count</t>
  </si>
  <si>
    <t>Score_IntervalsDiminishedDesc_Per</t>
  </si>
  <si>
    <t>Score_IntervalsDoubleAugmentedAll_Count</t>
  </si>
  <si>
    <t>Score_IntervalsDoubleAugmentedAll_Per</t>
  </si>
  <si>
    <t>Score_IntervalsDoubleAugmentedAsc_Count</t>
  </si>
  <si>
    <t>Score_IntervalsDoubleAugmentedAsc_Per</t>
  </si>
  <si>
    <t>Score_IntervalsDoubleAugmentedDesc_Count</t>
  </si>
  <si>
    <t>Score_IntervalsDoubleAugmentedDesc_Per</t>
  </si>
  <si>
    <t>Score_IntervalsDoubleDiminishedAll_Count</t>
  </si>
  <si>
    <t>Score_IntervalsDoubleDiminishedAll_Per</t>
  </si>
  <si>
    <t>Score_IntervalsDoubleDiminishedAsc_Count</t>
  </si>
  <si>
    <t>Score_IntervalsDoubleDiminishedAsc_Per</t>
  </si>
  <si>
    <t>Score_IntervalsDoubleDiminishedDesc_Count</t>
  </si>
  <si>
    <t>Score_IntervalsDoubleDiminishedDesc_Per</t>
  </si>
  <si>
    <t>Score_IntervalsMajorAll_Count</t>
  </si>
  <si>
    <t>Score_IntervalsMajorAll_Per</t>
  </si>
  <si>
    <t>Score_IntervalsMajorAsc_Count</t>
  </si>
  <si>
    <t>Score_IntervalsMajorAsc_Per</t>
  </si>
  <si>
    <t>Score_IntervalsMajorDesc_Count</t>
  </si>
  <si>
    <t>Score_IntervalsMajorDesc_Per</t>
  </si>
  <si>
    <t>Score_IntervalsMinorAll_Count</t>
  </si>
  <si>
    <t>Score_IntervalsMinorAll_Per</t>
  </si>
  <si>
    <t>Score_IntervalsMinorAsc_Count</t>
  </si>
  <si>
    <t>Score_IntervalsMinorAsc_Per</t>
  </si>
  <si>
    <t>Score_IntervalsMinorDesc_Count</t>
  </si>
  <si>
    <t>Score_IntervalsMinorDesc_Per</t>
  </si>
  <si>
    <t>Score_IntervalsPerfectAll_Count</t>
  </si>
  <si>
    <t>Score_IntervalsPerfectAll_Per</t>
  </si>
  <si>
    <t>Score_IntervalsPerfectAsc_Count</t>
  </si>
  <si>
    <t>Score_IntervalsPerfectAsc_Per</t>
  </si>
  <si>
    <t>Score_IntervalsPerfectDesc_Count</t>
  </si>
  <si>
    <t>Score_IntervalsPerfectDesc_Per</t>
  </si>
  <si>
    <t>Score_IntervalsWithinOctaveAll_Count</t>
  </si>
  <si>
    <t>Score_IntervalsWithinOctaveAll_Per</t>
  </si>
  <si>
    <t>Score_IntervalsWithinOctaveAsc_Count</t>
  </si>
  <si>
    <t>Score_IntervalsWithinOctaveAsc_Per</t>
  </si>
  <si>
    <t>Score_IntervalsWithinOctaveDesc_Count</t>
  </si>
  <si>
    <t>Score_IntervalsWithinOctaveDesc_Per</t>
  </si>
  <si>
    <t>Score_LargestAbsoluteSemitonesAll</t>
  </si>
  <si>
    <t>Score_LargestAbsoluteSemitonesAsc</t>
  </si>
  <si>
    <t>Score_LargestAbsoluteSemitonesDesc</t>
  </si>
  <si>
    <t>Score_LargestIntervalAll</t>
  </si>
  <si>
    <t>Score_LargestIntervalAsc</t>
  </si>
  <si>
    <t>Score_LargestIntervalDesc</t>
  </si>
  <si>
    <t>Score_LargestSemitonesAll</t>
  </si>
  <si>
    <t>Score_LargestSemitonesAsc</t>
  </si>
  <si>
    <t>Score_LargestSemitonesDesc</t>
  </si>
  <si>
    <t>Score_LeapsAll_Count</t>
  </si>
  <si>
    <t>Score_LeapsAll_Per</t>
  </si>
  <si>
    <t>Score_LeapsAsc_Count</t>
  </si>
  <si>
    <t>Score_LeapsAsc_Per</t>
  </si>
  <si>
    <t>Score_LeapsDesc_Count</t>
  </si>
  <si>
    <t>Score_LeapsDesc_Per</t>
  </si>
  <si>
    <t>Score_MeanInterval</t>
  </si>
  <si>
    <t>Score_Notes</t>
  </si>
  <si>
    <t>Score_NotesMean</t>
  </si>
  <si>
    <t>Score_RepeatedNotes_Count</t>
  </si>
  <si>
    <t>Score_RepeatedNotes_Per</t>
  </si>
  <si>
    <t>Score_RhythmInt</t>
  </si>
  <si>
    <t>Score_SmallestAbsoluteSemitonesAll</t>
  </si>
  <si>
    <t>Score_SmallestAbsoluteSemitonesAsc</t>
  </si>
  <si>
    <t>Score_SmallestAbsoluteSemitonesDesc</t>
  </si>
  <si>
    <t>Score_SmallestIntervalAll</t>
  </si>
  <si>
    <t>Score_SmallestIntervalAsc</t>
  </si>
  <si>
    <t>Score_SmallestIntervalDesc</t>
  </si>
  <si>
    <t>Score_SmallestSemitonesAll</t>
  </si>
  <si>
    <t>Score_SmallestSemitonesAsc</t>
  </si>
  <si>
    <t>Score_SmallestSemitonesDesc</t>
  </si>
  <si>
    <t>Score_SoundingDensity</t>
  </si>
  <si>
    <t>Score_SoundingMeasures</t>
  </si>
  <si>
    <t>Score_SoundingMeasuresMean</t>
  </si>
  <si>
    <t>Score_StepwiseMotionAll_Count</t>
  </si>
  <si>
    <t>Score_StepwiseMotionAll_Per</t>
  </si>
  <si>
    <t>Score_StepwiseMotionAsc_Count</t>
  </si>
  <si>
    <t>Score_StepwiseMotionAsc_Per</t>
  </si>
  <si>
    <t>Score_StepwiseMotionDesc_Count</t>
  </si>
  <si>
    <t>Score_StepwiseMotionDesc_Per</t>
  </si>
  <si>
    <t>Score_SyllabicRatio</t>
  </si>
  <si>
    <t>Score_Syllables</t>
  </si>
  <si>
    <t>Score_TrimmedAbsoluteIntervallicMean</t>
  </si>
  <si>
    <t>Score_TrimmedAbsoluteIntervallicStd</t>
  </si>
  <si>
    <t>Score_TrimmedIntervallicMean</t>
  </si>
  <si>
    <t>Score_TrimmedIntervallicStd</t>
  </si>
  <si>
    <t>Score_VoiceReg</t>
  </si>
  <si>
    <t>Scoring</t>
  </si>
  <si>
    <t>SoundBs_NumberOfFilteredParts</t>
  </si>
  <si>
    <t>SoundBs_NumberOfParts</t>
  </si>
  <si>
    <t>SoundOb_NumberOfFilteredParts</t>
  </si>
  <si>
    <t>SoundOb_NumberOfParts</t>
  </si>
  <si>
    <t>SoundScoring</t>
  </si>
  <si>
    <t>SoundSop_AbsoluteIntervallicKurtosis</t>
  </si>
  <si>
    <t>SoundSop_AbsoluteIntervallicMean</t>
  </si>
  <si>
    <t>SoundSop_AbsoluteIntervallicSkewness</t>
  </si>
  <si>
    <t>SoundSop_AbsoluteIntervallicStd</t>
  </si>
  <si>
    <t>SoundSop_AbsoluteIntervallicTrimDiff</t>
  </si>
  <si>
    <t>SoundSop_AbsoluteIntervallicTrimRatio</t>
  </si>
  <si>
    <t>SoundSop_AscendingIntervallicMean</t>
  </si>
  <si>
    <t>SoundSop_AscendingIntervallicStd</t>
  </si>
  <si>
    <t>SoundSop_AscendingIntervals_Count</t>
  </si>
  <si>
    <t>SoundSop_AscendingIntervals_Per</t>
  </si>
  <si>
    <t>SoundSop_AscendingSemitones_Sum</t>
  </si>
  <si>
    <t>SoundSop_Density</t>
  </si>
  <si>
    <t>SoundSop_DescendingIntervallicMean</t>
  </si>
  <si>
    <t>SoundSop_DescendingIntervallicStd</t>
  </si>
  <si>
    <t>SoundSop_DescendingIntervals_Count</t>
  </si>
  <si>
    <t>SoundSop_DescendingIntervals_Per</t>
  </si>
  <si>
    <t>SoundSop_DescendingSemitones_Sum</t>
  </si>
  <si>
    <t>SoundSop_IntervalA4_Count</t>
  </si>
  <si>
    <t>SoundSop_IntervalA4_Per</t>
  </si>
  <si>
    <t>SoundSop_IntervalM-2_Count</t>
  </si>
  <si>
    <t>SoundSop_IntervalM-2_Per</t>
  </si>
  <si>
    <t>SoundSop_IntervalM-3_Count</t>
  </si>
  <si>
    <t>SoundSop_IntervalM-3_Per</t>
  </si>
  <si>
    <t>SoundSop_IntervalM-6_Count</t>
  </si>
  <si>
    <t>SoundSop_IntervalM-6_Per</t>
  </si>
  <si>
    <t>SoundSop_IntervalM2_Count</t>
  </si>
  <si>
    <t>SoundSop_IntervalM2_Per</t>
  </si>
  <si>
    <t>SoundSop_IntervalM3_Count</t>
  </si>
  <si>
    <t>SoundSop_IntervalM3_Per</t>
  </si>
  <si>
    <t>SoundSop_IntervalP-8_Count</t>
  </si>
  <si>
    <t>SoundSop_IntervalP-8_Per</t>
  </si>
  <si>
    <t>SoundSop_IntervalP1_Count</t>
  </si>
  <si>
    <t>SoundSop_IntervalP1_Per</t>
  </si>
  <si>
    <t>SoundSop_IntervalP4_Count</t>
  </si>
  <si>
    <t>SoundSop_IntervalP4_Per</t>
  </si>
  <si>
    <t>SoundSop_IntervalP5_Count</t>
  </si>
  <si>
    <t>SoundSop_IntervalP5_Per</t>
  </si>
  <si>
    <t>SoundSop_IntervalP8_Count</t>
  </si>
  <si>
    <t>SoundSop_IntervalP8_Per</t>
  </si>
  <si>
    <t>SoundSop_IntervallicKurtosis</t>
  </si>
  <si>
    <t>SoundSop_IntervallicMean</t>
  </si>
  <si>
    <t>SoundSop_IntervallicSkewness</t>
  </si>
  <si>
    <t>SoundSop_IntervallicStd</t>
  </si>
  <si>
    <t>SoundSop_IntervallicTrimDiff</t>
  </si>
  <si>
    <t>SoundSop_IntervallicTrimRatio</t>
  </si>
  <si>
    <t>SoundSop_Intervalm-2_Count</t>
  </si>
  <si>
    <t>SoundSop_Intervalm-2_Per</t>
  </si>
  <si>
    <t>SoundSop_Intervalm-3_Count</t>
  </si>
  <si>
    <t>SoundSop_Intervalm-3_Per</t>
  </si>
  <si>
    <t>SoundSop_Intervalm-7_Count</t>
  </si>
  <si>
    <t>SoundSop_Intervalm-7_Per</t>
  </si>
  <si>
    <t>SoundSop_Intervalm2_Count</t>
  </si>
  <si>
    <t>SoundSop_Intervalm2_Per</t>
  </si>
  <si>
    <t>SoundSop_Intervalm3_Count</t>
  </si>
  <si>
    <t>SoundSop_Intervalm3_Per</t>
  </si>
  <si>
    <t>SoundSop_Intervalm6_Count</t>
  </si>
  <si>
    <t>SoundSop_Intervalm6_Per</t>
  </si>
  <si>
    <t>SoundSop_IntervalsAugmentedAll_Count</t>
  </si>
  <si>
    <t>SoundSop_IntervalsAugmentedAll_Per</t>
  </si>
  <si>
    <t>SoundSop_IntervalsAugmentedAsc_Count</t>
  </si>
  <si>
    <t>SoundSop_IntervalsAugmentedAsc_Per</t>
  </si>
  <si>
    <t>SoundSop_IntervalsAugmentedDesc_Count</t>
  </si>
  <si>
    <t>SoundSop_IntervalsAugmentedDesc_Per</t>
  </si>
  <si>
    <t>SoundSop_IntervalsBeyondOctaveAll_Count</t>
  </si>
  <si>
    <t>SoundSop_IntervalsBeyondOctaveAll_Per</t>
  </si>
  <si>
    <t>SoundSop_IntervalsBeyondOctaveAsc_Count</t>
  </si>
  <si>
    <t>SoundSop_IntervalsBeyondOctaveAsc_Per</t>
  </si>
  <si>
    <t>SoundSop_IntervalsBeyondOctaveDesc_Count</t>
  </si>
  <si>
    <t>SoundSop_IntervalsBeyondOctaveDesc_Per</t>
  </si>
  <si>
    <t>SoundSop_IntervalsDiminishedAll_Count</t>
  </si>
  <si>
    <t>SoundSop_IntervalsDiminishedAll_Per</t>
  </si>
  <si>
    <t>SoundSop_IntervalsDiminishedAsc_Count</t>
  </si>
  <si>
    <t>SoundSop_IntervalsDiminishedAsc_Per</t>
  </si>
  <si>
    <t>SoundSop_IntervalsDiminishedDesc_Count</t>
  </si>
  <si>
    <t>SoundSop_IntervalsDiminishedDesc_Per</t>
  </si>
  <si>
    <t>SoundSop_IntervalsDoubleAugmentedAll_Count</t>
  </si>
  <si>
    <t>SoundSop_IntervalsDoubleAugmentedAll_Per</t>
  </si>
  <si>
    <t>SoundSop_IntervalsDoubleAugmentedAsc_Count</t>
  </si>
  <si>
    <t>SoundSop_IntervalsDoubleAugmentedAsc_Per</t>
  </si>
  <si>
    <t>SoundSop_IntervalsDoubleAugmentedDesc_Count</t>
  </si>
  <si>
    <t>SoundSop_IntervalsDoubleAugmentedDesc_Per</t>
  </si>
  <si>
    <t>SoundSop_IntervalsDoubleDiminishedAll_Count</t>
  </si>
  <si>
    <t>SoundSop_IntervalsDoubleDiminishedAll_Per</t>
  </si>
  <si>
    <t>SoundSop_IntervalsDoubleDiminishedAsc_Count</t>
  </si>
  <si>
    <t>SoundSop_IntervalsDoubleDiminishedAsc_Per</t>
  </si>
  <si>
    <t>SoundSop_IntervalsDoubleDiminishedDesc_Count</t>
  </si>
  <si>
    <t>SoundSop_IntervalsDoubleDiminishedDesc_Per</t>
  </si>
  <si>
    <t>SoundSop_IntervalsMajorAll_Count</t>
  </si>
  <si>
    <t>SoundSop_IntervalsMajorAll_Per</t>
  </si>
  <si>
    <t>SoundSop_IntervalsMajorAsc_Count</t>
  </si>
  <si>
    <t>SoundSop_IntervalsMajorAsc_Per</t>
  </si>
  <si>
    <t>SoundSop_IntervalsMajorDesc_Count</t>
  </si>
  <si>
    <t>SoundSop_IntervalsMajorDesc_Per</t>
  </si>
  <si>
    <t>SoundSop_IntervalsMinorAll_Count</t>
  </si>
  <si>
    <t>SoundSop_IntervalsMinorAll_Per</t>
  </si>
  <si>
    <t>SoundSop_IntervalsMinorAsc_Count</t>
  </si>
  <si>
    <t>SoundSop_IntervalsMinorAsc_Per</t>
  </si>
  <si>
    <t>SoundSop_IntervalsMinorDesc_Count</t>
  </si>
  <si>
    <t>SoundSop_IntervalsMinorDesc_Per</t>
  </si>
  <si>
    <t>SoundSop_IntervalsPerfectAll_Count</t>
  </si>
  <si>
    <t>SoundSop_IntervalsPerfectAll_Per</t>
  </si>
  <si>
    <t>SoundSop_IntervalsPerfectAsc_Count</t>
  </si>
  <si>
    <t>SoundSop_IntervalsPerfectAsc_Per</t>
  </si>
  <si>
    <t>SoundSop_IntervalsPerfectDesc_Count</t>
  </si>
  <si>
    <t>SoundSop_IntervalsPerfectDesc_Per</t>
  </si>
  <si>
    <t>SoundSop_IntervalsWithinOctaveAll_Count</t>
  </si>
  <si>
    <t>SoundSop_IntervalsWithinOctaveAll_Per</t>
  </si>
  <si>
    <t>SoundSop_IntervalsWithinOctaveAsc_Count</t>
  </si>
  <si>
    <t>SoundSop_IntervalsWithinOctaveAsc_Per</t>
  </si>
  <si>
    <t>SoundSop_IntervalsWithinOctaveDesc_Count</t>
  </si>
  <si>
    <t>SoundSop_IntervalsWithinOctaveDesc_Per</t>
  </si>
  <si>
    <t>SoundSop_LargestAbsoluteSemitonesAll</t>
  </si>
  <si>
    <t>SoundSop_LargestAbsoluteSemitonesAsc</t>
  </si>
  <si>
    <t>SoundSop_LargestAbsoluteSemitonesDesc</t>
  </si>
  <si>
    <t>SoundSop_LargestIntervalAll</t>
  </si>
  <si>
    <t>SoundSop_LargestIntervalAsc</t>
  </si>
  <si>
    <t>SoundSop_LargestIntervalDesc</t>
  </si>
  <si>
    <t>SoundSop_LargestSemitonesAll</t>
  </si>
  <si>
    <t>SoundSop_LargestSemitonesAsc</t>
  </si>
  <si>
    <t>SoundSop_LargestSemitonesDesc</t>
  </si>
  <si>
    <t>SoundSop_LeapsAll_Count</t>
  </si>
  <si>
    <t>SoundSop_LeapsAll_Per</t>
  </si>
  <si>
    <t>SoundSop_LeapsAsc_Count</t>
  </si>
  <si>
    <t>SoundSop_LeapsAsc_Per</t>
  </si>
  <si>
    <t>SoundSop_LeapsDesc_Count</t>
  </si>
  <si>
    <t>SoundSop_LeapsDesc_Per</t>
  </si>
  <si>
    <t>SoundSop_MeanInterval</t>
  </si>
  <si>
    <t>SoundSop_Notes</t>
  </si>
  <si>
    <t>SoundSop_NotesMean</t>
  </si>
  <si>
    <t>SoundSop_NumberOfFilteredParts</t>
  </si>
  <si>
    <t>SoundSop_NumberOfParts</t>
  </si>
  <si>
    <t>SoundSop_RepeatedNotes_Count</t>
  </si>
  <si>
    <t>SoundSop_RepeatedNotes_Per</t>
  </si>
  <si>
    <t>SoundSop_SmallestAbsoluteSemitonesAll</t>
  </si>
  <si>
    <t>SoundSop_SmallestAbsoluteSemitonesAsc</t>
  </si>
  <si>
    <t>SoundSop_SmallestAbsoluteSemitonesDesc</t>
  </si>
  <si>
    <t>SoundSop_SmallestIntervalAll</t>
  </si>
  <si>
    <t>SoundSop_SmallestIntervalAsc</t>
  </si>
  <si>
    <t>SoundSop_SmallestIntervalDesc</t>
  </si>
  <si>
    <t>SoundSop_SmallestSemitonesAll</t>
  </si>
  <si>
    <t>SoundSop_SmallestSemitonesAsc</t>
  </si>
  <si>
    <t>SoundSop_SmallestSemitonesDesc</t>
  </si>
  <si>
    <t>SoundSop_SoundingDensity</t>
  </si>
  <si>
    <t>SoundSop_SoundingMeasures</t>
  </si>
  <si>
    <t>SoundSop_SoundingMeasuresMean</t>
  </si>
  <si>
    <t>SoundSop_StepwiseMotionAll_Count</t>
  </si>
  <si>
    <t>SoundSop_StepwiseMotionAll_Per</t>
  </si>
  <si>
    <t>SoundSop_StepwiseMotionAsc_Count</t>
  </si>
  <si>
    <t>SoundSop_StepwiseMotionAsc_Per</t>
  </si>
  <si>
    <t>SoundSop_StepwiseMotionDesc_Count</t>
  </si>
  <si>
    <t>SoundSop_StepwiseMotionDesc_Per</t>
  </si>
  <si>
    <t>SoundSop_TrimmedAbsoluteIntervallicMean</t>
  </si>
  <si>
    <t>SoundSop_TrimmedAbsoluteIntervallicStd</t>
  </si>
  <si>
    <t>SoundSop_TrimmedIntervallicMean</t>
  </si>
  <si>
    <t>SoundSop_TrimmedIntervallicStd</t>
  </si>
  <si>
    <t>SoundVa_NumberOfFilteredParts</t>
  </si>
  <si>
    <t>SoundVa_NumberOfParts</t>
  </si>
  <si>
    <t>SoundVn_AbsoluteIntervallicKurtosis</t>
  </si>
  <si>
    <t>SoundVn_AbsoluteIntervallicMean</t>
  </si>
  <si>
    <t>SoundVn_AbsoluteIntervallicSkewness</t>
  </si>
  <si>
    <t>SoundVn_AbsoluteIntervallicStd</t>
  </si>
  <si>
    <t>SoundVn_AbsoluteIntervallicTrimDiff</t>
  </si>
  <si>
    <t>SoundVn_AbsoluteIntervallicTrimRatio</t>
  </si>
  <si>
    <t>SoundVn_AscendingIntervallicMean</t>
  </si>
  <si>
    <t>SoundVn_AscendingIntervallicStd</t>
  </si>
  <si>
    <t>SoundVn_AscendingIntervals_Count</t>
  </si>
  <si>
    <t>SoundVn_AscendingIntervals_Per</t>
  </si>
  <si>
    <t>SoundVn_AscendingSemitones_Sum</t>
  </si>
  <si>
    <t>SoundVn_Density</t>
  </si>
  <si>
    <t>SoundVn_DescendingIntervallicMean</t>
  </si>
  <si>
    <t>SoundVn_DescendingIntervallicStd</t>
  </si>
  <si>
    <t>SoundVn_DescendingIntervals_Count</t>
  </si>
  <si>
    <t>SoundVn_DescendingIntervals_Per</t>
  </si>
  <si>
    <t>SoundVn_DescendingSemitones_Sum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</si>
  <si>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</si>
  <si>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</si>
  <si>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</si>
  <si>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</si>
  <si>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</si>
  <si>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</si>
  <si>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</si>
  <si>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</si>
  <si>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</si>
  <si>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</si>
  <si>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</si>
  <si>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</si>
  <si>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</si>
  <si>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</si>
  <si>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SoundVn_IntervalP-4_Count</t>
  </si>
  <si>
    <t>SoundVn_IntervalP-4_Per</t>
  </si>
  <si>
    <t>SoundVn_IntervalP-8_Count</t>
  </si>
  <si>
    <t>SoundVn_IntervalP-8_Per</t>
  </si>
  <si>
    <t>SoundVn_IntervalP1_Count</t>
  </si>
  <si>
    <t>SoundVn_IntervalP1_Per</t>
  </si>
  <si>
    <t>SoundVn_IntervalP4_Count</t>
  </si>
  <si>
    <t>SoundVn_IntervalP4_Per</t>
  </si>
  <si>
    <t>SoundVn_IntervalP5_Count</t>
  </si>
  <si>
    <t>SoundVn_IntervalP5_Per</t>
  </si>
  <si>
    <t>SoundVn_IntervalP8_Count</t>
  </si>
  <si>
    <t>SoundVn_IntervalP8_Per</t>
  </si>
  <si>
    <t>SoundVn_IntervallicKurtosis</t>
  </si>
  <si>
    <t>SoundVn_IntervallicMean</t>
  </si>
  <si>
    <t>SoundVn_IntervallicSkewness</t>
  </si>
  <si>
    <t>SoundVn_IntervallicStd</t>
  </si>
  <si>
    <t>SoundVn_IntervallicTrimDiff</t>
  </si>
  <si>
    <t>SoundVn_IntervallicTrimRatio</t>
  </si>
  <si>
    <t>SoundVn_Intervalm-2_Count</t>
  </si>
  <si>
    <t>SoundVn_Intervalm-2_Per</t>
  </si>
  <si>
    <t>SoundVn_Intervalm-3_Count</t>
  </si>
  <si>
    <t>SoundVn_Intervalm-3_Per</t>
  </si>
  <si>
    <t>SoundVn_Intervalm-6_Count</t>
  </si>
  <si>
    <t>SoundVn_Intervalm-6_Per</t>
  </si>
  <si>
    <t>SoundVn_Intervalm2_Count</t>
  </si>
  <si>
    <t>SoundVn_Intervalm2_Per</t>
  </si>
  <si>
    <t>SoundVn_Intervalm3_Count</t>
  </si>
  <si>
    <t>SoundVn_Intervalm3_Per</t>
  </si>
  <si>
    <t>SoundVn_Intervalm6_Count</t>
  </si>
  <si>
    <t>SoundVn_Intervalm6_Per</t>
  </si>
  <si>
    <t>SoundVn_Intervalm9_Count</t>
  </si>
  <si>
    <t>SoundVn_Intervalm9_Per</t>
  </si>
  <si>
    <t>SoundVn_IntervalsAugmentedAll_Count</t>
  </si>
  <si>
    <t>SoundVn_IntervalsAugmentedAll_Per</t>
  </si>
  <si>
    <t>SoundVn_IntervalsAugmentedAsc_Count</t>
  </si>
  <si>
    <t>SoundVn_IntervalsAugmentedAsc_Per</t>
  </si>
  <si>
    <t>SoundVn_IntervalsAugmentedDesc_Count</t>
  </si>
  <si>
    <t>SoundVn_IntervalsAugmentedDesc_Per</t>
  </si>
  <si>
    <t>SoundVn_IntervalsBeyondOctaveAll_Count</t>
  </si>
  <si>
    <t>SoundVn_IntervalsBeyondOctaveAll_Per</t>
  </si>
  <si>
    <t>SoundVn_IntervalsBeyondOctaveAsc_Count</t>
  </si>
  <si>
    <t>SoundVn_IntervalsBeyondOctaveAsc_Per</t>
  </si>
  <si>
    <t>SoundVn_IntervalsBeyondOctaveDesc_Count</t>
  </si>
  <si>
    <t>SoundVn_IntervalsBeyondOctaveDesc_Per</t>
  </si>
  <si>
    <t>SoundVn_IntervalsDiminishedAll_Count</t>
  </si>
  <si>
    <t>SoundVn_IntervalsDiminishedAll_Per</t>
  </si>
  <si>
    <t>SoundVn_IntervalsDiminishedAsc_Count</t>
  </si>
  <si>
    <t>SoundVn_IntervalsDiminishedAsc_Per</t>
  </si>
  <si>
    <t>SoundVn_IntervalsDiminishedDesc_Count</t>
  </si>
  <si>
    <t>SoundVn_IntervalsDiminishedDesc_Per</t>
  </si>
  <si>
    <t>SoundVn_IntervalsDoubleAugmentedAll_Count</t>
  </si>
  <si>
    <t>SoundVn_IntervalsDoubleAugmentedAll_Per</t>
  </si>
  <si>
    <t>SoundVn_IntervalsDoubleAugmentedAsc_Count</t>
  </si>
  <si>
    <t>SoundVn_IntervalsDoubleAugmentedAsc_Per</t>
  </si>
  <si>
    <t>SoundVn_IntervalsDoubleAugmentedDesc_Count</t>
  </si>
  <si>
    <t>SoundVn_IntervalsDoubleAugmentedDesc_Per</t>
  </si>
  <si>
    <t>SoundVn_IntervalsDoubleDiminishedAll_Count</t>
  </si>
  <si>
    <t>SoundVn_IntervalsDoubleDiminishedAll_Per</t>
  </si>
  <si>
    <t>SoundVn_IntervalsDoubleDiminishedAsc_Count</t>
  </si>
  <si>
    <t>SoundVn_IntervalsDoubleDiminishedAsc_Per</t>
  </si>
  <si>
    <t>SoundVn_IntervalsDoubleDiminishedDesc_Count</t>
  </si>
  <si>
    <t>SoundVn_IntervalsDoubleDiminishedDesc_Per</t>
  </si>
  <si>
    <t>SoundVn_IntervalsMajorAll_Count</t>
  </si>
  <si>
    <t>SoundVn_IntervalsMajorAll_Per</t>
  </si>
  <si>
    <t>SoundVn_IntervalsMajorAsc_Count</t>
  </si>
  <si>
    <t>SoundVn_IntervalsMajorAsc_Per</t>
  </si>
  <si>
    <t>SoundVn_IntervalsMajorDesc_Count</t>
  </si>
  <si>
    <t>SoundVn_IntervalsMajorDesc_Per</t>
  </si>
  <si>
    <t>SoundVn_IntervalsMinorAll_Count</t>
  </si>
  <si>
    <t>SoundVn_IntervalsMinorAll_Per</t>
  </si>
  <si>
    <t>SoundVn_IntervalsMinorAsc_Count</t>
  </si>
  <si>
    <t>SoundVn_IntervalsMinorAsc_Per</t>
  </si>
  <si>
    <t>SoundVn_IntervalsMinorDesc_Count</t>
  </si>
  <si>
    <t>SoundVn_IntervalsMinorDesc_Per</t>
  </si>
  <si>
    <t>SoundVn_IntervalsPerfectAll_Count</t>
  </si>
  <si>
    <t>SoundVn_IntervalsPerfectAll_Per</t>
  </si>
  <si>
    <t>SoundVn_IntervalsPerfectAsc_Count</t>
  </si>
  <si>
    <t>SoundVn_IntervalsPerfectAsc_Per</t>
  </si>
  <si>
    <t>SoundVn_IntervalsPerfectDesc_Count</t>
  </si>
  <si>
    <t>SoundVn_IntervalsPerfectDesc_Per</t>
  </si>
  <si>
    <t>SoundVn_IntervalsWithinOctaveAll_Count</t>
  </si>
  <si>
    <t>SoundVn_IntervalsWithinOctaveAll_Per</t>
  </si>
  <si>
    <t>SoundVn_IntervalsWithinOctaveAsc_Count</t>
  </si>
  <si>
    <t>SoundVn_IntervalsWithinOctaveAsc_Per</t>
  </si>
  <si>
    <t>SoundVn_IntervalsWithinOctaveDesc_Count</t>
  </si>
  <si>
    <t>SoundVn_IntervalsWithinOctaveDesc_Per</t>
  </si>
  <si>
    <t>SoundVn_LargestAbsoluteSemitonesAll</t>
  </si>
  <si>
    <t>SoundVn_LargestAbsoluteSemitonesAsc</t>
  </si>
  <si>
    <t>SoundVn_LargestAbsoluteSemitonesDesc</t>
  </si>
  <si>
    <t>SoundVn_LargestIntervalAll</t>
  </si>
  <si>
    <t>SoundVn_LargestIntervalAsc</t>
  </si>
  <si>
    <t>SoundVn_LargestIntervalDesc</t>
  </si>
  <si>
    <t>SoundVn_LargestSemitonesAll</t>
  </si>
  <si>
    <t>SoundVn_LargestSemitonesAsc</t>
  </si>
  <si>
    <t>SoundVn_LargestSemitonesDesc</t>
  </si>
  <si>
    <t>SoundVn_LeapsAll_Count</t>
  </si>
  <si>
    <t>SoundVn_LeapsAll_Per</t>
  </si>
  <si>
    <t>SoundVn_LeapsAsc_Count</t>
  </si>
  <si>
    <t>SoundVn_LeapsAsc_Per</t>
  </si>
  <si>
    <t>SoundVn_LeapsDesc_Count</t>
  </si>
  <si>
    <t>SoundVn_LeapsDesc_Per</t>
  </si>
  <si>
    <t>SoundVn_MeanInterval</t>
  </si>
  <si>
    <t>SoundVn_Notes</t>
  </si>
  <si>
    <t>SoundVn_NotesMean</t>
  </si>
  <si>
    <t>SoundVn_NumberOfFilteredParts</t>
  </si>
  <si>
    <t>SoundVn_NumberOfParts</t>
  </si>
  <si>
    <t>SoundVn_RepeatedNotes_Count</t>
  </si>
  <si>
    <t>SoundVn_RepeatedNotes_Per</t>
  </si>
  <si>
    <t>SoundVn_SmallestAbsoluteSemitonesAll</t>
  </si>
  <si>
    <t>SoundVn_SmallestAbsoluteSemitonesAsc</t>
  </si>
  <si>
    <t>SoundVn_SmallestAbsoluteSemitonesDesc</t>
  </si>
  <si>
    <t>SoundVn_SmallestIntervalAll</t>
  </si>
  <si>
    <t>SoundVn_SmallestIntervalAsc</t>
  </si>
  <si>
    <t>SoundVn_SmallestIntervalDesc</t>
  </si>
  <si>
    <t>SoundVn_SmallestSemitonesAll</t>
  </si>
  <si>
    <t>SoundVn_SmallestSemitonesAsc</t>
  </si>
  <si>
    <t>SoundVn_SmallestSemitonesDesc</t>
  </si>
  <si>
    <t>SoundVn_SoundingDensity</t>
  </si>
  <si>
    <t>SoundVn_SoundingMeasures</t>
  </si>
  <si>
    <t>SoundVn_SoundingMeasuresMean</t>
  </si>
  <si>
    <t>SoundVn_StepwiseMotionAll_Count</t>
  </si>
  <si>
    <t>SoundVn_StepwiseMotionAll_Per</t>
  </si>
  <si>
    <t>SoundVn_StepwiseMotionAsc_Count</t>
  </si>
  <si>
    <t>SoundVn_StepwiseMotionAsc_Per</t>
  </si>
  <si>
    <t>SoundVn_StepwiseMotionDesc_Count</t>
  </si>
  <si>
    <t>SoundVn_StepwiseMotionDesc_Per</t>
  </si>
  <si>
    <t>SoundVn_TrimmedAbsoluteIntervallicMean</t>
  </si>
  <si>
    <t>SoundVn_TrimmedAbsoluteIntervallicStd</t>
  </si>
  <si>
    <t>SoundVn_TrimmedIntervallicMean</t>
  </si>
  <si>
    <t>SoundVn_TrimmedIntervallicStd</t>
  </si>
  <si>
    <t>Tempo</t>
  </si>
  <si>
    <t>TempoGrouped1</t>
  </si>
  <si>
    <t>TempoGrouped2</t>
  </si>
  <si>
    <t>Territory</t>
  </si>
  <si>
    <t>TimeSignature</t>
  </si>
  <si>
    <t>TimeSignatureGrouped</t>
  </si>
  <si>
    <t>TotalNumberKeyAreas</t>
  </si>
  <si>
    <t>TotalNumberMeasures</t>
  </si>
  <si>
    <t>Voices</t>
  </si>
  <si>
    <t>Year</t>
  </si>
  <si>
    <t>PartSop_AverageDuration</t>
  </si>
  <si>
    <t>PartVnI_AverageDuration</t>
  </si>
  <si>
    <t>Score_DynGrad</t>
  </si>
  <si>
    <t>Score_DynAbruptness</t>
  </si>
  <si>
    <t>PartSop_RhythmInt</t>
  </si>
  <si>
    <t>PartVnI_RhythmInt</t>
  </si>
  <si>
    <t>PartSop_DottedRhythm</t>
  </si>
  <si>
    <t>PartSop_DoubleDottedRhythm</t>
  </si>
  <si>
    <t>PartVnI_DottedRhythm</t>
  </si>
  <si>
    <t>PartVnI_DoubleDottedRhythm</t>
  </si>
  <si>
    <t>PartSop_AscendingIntervallicMean</t>
  </si>
  <si>
    <t>PartSop_AscendingIntervallicStd</t>
  </si>
  <si>
    <t>PartSop_DescendingIntervallicMean</t>
  </si>
  <si>
    <t>PartSop_DescendingIntervallicStd</t>
  </si>
  <si>
    <t>PartVnI_AscendingIntervallicMean</t>
  </si>
  <si>
    <t>PartVnI_AscendingIntervallicStd</t>
  </si>
  <si>
    <t>PartVnI_DescendingIntervallicMean</t>
  </si>
  <si>
    <t>PartVnI_DescendingIntervallicStd</t>
  </si>
  <si>
    <t>Score_AscendingIntervallicMean</t>
  </si>
  <si>
    <t>Score_AscendingIntervallicStd</t>
  </si>
  <si>
    <t>Score_DescendingIntervallicMean</t>
  </si>
  <si>
    <t>Score_DescendingIntervallicStd</t>
  </si>
  <si>
    <t>Score_DottedRhythm</t>
  </si>
  <si>
    <t>Score_DoubleDottedRhythm</t>
  </si>
  <si>
    <t>SoundVoice_VoicePresence</t>
  </si>
  <si>
    <t>0006</t>
  </si>
  <si>
    <t>Did03M</t>
  </si>
  <si>
    <t>Son_regina</t>
  </si>
  <si>
    <t>Did</t>
  </si>
  <si>
    <t>Didone</t>
  </si>
  <si>
    <t>Naples</t>
  </si>
  <si>
    <t>C-1</t>
  </si>
  <si>
    <t>Domenico Natale Sarro</t>
  </si>
  <si>
    <t>1730s</t>
  </si>
  <si>
    <t>ww,str</t>
  </si>
  <si>
    <t>ww,voice,str</t>
  </si>
  <si>
    <t>Did03M-Son_regina-1730-Sarro[1.05][0006].xml</t>
  </si>
  <si>
    <t>Al segno</t>
  </si>
  <si>
    <t>Female</t>
  </si>
  <si>
    <t>ob,vn,va,bs</t>
  </si>
  <si>
    <t>A</t>
  </si>
  <si>
    <t>sss</t>
  </si>
  <si>
    <t>s</t>
  </si>
  <si>
    <t>wonder</t>
  </si>
  <si>
    <t>pride,boldness</t>
  </si>
  <si>
    <t>Positive</t>
  </si>
  <si>
    <t>Present</t>
  </si>
  <si>
    <t>Pietro Metastasio</t>
  </si>
  <si>
    <t>major</t>
  </si>
  <si>
    <t>F#5</t>
  </si>
  <si>
    <t>P8</t>
  </si>
  <si>
    <t>P-8</t>
  </si>
  <si>
    <t>E4</t>
  </si>
  <si>
    <t>M2</t>
  </si>
  <si>
    <t>P1</t>
  </si>
  <si>
    <t>m2</t>
  </si>
  <si>
    <t>m-2</t>
  </si>
  <si>
    <t>D6</t>
  </si>
  <si>
    <t>M9</t>
  </si>
  <si>
    <t>C#4</t>
  </si>
  <si>
    <t>m3</t>
  </si>
  <si>
    <t>Female lover 1</t>
  </si>
  <si>
    <t>05</t>
  </si>
  <si>
    <t>P15</t>
  </si>
  <si>
    <t>obI,obII,sop,vnI,vnII,va,bs</t>
  </si>
  <si>
    <t>ob,sop,vn,va,bs</t>
  </si>
  <si>
    <t>Spiritoso</t>
  </si>
  <si>
    <t>Fast</t>
  </si>
  <si>
    <t>Italy</t>
  </si>
  <si>
    <t>4/4</t>
  </si>
  <si>
    <t>simple duple</t>
  </si>
  <si>
    <t>sop</t>
  </si>
  <si>
    <t>Note</t>
  </si>
  <si>
    <t>Bar</t>
  </si>
  <si>
    <t>Midind</t>
  </si>
  <si>
    <t>Duration</t>
  </si>
  <si>
    <t>RhythInt</t>
  </si>
  <si>
    <t>Reg</t>
  </si>
  <si>
    <t>Int</t>
  </si>
  <si>
    <t>AbsInt</t>
  </si>
  <si>
    <t>Degree</t>
  </si>
  <si>
    <t>Degree_rel</t>
  </si>
  <si>
    <t>C#5</t>
  </si>
  <si>
    <t>D5</t>
  </si>
  <si>
    <t>E5</t>
  </si>
  <si>
    <t>maj2</t>
  </si>
  <si>
    <t>maj-2</t>
  </si>
  <si>
    <t>B4</t>
  </si>
  <si>
    <t>m-3</t>
  </si>
  <si>
    <t>A4</t>
  </si>
  <si>
    <t>maj-3</t>
  </si>
  <si>
    <t>maj3</t>
  </si>
  <si>
    <t>P5</t>
  </si>
  <si>
    <t>G#4</t>
  </si>
  <si>
    <t>D#5</t>
  </si>
  <si>
    <t>#4</t>
  </si>
  <si>
    <t>P4</t>
  </si>
  <si>
    <t>m6</t>
  </si>
  <si>
    <t>F#4</t>
  </si>
  <si>
    <t>m-7</t>
  </si>
  <si>
    <t>maj-6</t>
  </si>
  <si>
    <t>Mean</t>
  </si>
  <si>
    <t>Skewness</t>
  </si>
  <si>
    <t>Curtosis</t>
  </si>
  <si>
    <t>Std</t>
  </si>
  <si>
    <t>TrimmedMean</t>
  </si>
  <si>
    <t>MeanDiff</t>
  </si>
  <si>
    <t>Ratio</t>
  </si>
  <si>
    <t>TrimmedStd</t>
  </si>
  <si>
    <t>VoiceReg</t>
  </si>
  <si>
    <t>Count</t>
  </si>
  <si>
    <t>%</t>
  </si>
  <si>
    <t>Semitones</t>
  </si>
  <si>
    <t>Ascending</t>
  </si>
  <si>
    <t>Descending</t>
  </si>
  <si>
    <t>Total</t>
  </si>
  <si>
    <t>Major</t>
  </si>
  <si>
    <t>m9</t>
  </si>
  <si>
    <t>Minor</t>
  </si>
  <si>
    <t>Perfect</t>
  </si>
  <si>
    <t>M7</t>
  </si>
  <si>
    <t>Repeated</t>
  </si>
  <si>
    <t>m7</t>
  </si>
  <si>
    <t>Stepwise</t>
  </si>
  <si>
    <t>M6</t>
  </si>
  <si>
    <t>Leaps</t>
  </si>
  <si>
    <t>BeyondOctave</t>
  </si>
  <si>
    <t>WithinOctave</t>
  </si>
  <si>
    <t>M3</t>
  </si>
  <si>
    <t>M-2</t>
  </si>
  <si>
    <t>M-3</t>
  </si>
  <si>
    <t>P-4</t>
  </si>
  <si>
    <t>P-5</t>
  </si>
  <si>
    <t>m-6</t>
  </si>
  <si>
    <t>M-6</t>
  </si>
  <si>
    <t>M-7</t>
  </si>
  <si>
    <t>m-9</t>
  </si>
  <si>
    <t>M-9</t>
  </si>
  <si>
    <t>NoteNo</t>
  </si>
  <si>
    <t>RhythmInt</t>
  </si>
  <si>
    <t>MIDI</t>
  </si>
  <si>
    <t>IntervalDif</t>
  </si>
  <si>
    <t>AbsIntDif</t>
  </si>
  <si>
    <t>Interval</t>
  </si>
  <si>
    <t>Maj2</t>
  </si>
  <si>
    <t>Maj-2</t>
  </si>
  <si>
    <t>B5</t>
  </si>
  <si>
    <t>Maj-6</t>
  </si>
  <si>
    <t>D4</t>
  </si>
  <si>
    <t>Maj9</t>
  </si>
  <si>
    <t>G#5</t>
  </si>
  <si>
    <t>Maj-3</t>
  </si>
  <si>
    <t>Maj3</t>
  </si>
  <si>
    <t>A5</t>
  </si>
  <si>
    <t>C#6</t>
  </si>
  <si>
    <t>Maj6</t>
  </si>
  <si>
    <t>b7</t>
  </si>
  <si>
    <t>Reales</t>
  </si>
  <si>
    <t>Chord_IV</t>
  </si>
  <si>
    <t>Chord_I</t>
  </si>
  <si>
    <t>Chords_Grouping_1sd</t>
  </si>
  <si>
    <t>NumberOfParts</t>
  </si>
  <si>
    <t>Calculadas</t>
  </si>
  <si>
    <t>total chords</t>
  </si>
  <si>
    <t>Dynamic</t>
  </si>
  <si>
    <t>Level</t>
  </si>
  <si>
    <t>Duration (beats)</t>
  </si>
  <si>
    <t>Mean_weighted</t>
  </si>
  <si>
    <t>DynGrad</t>
  </si>
  <si>
    <t>Abs</t>
  </si>
  <si>
    <t>f</t>
  </si>
  <si>
    <t>p</t>
  </si>
  <si>
    <t>poco f</t>
  </si>
  <si>
    <t>DynMean</t>
  </si>
  <si>
    <t>DynAbrupt</t>
  </si>
  <si>
    <t>Instrument</t>
  </si>
  <si>
    <t>vnI</t>
  </si>
  <si>
    <t>vnII</t>
  </si>
  <si>
    <t>D#4</t>
  </si>
  <si>
    <t>A3</t>
  </si>
  <si>
    <t>B3</t>
  </si>
  <si>
    <t>A#4</t>
  </si>
  <si>
    <t>#1</t>
  </si>
  <si>
    <t>Maj10</t>
  </si>
  <si>
    <t>m10</t>
  </si>
  <si>
    <t>va</t>
  </si>
  <si>
    <t>E3</t>
  </si>
  <si>
    <t>F#3</t>
  </si>
  <si>
    <t>bs</t>
  </si>
  <si>
    <t>A2</t>
  </si>
  <si>
    <t>D3</t>
  </si>
  <si>
    <t>G#3</t>
  </si>
  <si>
    <t>C#3</t>
  </si>
  <si>
    <t>D#3</t>
  </si>
  <si>
    <t>B2</t>
  </si>
  <si>
    <t>E2</t>
  </si>
  <si>
    <t>obI</t>
  </si>
  <si>
    <t>obII</t>
  </si>
  <si>
    <t>mean</t>
  </si>
  <si>
    <t>std</t>
  </si>
  <si>
    <t>vn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</si>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</sst>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0.000000"/>
    <numFmt numFmtId="166" formatCode="0.000"/>
    <numFmt numFmtId="167" formatCode="m/d"/>
  </numFmts>
  <fonts count="9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1.0"/>
      <color rgb="FF000000"/>
      <name val="Inconsolata"/>
    </font>
    <font>
      <color rgb="FF000000"/>
      <name val="Roboto"/>
    </font>
    <font>
      <sz val="11.0"/>
      <color theme="1"/>
      <name val="Inconsolata"/>
    </font>
    <font>
      <color rgb="FF3266D5"/>
      <name val="Inconsolata"/>
    </font>
    <font>
      <b/>
      <color theme="1"/>
      <name val="Arial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3" fontId="1" numFmtId="0" xfId="0" applyBorder="1" applyFill="1" applyFont="1"/>
    <xf borderId="0" fillId="4" fontId="3" numFmtId="0" xfId="0" applyFill="1" applyFont="1"/>
    <xf borderId="0" fillId="4" fontId="4" numFmtId="0" xfId="0" applyFont="1"/>
    <xf borderId="3" fillId="5" fontId="1" numFmtId="0" xfId="0" applyBorder="1" applyFill="1" applyFont="1"/>
    <xf borderId="3" fillId="5" fontId="1" numFmtId="0" xfId="0" applyAlignment="1" applyBorder="1" applyFont="1">
      <alignment horizontal="right"/>
    </xf>
    <xf borderId="3" fillId="5" fontId="1" numFmtId="49" xfId="0" applyBorder="1" applyFont="1" applyNumberFormat="1"/>
    <xf borderId="4" fillId="5" fontId="1" numFmtId="0" xfId="0" applyAlignment="1" applyBorder="1" applyFont="1">
      <alignment horizontal="right"/>
    </xf>
    <xf borderId="5" fillId="5" fontId="1" numFmtId="0" xfId="0" applyAlignment="1" applyBorder="1" applyFont="1">
      <alignment horizontal="right"/>
    </xf>
    <xf borderId="3" fillId="5" fontId="5" numFmtId="0" xfId="0" applyAlignment="1" applyBorder="1" applyFont="1">
      <alignment horizontal="right"/>
    </xf>
    <xf borderId="3" fillId="5" fontId="1" numFmtId="164" xfId="0" applyAlignment="1" applyBorder="1" applyFont="1" applyNumberFormat="1">
      <alignment horizontal="right"/>
    </xf>
    <xf borderId="3" fillId="5" fontId="1" numFmtId="165" xfId="0" applyAlignment="1" applyBorder="1" applyFont="1" applyNumberFormat="1">
      <alignment horizontal="right"/>
    </xf>
    <xf borderId="3" fillId="6" fontId="1" numFmtId="0" xfId="0" applyBorder="1" applyFill="1" applyFont="1"/>
    <xf borderId="3" fillId="5" fontId="1" numFmtId="166" xfId="0" applyAlignment="1" applyBorder="1" applyFont="1" applyNumberFormat="1">
      <alignment horizontal="right"/>
    </xf>
    <xf borderId="3" fillId="7" fontId="1" numFmtId="0" xfId="0" applyBorder="1" applyFill="1" applyFont="1"/>
    <xf borderId="3" fillId="8" fontId="1" numFmtId="0" xfId="0" applyBorder="1" applyFill="1" applyFont="1"/>
    <xf borderId="3" fillId="5" fontId="1" numFmtId="49" xfId="0" applyAlignment="1" applyBorder="1" applyFont="1" applyNumberFormat="1">
      <alignment horizontal="right"/>
    </xf>
    <xf borderId="0" fillId="0" fontId="1" numFmtId="166" xfId="0" applyFont="1" applyNumberFormat="1"/>
    <xf borderId="0" fillId="0" fontId="0" numFmtId="0" xfId="0" applyFont="1"/>
    <xf borderId="3" fillId="5" fontId="1" numFmtId="166" xfId="0" applyBorder="1" applyFont="1" applyNumberFormat="1"/>
    <xf borderId="0" fillId="9" fontId="6" numFmtId="166" xfId="0" applyAlignment="1" applyFill="1" applyFont="1" applyNumberFormat="1">
      <alignment shrinkToFit="0" wrapText="0"/>
    </xf>
    <xf borderId="3" fillId="9" fontId="1" numFmtId="166" xfId="0" applyBorder="1" applyFont="1" applyNumberFormat="1"/>
    <xf borderId="3" fillId="9" fontId="1" numFmtId="0" xfId="0" applyBorder="1" applyFont="1"/>
    <xf borderId="0" fillId="0" fontId="7" numFmtId="0" xfId="0" applyFont="1"/>
    <xf borderId="0" fillId="0" fontId="7" numFmtId="0" xfId="0" applyFont="1"/>
    <xf borderId="0" fillId="0" fontId="8" numFmtId="0" xfId="0" applyFont="1"/>
    <xf borderId="3" fillId="10" fontId="1" numFmtId="0" xfId="0" applyBorder="1" applyFill="1" applyFont="1"/>
    <xf borderId="4" fillId="10" fontId="1" numFmtId="0" xfId="0" applyBorder="1" applyFont="1"/>
    <xf borderId="6" fillId="10" fontId="1" numFmtId="0" xfId="0" applyBorder="1" applyFont="1"/>
    <xf borderId="0" fillId="0" fontId="1" numFmtId="0" xfId="0" applyAlignment="1" applyFont="1">
      <alignment horizontal="right"/>
    </xf>
    <xf borderId="3" fillId="10" fontId="1" numFmtId="0" xfId="0" applyAlignment="1" applyBorder="1" applyFont="1">
      <alignment horizontal="right"/>
    </xf>
    <xf borderId="4" fillId="10" fontId="1" numFmtId="0" xfId="0" applyAlignment="1" applyBorder="1" applyFont="1">
      <alignment horizontal="right"/>
    </xf>
    <xf borderId="5" fillId="10" fontId="1" numFmtId="0" xfId="0" applyAlignment="1" applyBorder="1" applyFont="1">
      <alignment horizontal="right"/>
    </xf>
    <xf borderId="3" fillId="10" fontId="5" numFmtId="0" xfId="0" applyAlignment="1" applyBorder="1" applyFont="1">
      <alignment horizontal="right"/>
    </xf>
    <xf borderId="3" fillId="10" fontId="1" numFmtId="164" xfId="0" applyAlignment="1" applyBorder="1" applyFont="1" applyNumberFormat="1">
      <alignment horizontal="right"/>
    </xf>
    <xf borderId="3" fillId="10" fontId="1" numFmtId="165" xfId="0" applyAlignment="1" applyBorder="1" applyFont="1" applyNumberFormat="1">
      <alignment horizontal="right"/>
    </xf>
    <xf borderId="3" fillId="10" fontId="1" numFmtId="166" xfId="0" applyAlignment="1" applyBorder="1" applyFont="1" applyNumberFormat="1">
      <alignment horizontal="right"/>
    </xf>
    <xf borderId="0" fillId="0" fontId="1" numFmtId="166" xfId="0" applyAlignment="1" applyFont="1" applyNumberFormat="1">
      <alignment horizontal="right"/>
    </xf>
    <xf borderId="3" fillId="9" fontId="0" numFmtId="0" xfId="0" applyBorder="1" applyFont="1"/>
    <xf borderId="0" fillId="0" fontId="0" numFmtId="167" xfId="0" applyFont="1" applyNumberFormat="1"/>
    <xf borderId="7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  <col customWidth="1" min="26" max="26" width="15.67"/>
    <col customWidth="1" min="27" max="27" width="15.11"/>
    <col customWidth="1" min="28" max="59" width="10.56"/>
    <col customWidth="1" min="60" max="60" width="22.33"/>
    <col customWidth="1" min="61" max="75" width="10.56"/>
    <col customWidth="1" min="76" max="76" width="18.89"/>
    <col customWidth="1" min="77" max="97" width="10.56"/>
    <col customWidth="1" min="98" max="106" width="11.67"/>
    <col customWidth="1" min="107" max="108" width="10.56"/>
    <col customWidth="1" min="109" max="109" width="23.33"/>
    <col customWidth="1" min="110" max="111" width="10.56"/>
    <col customWidth="1" min="112" max="112" width="31.0"/>
    <col customWidth="1" min="113" max="116" width="10.56"/>
    <col customWidth="1" min="117" max="117" width="23.11"/>
    <col customWidth="1" min="118" max="118" width="31.0"/>
    <col customWidth="1" min="119" max="119" width="20.0"/>
    <col customWidth="1" min="120" max="125" width="10.56"/>
    <col customWidth="1" min="126" max="126" width="26.89"/>
    <col customWidth="1" min="127" max="127" width="10.56"/>
    <col customWidth="1" min="128" max="128" width="29.0"/>
    <col customWidth="1" min="129" max="129" width="21.33"/>
    <col customWidth="1" min="130" max="130" width="27.44"/>
    <col customWidth="1" min="131" max="131" width="20.56"/>
    <col customWidth="1" min="132" max="132" width="19.44"/>
    <col customWidth="1" min="133" max="133" width="20.44"/>
    <col customWidth="1" min="134" max="134" width="10.56"/>
    <col customWidth="1" min="135" max="135" width="19.0"/>
    <col customWidth="1" min="136" max="143" width="10.56"/>
    <col customWidth="1" min="144" max="144" width="22.0"/>
    <col customWidth="1" min="145" max="145" width="20.33"/>
    <col customWidth="1" min="146" max="148" width="10.56"/>
    <col customWidth="1" min="149" max="149" width="12.89"/>
    <col customWidth="1" min="150" max="150" width="11.33"/>
    <col customWidth="1" min="151" max="200" width="10.56"/>
    <col customWidth="1" min="201" max="201" width="16.44"/>
    <col customWidth="1" min="202" max="202" width="19.33"/>
    <col customWidth="1" min="203" max="216" width="10.56"/>
    <col customWidth="1" min="217" max="217" width="22.33"/>
    <col customWidth="1" min="218" max="281" width="10.56"/>
    <col customWidth="1" min="282" max="282" width="34.89"/>
    <col customWidth="1" min="283" max="307" width="10.56"/>
    <col customWidth="1" min="308" max="308" width="21.67"/>
    <col customWidth="1" min="309" max="309" width="29.33"/>
    <col customWidth="1" min="310" max="313" width="10.56"/>
    <col customWidth="1" min="314" max="314" width="20.33"/>
    <col customWidth="1" min="315" max="315" width="10.56"/>
    <col customWidth="1" min="316" max="316" width="20.44"/>
    <col customWidth="1" min="317" max="322" width="10.56"/>
    <col customWidth="1" min="323" max="323" width="13.11"/>
    <col customWidth="1" min="324" max="346" width="10.56"/>
    <col customWidth="1" min="347" max="347" width="31.33"/>
    <col customWidth="1" min="348" max="603" width="10.56"/>
    <col customWidth="1" min="604" max="604" width="20.44"/>
    <col customWidth="1" min="605" max="821" width="10.56"/>
    <col customWidth="1" min="822" max="823" width="32.44"/>
    <col customWidth="1" min="824" max="824" width="29.67"/>
    <col customWidth="1" min="825" max="825" width="27.0"/>
    <col customWidth="1" min="826" max="826" width="32.44"/>
    <col customWidth="1" min="827" max="827" width="43.0"/>
    <col customWidth="1" min="828" max="830" width="28.67"/>
    <col customWidth="1" min="831" max="948" width="10.56"/>
    <col customWidth="1" min="949" max="950" width="42.0"/>
    <col customWidth="1" min="951" max="951" width="34.0"/>
    <col customWidth="1" min="952" max="952" width="10.56"/>
    <col customWidth="1" min="953" max="953" width="29.0"/>
    <col customWidth="1" min="954" max="977" width="10.56"/>
    <col customWidth="1" min="978" max="978" width="27.89"/>
    <col customWidth="1" min="979" max="981" width="33.89"/>
    <col customWidth="1" min="982" max="982" width="10.56"/>
    <col customWidth="1" min="983" max="983" width="30.67"/>
    <col customWidth="1" min="984" max="984" width="10.56"/>
    <col customWidth="1" min="985" max="987" width="31.44"/>
    <col customWidth="1" min="988" max="1143" width="10.56"/>
    <col customWidth="1" min="1144" max="1144" width="17.22"/>
    <col customWidth="1" min="1145" max="1148" width="10.56"/>
    <col customWidth="1" min="1149" max="1149" width="14.67"/>
    <col customWidth="1" min="1150" max="1153" width="10.56"/>
    <col customWidth="1" min="1154" max="1171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/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89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5" t="s">
        <v>800</v>
      </c>
      <c r="ADX1" s="5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5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6" t="s">
        <v>813</v>
      </c>
      <c r="AEK1" s="6" t="s">
        <v>814</v>
      </c>
      <c r="AEL1" s="6" t="s">
        <v>815</v>
      </c>
      <c r="AEM1" s="6" t="s">
        <v>816</v>
      </c>
      <c r="AEN1" s="6" t="s">
        <v>817</v>
      </c>
      <c r="AEO1" s="6" t="s">
        <v>818</v>
      </c>
      <c r="AEP1" s="6" t="s">
        <v>819</v>
      </c>
      <c r="AEQ1" s="6" t="s">
        <v>820</v>
      </c>
      <c r="AER1" s="6" t="s">
        <v>821</v>
      </c>
      <c r="AES1" s="6" t="s">
        <v>822</v>
      </c>
      <c r="AET1" s="6" t="s">
        <v>823</v>
      </c>
      <c r="AEU1" s="6" t="s">
        <v>824</v>
      </c>
      <c r="AEV1" s="6" t="s">
        <v>825</v>
      </c>
      <c r="AEW1" s="6" t="s">
        <v>826</v>
      </c>
      <c r="AEX1" s="6" t="s">
        <v>827</v>
      </c>
      <c r="AEY1" s="6" t="s">
        <v>828</v>
      </c>
      <c r="AEZ1" s="6" t="s">
        <v>829</v>
      </c>
      <c r="AFA1" s="6" t="s">
        <v>830</v>
      </c>
      <c r="AFB1" s="6" t="s">
        <v>831</v>
      </c>
      <c r="AFC1" s="6" t="s">
        <v>832</v>
      </c>
      <c r="AFD1" s="6" t="s">
        <v>833</v>
      </c>
      <c r="AFE1" s="6" t="s">
        <v>834</v>
      </c>
      <c r="AFF1" s="6" t="s">
        <v>835</v>
      </c>
      <c r="AFG1" s="6" t="s">
        <v>836</v>
      </c>
      <c r="AFH1" s="6" t="s">
        <v>837</v>
      </c>
      <c r="AFI1" s="6" t="s">
        <v>838</v>
      </c>
      <c r="AFJ1" s="6" t="s">
        <v>839</v>
      </c>
      <c r="AFK1" s="6" t="s">
        <v>840</v>
      </c>
      <c r="AFL1" s="6" t="s">
        <v>841</v>
      </c>
      <c r="AFM1" s="6" t="s">
        <v>842</v>
      </c>
      <c r="AFN1" s="6" t="s">
        <v>843</v>
      </c>
      <c r="AFO1" s="6" t="s">
        <v>844</v>
      </c>
      <c r="AFP1" s="6" t="s">
        <v>845</v>
      </c>
      <c r="AFQ1" s="6" t="s">
        <v>846</v>
      </c>
      <c r="AFR1" s="6" t="s">
        <v>847</v>
      </c>
      <c r="AFS1" s="6" t="s">
        <v>848</v>
      </c>
      <c r="AFT1" s="6" t="s">
        <v>849</v>
      </c>
      <c r="AFU1" s="6" t="s">
        <v>850</v>
      </c>
      <c r="AFV1" s="6" t="s">
        <v>851</v>
      </c>
      <c r="AFW1" s="6" t="s">
        <v>852</v>
      </c>
      <c r="AFX1" s="6" t="s">
        <v>853</v>
      </c>
      <c r="AFY1" s="6" t="s">
        <v>854</v>
      </c>
      <c r="AFZ1" s="6" t="s">
        <v>855</v>
      </c>
      <c r="AGA1" s="6" t="s">
        <v>856</v>
      </c>
      <c r="AGB1" s="6" t="s">
        <v>857</v>
      </c>
      <c r="AGC1" s="6" t="s">
        <v>858</v>
      </c>
      <c r="AGD1" s="6" t="s">
        <v>859</v>
      </c>
      <c r="AGE1" s="6" t="s">
        <v>860</v>
      </c>
      <c r="AGF1" s="6" t="s">
        <v>861</v>
      </c>
      <c r="AGG1" s="6" t="s">
        <v>862</v>
      </c>
      <c r="AGH1" s="6" t="s">
        <v>863</v>
      </c>
      <c r="AGI1" s="6" t="s">
        <v>864</v>
      </c>
      <c r="AGJ1" s="6" t="s">
        <v>865</v>
      </c>
      <c r="AGK1" s="6" t="s">
        <v>866</v>
      </c>
      <c r="AGL1" s="6" t="s">
        <v>867</v>
      </c>
      <c r="AGM1" s="6" t="s">
        <v>868</v>
      </c>
      <c r="AGN1" s="6" t="s">
        <v>869</v>
      </c>
      <c r="AGO1" s="6" t="s">
        <v>870</v>
      </c>
      <c r="AGP1" s="6" t="s">
        <v>871</v>
      </c>
      <c r="AGQ1" s="6" t="s">
        <v>872</v>
      </c>
      <c r="AGR1" s="6" t="s">
        <v>873</v>
      </c>
      <c r="AGS1" s="6" t="s">
        <v>874</v>
      </c>
      <c r="AGT1" s="6" t="s">
        <v>875</v>
      </c>
      <c r="AGU1" s="6" t="s">
        <v>876</v>
      </c>
      <c r="AGV1" s="6" t="s">
        <v>877</v>
      </c>
      <c r="AGW1" s="6" t="s">
        <v>878</v>
      </c>
      <c r="AGX1" s="6" t="s">
        <v>879</v>
      </c>
      <c r="AGY1" s="6" t="s">
        <v>880</v>
      </c>
      <c r="AGZ1" s="6" t="s">
        <v>881</v>
      </c>
      <c r="AHA1" s="6" t="s">
        <v>882</v>
      </c>
      <c r="AHB1" s="6" t="s">
        <v>883</v>
      </c>
      <c r="AHC1" s="6" t="s">
        <v>884</v>
      </c>
      <c r="AHD1" s="6" t="s">
        <v>885</v>
      </c>
      <c r="AHE1" s="6" t="s">
        <v>886</v>
      </c>
      <c r="AHF1" s="6" t="s">
        <v>887</v>
      </c>
      <c r="AHG1" s="6" t="s">
        <v>888</v>
      </c>
      <c r="AHH1" s="6" t="s">
        <v>889</v>
      </c>
      <c r="AHI1" s="6" t="s">
        <v>890</v>
      </c>
      <c r="AHJ1" s="6" t="s">
        <v>891</v>
      </c>
      <c r="AHK1" s="6" t="s">
        <v>892</v>
      </c>
      <c r="AHL1" s="6" t="s">
        <v>893</v>
      </c>
      <c r="AHM1" s="6" t="s">
        <v>894</v>
      </c>
      <c r="AHN1" s="6" t="s">
        <v>895</v>
      </c>
      <c r="AHO1" s="6" t="s">
        <v>896</v>
      </c>
      <c r="AHP1" s="6" t="s">
        <v>897</v>
      </c>
      <c r="AHQ1" s="6" t="s">
        <v>898</v>
      </c>
      <c r="AHR1" s="6" t="s">
        <v>899</v>
      </c>
      <c r="AHS1" s="6" t="s">
        <v>900</v>
      </c>
      <c r="AHT1" s="6" t="s">
        <v>901</v>
      </c>
      <c r="AHU1" s="6" t="s">
        <v>902</v>
      </c>
      <c r="AHV1" s="6" t="s">
        <v>903</v>
      </c>
      <c r="AHW1" s="6" t="s">
        <v>904</v>
      </c>
      <c r="AHX1" s="6" t="s">
        <v>905</v>
      </c>
      <c r="AHY1" s="6" t="s">
        <v>906</v>
      </c>
      <c r="AHZ1" s="6" t="s">
        <v>907</v>
      </c>
      <c r="AIA1" s="6" t="s">
        <v>908</v>
      </c>
      <c r="AIB1" s="6" t="s">
        <v>909</v>
      </c>
      <c r="AIC1" s="6" t="s">
        <v>910</v>
      </c>
      <c r="AID1" s="6" t="s">
        <v>911</v>
      </c>
      <c r="AIE1" s="6" t="s">
        <v>912</v>
      </c>
      <c r="AIF1" s="6" t="s">
        <v>913</v>
      </c>
      <c r="AIG1" s="6" t="s">
        <v>914</v>
      </c>
      <c r="AIH1" s="6" t="s">
        <v>915</v>
      </c>
      <c r="AII1" s="6" t="s">
        <v>916</v>
      </c>
      <c r="AIJ1" s="6" t="s">
        <v>917</v>
      </c>
      <c r="AIK1" s="6" t="s">
        <v>918</v>
      </c>
      <c r="AIL1" s="6" t="s">
        <v>919</v>
      </c>
      <c r="AIM1" s="6" t="s">
        <v>920</v>
      </c>
      <c r="AIN1" s="6" t="s">
        <v>921</v>
      </c>
      <c r="AIO1" s="6" t="s">
        <v>922</v>
      </c>
      <c r="AIP1" s="6" t="s">
        <v>923</v>
      </c>
      <c r="AIQ1" s="6" t="s">
        <v>924</v>
      </c>
      <c r="AIR1" s="6" t="s">
        <v>925</v>
      </c>
      <c r="AIS1" s="6" t="s">
        <v>926</v>
      </c>
      <c r="AIT1" s="6" t="s">
        <v>927</v>
      </c>
      <c r="AIU1" s="6" t="s">
        <v>928</v>
      </c>
      <c r="AIV1" s="6" t="s">
        <v>929</v>
      </c>
      <c r="AIW1" s="6" t="s">
        <v>930</v>
      </c>
      <c r="AIX1" s="6" t="s">
        <v>931</v>
      </c>
      <c r="AIY1" s="6" t="s">
        <v>932</v>
      </c>
      <c r="AIZ1" s="6" t="s">
        <v>933</v>
      </c>
      <c r="AJA1" s="6" t="s">
        <v>934</v>
      </c>
      <c r="AJB1" s="6" t="s">
        <v>935</v>
      </c>
      <c r="AJC1" s="6" t="s">
        <v>936</v>
      </c>
      <c r="AJD1" s="6" t="s">
        <v>937</v>
      </c>
      <c r="AJE1" s="6" t="s">
        <v>938</v>
      </c>
      <c r="AJF1" s="6" t="s">
        <v>939</v>
      </c>
      <c r="AJG1" s="6" t="s">
        <v>940</v>
      </c>
      <c r="AJH1" s="6" t="s">
        <v>941</v>
      </c>
      <c r="AJI1" s="6" t="s">
        <v>942</v>
      </c>
      <c r="AJJ1" s="6" t="s">
        <v>943</v>
      </c>
      <c r="AJK1" s="6" t="s">
        <v>944</v>
      </c>
      <c r="AJL1" s="6" t="s">
        <v>945</v>
      </c>
      <c r="AJM1" s="6" t="s">
        <v>946</v>
      </c>
      <c r="AJN1" s="6" t="s">
        <v>947</v>
      </c>
      <c r="AJO1" s="6" t="s">
        <v>948</v>
      </c>
      <c r="AJP1" s="6" t="s">
        <v>949</v>
      </c>
      <c r="AJQ1" s="6" t="s">
        <v>950</v>
      </c>
      <c r="AJR1" s="6" t="s">
        <v>951</v>
      </c>
      <c r="AJS1" s="6" t="s">
        <v>952</v>
      </c>
      <c r="AJT1" s="6" t="s">
        <v>953</v>
      </c>
      <c r="AJU1" s="6" t="s">
        <v>954</v>
      </c>
      <c r="AJV1" s="6" t="s">
        <v>955</v>
      </c>
      <c r="AJW1" s="6" t="s">
        <v>956</v>
      </c>
      <c r="AJX1" s="6" t="s">
        <v>957</v>
      </c>
      <c r="AJY1" s="6" t="s">
        <v>958</v>
      </c>
      <c r="AJZ1" s="6" t="s">
        <v>959</v>
      </c>
      <c r="AKA1" s="6" t="s">
        <v>960</v>
      </c>
      <c r="AKB1" s="6" t="s">
        <v>961</v>
      </c>
      <c r="AKC1" s="6" t="s">
        <v>962</v>
      </c>
      <c r="AKD1" s="6" t="s">
        <v>963</v>
      </c>
      <c r="AKE1" s="6" t="s">
        <v>964</v>
      </c>
      <c r="AKF1" s="6" t="s">
        <v>965</v>
      </c>
      <c r="AKG1" s="6" t="s">
        <v>966</v>
      </c>
      <c r="AKH1" s="6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2" t="s">
        <v>1163</v>
      </c>
      <c r="ARW1" s="1" t="s">
        <v>1164</v>
      </c>
      <c r="ARX1" s="7" t="s">
        <v>1145</v>
      </c>
      <c r="ARY1" s="7" t="s">
        <v>1146</v>
      </c>
      <c r="ARZ1" s="7" t="s">
        <v>781</v>
      </c>
      <c r="ASA1" s="8" t="s">
        <v>1165</v>
      </c>
    </row>
    <row r="2" ht="15.75" customHeight="1">
      <c r="A2" s="9">
        <v>1.0</v>
      </c>
      <c r="B2" s="9">
        <v>105.0</v>
      </c>
      <c r="C2" s="10">
        <f>3/133</f>
        <v>0.02255639098</v>
      </c>
      <c r="D2" s="10">
        <f>4/133</f>
        <v>0.03007518797</v>
      </c>
      <c r="E2" s="10">
        <f>(133-7)/133</f>
        <v>0.9473684211</v>
      </c>
      <c r="F2" s="11" t="s">
        <v>1166</v>
      </c>
      <c r="G2" s="9" t="s">
        <v>1167</v>
      </c>
      <c r="H2" s="9" t="s">
        <v>1168</v>
      </c>
      <c r="I2" s="9" t="s">
        <v>1169</v>
      </c>
      <c r="J2" s="9" t="s">
        <v>1170</v>
      </c>
      <c r="K2" s="12">
        <v>8.0</v>
      </c>
      <c r="L2" s="13">
        <f>8/133</f>
        <v>0.06015037594</v>
      </c>
      <c r="M2" s="12">
        <f>42</f>
        <v>42</v>
      </c>
      <c r="N2" s="13">
        <f>42/133</f>
        <v>0.3157894737</v>
      </c>
      <c r="O2" s="10">
        <v>9.0</v>
      </c>
      <c r="P2" s="10">
        <f>9/133</f>
        <v>0.06766917293</v>
      </c>
      <c r="Q2" s="10">
        <v>30.0</v>
      </c>
      <c r="R2" s="10">
        <f>30/133</f>
        <v>0.2255639098</v>
      </c>
      <c r="S2" s="10">
        <f>8</f>
        <v>8</v>
      </c>
      <c r="T2" s="10">
        <f>8/133</f>
        <v>0.06015037594</v>
      </c>
      <c r="U2" s="10">
        <v>15.0</v>
      </c>
      <c r="V2" s="10">
        <f>15/133</f>
        <v>0.1127819549</v>
      </c>
      <c r="W2" s="10">
        <f>17/133</f>
        <v>0.1278195489</v>
      </c>
      <c r="X2" s="10">
        <f>15/133</f>
        <v>0.1127819549</v>
      </c>
      <c r="Y2" s="10">
        <f>80/133</f>
        <v>0.6015037594</v>
      </c>
      <c r="Z2" s="10">
        <f>21/133</f>
        <v>0.1578947368</v>
      </c>
      <c r="AA2" s="10">
        <v>6.0</v>
      </c>
      <c r="AB2" s="10">
        <f>6/133</f>
        <v>0.04511278195</v>
      </c>
      <c r="AC2" s="10">
        <v>15.0</v>
      </c>
      <c r="AD2" s="10">
        <f>15/133</f>
        <v>0.1127819549</v>
      </c>
      <c r="AE2" s="14">
        <v>54.0</v>
      </c>
      <c r="AF2" s="10">
        <f>51/133</f>
        <v>0.3834586466</v>
      </c>
      <c r="AG2" s="10">
        <v>8.0</v>
      </c>
      <c r="AH2" s="10">
        <f>8/133</f>
        <v>0.06015037594</v>
      </c>
      <c r="AI2" s="10">
        <v>42.0</v>
      </c>
      <c r="AJ2" s="10">
        <f>42/133</f>
        <v>0.3157894737</v>
      </c>
      <c r="AK2" s="12">
        <v>29.0</v>
      </c>
      <c r="AL2" s="13">
        <f>29/133</f>
        <v>0.2180451128</v>
      </c>
      <c r="AM2" s="14">
        <v>54.0</v>
      </c>
      <c r="AN2" s="10">
        <f>54/133</f>
        <v>0.4060150376</v>
      </c>
      <c r="AO2" s="10">
        <v>37.0</v>
      </c>
      <c r="AP2" s="10">
        <f>37/133</f>
        <v>0.2781954887</v>
      </c>
      <c r="AQ2" s="10">
        <v>42.0</v>
      </c>
      <c r="AR2" s="9">
        <f>42/133</f>
        <v>0.3157894737</v>
      </c>
      <c r="AS2" s="9" t="s">
        <v>1171</v>
      </c>
      <c r="AT2" s="9" t="s">
        <v>1172</v>
      </c>
      <c r="AU2" s="9"/>
      <c r="AV2" s="9"/>
      <c r="AW2" s="9" t="s">
        <v>1173</v>
      </c>
      <c r="AX2" s="9" t="s">
        <v>1174</v>
      </c>
      <c r="AY2" s="9">
        <v>35.25</v>
      </c>
      <c r="AZ2" s="9" t="s">
        <v>1175</v>
      </c>
      <c r="BA2" s="9" t="s">
        <v>1176</v>
      </c>
      <c r="BB2" s="1">
        <f>BC2/(CL2*4*4)</f>
        <v>1.453571429</v>
      </c>
      <c r="BC2" s="9">
        <f>score!B815</f>
        <v>814</v>
      </c>
      <c r="BD2" s="9">
        <f>BC2/4</f>
        <v>203.5</v>
      </c>
      <c r="BE2" s="9">
        <v>4.0</v>
      </c>
      <c r="BF2" s="9">
        <v>4.0</v>
      </c>
      <c r="BG2" s="9">
        <f>BC2/4/BH2</f>
        <v>1.739316239</v>
      </c>
      <c r="BH2" s="9">
        <f>28+28+27+34</f>
        <v>117</v>
      </c>
      <c r="BI2" s="9">
        <f>BH2/4</f>
        <v>29.25</v>
      </c>
      <c r="BJ2" s="9">
        <f>(BK2/(CL2*4))</f>
        <v>1.185714286</v>
      </c>
      <c r="BK2" s="9">
        <v>166.0</v>
      </c>
      <c r="BL2" s="9">
        <v>166.0</v>
      </c>
      <c r="BM2" s="9">
        <v>1.0</v>
      </c>
      <c r="BN2" s="9">
        <v>1.0</v>
      </c>
      <c r="BO2" s="9">
        <v>1.66</v>
      </c>
      <c r="BP2" s="9">
        <v>25.0</v>
      </c>
      <c r="BQ2" s="9">
        <v>25.0</v>
      </c>
      <c r="BR2" s="1">
        <v>2.0</v>
      </c>
      <c r="BS2" s="1">
        <v>2.0</v>
      </c>
      <c r="BT2" s="9" t="s">
        <v>1177</v>
      </c>
      <c r="BU2" s="9" t="s">
        <v>1178</v>
      </c>
      <c r="BV2" s="9" t="s">
        <v>1179</v>
      </c>
      <c r="BW2" s="15">
        <f>133/35</f>
        <v>3.8</v>
      </c>
      <c r="BX2" s="16">
        <f>(133/(35*4))</f>
        <v>0.95</v>
      </c>
      <c r="BY2" s="17" t="s">
        <v>1180</v>
      </c>
      <c r="BZ2" s="9" t="s">
        <v>1181</v>
      </c>
      <c r="CA2" s="9" t="s">
        <v>1182</v>
      </c>
      <c r="CB2" s="9" t="s">
        <v>1183</v>
      </c>
      <c r="CC2" s="10">
        <f>(10.25+18.5)/35</f>
        <v>0.8214285714</v>
      </c>
      <c r="CD2" s="10">
        <f>2/3</f>
        <v>0.6666666667</v>
      </c>
      <c r="CE2" s="10">
        <f>1/3</f>
        <v>0.3333333333</v>
      </c>
      <c r="CF2" s="10">
        <f>5.75/35</f>
        <v>0.1642857143</v>
      </c>
      <c r="CG2" s="9" t="s">
        <v>1184</v>
      </c>
      <c r="CH2" s="9" t="s">
        <v>1185</v>
      </c>
      <c r="CI2" s="9" t="s">
        <v>1186</v>
      </c>
      <c r="CJ2" s="9" t="s">
        <v>1187</v>
      </c>
      <c r="CK2" s="9" t="s">
        <v>1188</v>
      </c>
      <c r="CL2" s="9">
        <v>35.0</v>
      </c>
      <c r="CM2" s="9" t="s">
        <v>1189</v>
      </c>
      <c r="CN2" s="9">
        <v>4.0</v>
      </c>
      <c r="CO2" s="9">
        <v>7.0</v>
      </c>
      <c r="CP2" s="9">
        <v>7.0</v>
      </c>
      <c r="CQ2" s="10">
        <v>7.0</v>
      </c>
      <c r="CR2" s="18">
        <f>7/132</f>
        <v>0.05303030303</v>
      </c>
      <c r="CS2" s="10">
        <v>42.0</v>
      </c>
      <c r="CT2" s="18">
        <f>42/133</f>
        <v>0.3157894737</v>
      </c>
      <c r="CU2" s="10">
        <v>39.0</v>
      </c>
      <c r="CV2" s="18">
        <f>39/133</f>
        <v>0.2932330827</v>
      </c>
      <c r="CW2" s="10">
        <v>23.0</v>
      </c>
      <c r="CX2" s="18">
        <f>23/133</f>
        <v>0.1729323308</v>
      </c>
      <c r="CY2" s="10">
        <v>6.0</v>
      </c>
      <c r="CZ2" s="10">
        <f>6/133</f>
        <v>0.04511278195</v>
      </c>
      <c r="DA2" s="10">
        <v>15.0</v>
      </c>
      <c r="DB2" s="18">
        <f>15/133</f>
        <v>0.1127819549</v>
      </c>
      <c r="DC2" s="9">
        <v>90.0</v>
      </c>
      <c r="DD2" s="9">
        <f>sop!I170</f>
        <v>6.813462354</v>
      </c>
      <c r="DE2" s="9">
        <f>sop!I168</f>
        <v>2.375757576</v>
      </c>
      <c r="DF2" s="9">
        <f>sop!I169</f>
        <v>2.362831606</v>
      </c>
      <c r="DG2" s="9">
        <f>sop!I171</f>
        <v>2.201306472</v>
      </c>
      <c r="DH2" s="9">
        <f>sop!I173</f>
        <v>0.3607199818</v>
      </c>
      <c r="DI2" s="9">
        <f>sop!I174</f>
        <v>0.1518336658</v>
      </c>
      <c r="DJ2" s="9">
        <f>SUM(sop_counts!B2:B15)</f>
        <v>68</v>
      </c>
      <c r="DK2" s="9">
        <f>SUM(sop_counts!C2:C15)</f>
        <v>0.4121212121</v>
      </c>
      <c r="DL2" s="9">
        <f>SUM(sop_counts!E2:E15)</f>
        <v>194</v>
      </c>
      <c r="DM2" s="9">
        <f>COUNTIF(sop!$K1:DW$2,"#1")</f>
        <v>0</v>
      </c>
      <c r="DN2" s="9">
        <f>COUNTIF(sop!$L$2:$L$167,"#1")</f>
        <v>0</v>
      </c>
      <c r="DO2" s="9">
        <f>DM2/sop!$A$167</f>
        <v>0</v>
      </c>
      <c r="DP2" s="9">
        <f>DN2/sop!$A$167</f>
        <v>0</v>
      </c>
      <c r="DQ2" s="9">
        <f>COUNTIF(sop!$K$2:$K$167,"#2")</f>
        <v>0</v>
      </c>
      <c r="DR2" s="9">
        <f>COUNTIF(sop!$L$2:$L$167,"#2")</f>
        <v>0</v>
      </c>
      <c r="DS2" s="9">
        <f>DQ2/sop!$A$167</f>
        <v>0</v>
      </c>
      <c r="DT2" s="9">
        <f>DR2/sop!$A$167</f>
        <v>0</v>
      </c>
      <c r="DU2" s="9">
        <f>COUNTIF(sop!$K$2:$K$167,"#3")</f>
        <v>0</v>
      </c>
      <c r="DV2" s="9">
        <f>COUNTIF(sop!$L$2:$L$167,"#3")</f>
        <v>0</v>
      </c>
      <c r="DW2" s="9">
        <f>DU2/sop!$A$167</f>
        <v>0</v>
      </c>
      <c r="DX2" s="9">
        <v>0.0</v>
      </c>
      <c r="DY2" s="9">
        <f>COUNTIF(sop!$K$2:$K$167,"#4")</f>
        <v>3</v>
      </c>
      <c r="DZ2" s="9">
        <f>COUNTIF(sop!$L$2:$L$167,"#4")</f>
        <v>1</v>
      </c>
      <c r="EA2" s="9">
        <f>DY2/sop!$A$167</f>
        <v>0.01807228916</v>
      </c>
      <c r="EB2" s="9">
        <f>DZ2/sop!$A$167</f>
        <v>0.006024096386</v>
      </c>
      <c r="EC2" s="9">
        <f>COUNTIF(sop!$K$2:$K$167,"#5")</f>
        <v>0</v>
      </c>
      <c r="ED2" s="9">
        <f>COUNTIF(sop!$L$2:$L$167,"#5")</f>
        <v>0</v>
      </c>
      <c r="EE2" s="9">
        <f>EC2/sop!$A$167</f>
        <v>0</v>
      </c>
      <c r="EF2" s="9">
        <f>ED2/sop!$A$167</f>
        <v>0</v>
      </c>
      <c r="EG2" s="9">
        <f>COUNTIF(sop!$K$2:$K$167,"#6")</f>
        <v>0</v>
      </c>
      <c r="EH2" s="9">
        <f>COUNTIF(sop!$L$2:$L$167,"#6")</f>
        <v>0</v>
      </c>
      <c r="EI2" s="9">
        <f>EG2/sop!$A$167</f>
        <v>0</v>
      </c>
      <c r="EJ2" s="9">
        <f>EH2/sop!$A$167</f>
        <v>0</v>
      </c>
      <c r="EK2" s="9">
        <f>COUNTIF(sop!$K$2:$K$167,"#7")</f>
        <v>0</v>
      </c>
      <c r="EL2" s="9">
        <f>COUNTIF(sop!$L$2:$L$167,"#7")</f>
        <v>0</v>
      </c>
      <c r="EM2" s="9">
        <f>EK2/sop!$A$167</f>
        <v>0</v>
      </c>
      <c r="EN2" s="9">
        <f>EL2/sop!$A$167</f>
        <v>0</v>
      </c>
      <c r="EO2" s="9">
        <f>COUNTIF(sop!$K$2:$K$167,"1")</f>
        <v>33</v>
      </c>
      <c r="EP2" s="9">
        <f>COUNTIF(sop!$L$2:$L$167,"1")</f>
        <v>32</v>
      </c>
      <c r="EQ2" s="9">
        <f>EO2/sop!$A$167</f>
        <v>0.1987951807</v>
      </c>
      <c r="ER2" s="9">
        <f>EP2/sop!$A$167</f>
        <v>0.1927710843</v>
      </c>
      <c r="ES2" s="9">
        <f>COUNTIF(sop!$K$2:$K$167,"2")</f>
        <v>35</v>
      </c>
      <c r="ET2" s="9">
        <f>COUNTIF(sop!$L$2:$L$167,"2")</f>
        <v>30</v>
      </c>
      <c r="EU2" s="9">
        <f>ES2/sop!$A$167</f>
        <v>0.2108433735</v>
      </c>
      <c r="EV2" s="9">
        <f>ET2/sop!$A$167</f>
        <v>0.1807228916</v>
      </c>
      <c r="EW2" s="9">
        <f>COUNTIF(sop!$K$2:$K$167,"3")</f>
        <v>35</v>
      </c>
      <c r="EX2" s="9">
        <f>COUNTIF(sop!$L$2:$L$167,"3")</f>
        <v>33</v>
      </c>
      <c r="EY2" s="9">
        <f>EW2/sop!$A$167</f>
        <v>0.2108433735</v>
      </c>
      <c r="EZ2" s="9">
        <f>EX2/sop!$A$167</f>
        <v>0.1987951807</v>
      </c>
      <c r="FA2" s="9">
        <f>COUNTIF(sop!$K$2:$K$167,"4")</f>
        <v>25</v>
      </c>
      <c r="FB2" s="9">
        <f>COUNTIF(sop!$L$2:$L$167,"4")</f>
        <v>29</v>
      </c>
      <c r="FC2" s="9">
        <f>FA2/sop!$A$167</f>
        <v>0.1506024096</v>
      </c>
      <c r="FD2" s="9">
        <f>FB2/sop!$A$167</f>
        <v>0.1746987952</v>
      </c>
      <c r="FE2" s="9">
        <f>COUNTIF(sop!$K$2:$K$167,"5")</f>
        <v>21</v>
      </c>
      <c r="FF2" s="9">
        <f>COUNTIF(sop!$L$2:$L$167,"5")</f>
        <v>24</v>
      </c>
      <c r="FG2" s="9">
        <f>FE2/sop!$A$167</f>
        <v>0.1265060241</v>
      </c>
      <c r="FH2" s="9">
        <f>FF2/sop!$A$167</f>
        <v>0.1445783133</v>
      </c>
      <c r="FI2" s="9">
        <f>COUNTIF(sop!$K$2:$K$167,"6")</f>
        <v>4</v>
      </c>
      <c r="FJ2" s="9">
        <f>COUNTIF(sop!$L$2:$L$167,"6")</f>
        <v>7</v>
      </c>
      <c r="FK2" s="9">
        <f>FI2/sop!$A$167</f>
        <v>0.02409638554</v>
      </c>
      <c r="FL2" s="9">
        <f>FJ2/sop!$A$167</f>
        <v>0.0421686747</v>
      </c>
      <c r="FM2" s="9">
        <f>COUNTIF(sop!$K$2:$K$167,"7")</f>
        <v>10</v>
      </c>
      <c r="FN2" s="9">
        <f>COUNTIF(sop!$L$2:$L$167,"7")</f>
        <v>10</v>
      </c>
      <c r="FO2" s="9">
        <f>FM2/sop!$A$167</f>
        <v>0.06024096386</v>
      </c>
      <c r="FP2" s="9">
        <f>FN2/sop!$A$167</f>
        <v>0.06024096386</v>
      </c>
      <c r="FQ2" s="9">
        <v>0.0</v>
      </c>
      <c r="FR2" s="9">
        <v>0.0</v>
      </c>
      <c r="FS2" s="9">
        <v>0.0</v>
      </c>
      <c r="FT2" s="9">
        <v>0.0</v>
      </c>
      <c r="FU2" s="9">
        <v>0.0</v>
      </c>
      <c r="FV2" s="9">
        <v>0.0</v>
      </c>
      <c r="FW2" s="9">
        <v>0.0</v>
      </c>
      <c r="FX2" s="9">
        <v>0.0</v>
      </c>
      <c r="FY2" s="9">
        <v>0.0</v>
      </c>
      <c r="FZ2" s="9">
        <v>0.0</v>
      </c>
      <c r="GA2" s="9">
        <v>0.0</v>
      </c>
      <c r="GB2" s="9">
        <v>0.0</v>
      </c>
      <c r="GC2" s="9">
        <v>0.0</v>
      </c>
      <c r="GD2" s="9">
        <v>0.0</v>
      </c>
      <c r="GE2" s="9">
        <v>0.0</v>
      </c>
      <c r="GF2" s="9">
        <v>0.0</v>
      </c>
      <c r="GG2" s="9">
        <v>0.0</v>
      </c>
      <c r="GH2" s="9">
        <v>0.0</v>
      </c>
      <c r="GI2" s="9">
        <v>0.0</v>
      </c>
      <c r="GJ2" s="9">
        <v>0.0</v>
      </c>
      <c r="GK2" s="9">
        <v>0.0</v>
      </c>
      <c r="GL2" s="9">
        <v>0.0</v>
      </c>
      <c r="GM2" s="9">
        <v>0.0</v>
      </c>
      <c r="GN2" s="9">
        <v>0.0</v>
      </c>
      <c r="GO2" s="9">
        <f>COUNTIF(sop!$K$2:$K$167,"b7")</f>
        <v>0</v>
      </c>
      <c r="GP2" s="9">
        <f>COUNTIF(sop!$L$2:$L$167,"b7")</f>
        <v>0</v>
      </c>
      <c r="GQ2" s="9">
        <f>GO2/sop!$A$167</f>
        <v>0</v>
      </c>
      <c r="GR2" s="9">
        <f>GP2/sop!$A$167</f>
        <v>0</v>
      </c>
      <c r="GS2" s="9">
        <f>166/(CL2*4)</f>
        <v>1.185714286</v>
      </c>
      <c r="GT2" s="9">
        <f>SUM(sop_counts!B17:B29)</f>
        <v>80</v>
      </c>
      <c r="GU2" s="9">
        <f>SUM(sop_counts!C17:C29)</f>
        <v>0.4848484848</v>
      </c>
      <c r="GV2" s="9">
        <f>SUM(sop_counts!E17:E29)</f>
        <v>-198</v>
      </c>
      <c r="GW2" s="1">
        <v>0.0</v>
      </c>
      <c r="GX2" s="1">
        <v>0.0</v>
      </c>
      <c r="GY2" s="1">
        <v>0.0</v>
      </c>
      <c r="GZ2" s="1">
        <v>0.0</v>
      </c>
      <c r="HA2" s="17" t="s">
        <v>1190</v>
      </c>
      <c r="HB2" s="17">
        <v>78.0</v>
      </c>
      <c r="HC2" s="17">
        <v>1.0</v>
      </c>
      <c r="HD2" s="9">
        <f>sop_counts!C10</f>
        <v>0.006060606061</v>
      </c>
      <c r="HE2" s="9">
        <f>sop_counts!B18</f>
        <v>42</v>
      </c>
      <c r="HF2" s="9">
        <f>sop_counts!C18</f>
        <v>0.2545454545</v>
      </c>
      <c r="HG2" s="9">
        <f>sop_counts!B20</f>
        <v>5</v>
      </c>
      <c r="HH2" s="9">
        <f>sop_counts!C20</f>
        <v>0.0303030303</v>
      </c>
      <c r="HI2" s="9">
        <f>sop_counts!B24</f>
        <v>2</v>
      </c>
      <c r="HJ2" s="9">
        <f>sop_counts!C24</f>
        <v>0.01212121212</v>
      </c>
      <c r="HK2" s="9">
        <f>sop_counts!B14</f>
        <v>28</v>
      </c>
      <c r="HL2" s="9">
        <f>sop_counts!C14</f>
        <v>0.1696969697</v>
      </c>
      <c r="HM2" s="9">
        <f>sop_counts!B12</f>
        <v>5</v>
      </c>
      <c r="HN2" s="9">
        <f>sop_counts!C12</f>
        <v>0.0303030303</v>
      </c>
      <c r="HO2" s="9">
        <f>sop_counts!B27</f>
        <v>2</v>
      </c>
      <c r="HP2" s="9">
        <f>sop_counts!C27</f>
        <v>0.01212121212</v>
      </c>
      <c r="HQ2" s="9">
        <f>sop_counts!B16</f>
        <v>17</v>
      </c>
      <c r="HR2" s="9">
        <f>sop_counts!C16</f>
        <v>0.103030303</v>
      </c>
      <c r="HS2" s="9">
        <f>sop_counts!B11</f>
        <v>8</v>
      </c>
      <c r="HT2" s="9">
        <f>sop_counts!C11</f>
        <v>0.04848484848</v>
      </c>
      <c r="HU2" s="9">
        <f>sop_counts!B9</f>
        <v>3</v>
      </c>
      <c r="HV2" s="9">
        <f>sop_counts!C9</f>
        <v>0.01818181818</v>
      </c>
      <c r="HW2" s="9">
        <f>sop_counts!B4</f>
        <v>1</v>
      </c>
      <c r="HX2" s="9">
        <f>sop_counts!C4</f>
        <v>0.006060606061</v>
      </c>
      <c r="HY2" s="9">
        <f>sop!H170</f>
        <v>3.081488167</v>
      </c>
      <c r="HZ2" s="9">
        <f>sop!H168</f>
        <v>-0.02424242424</v>
      </c>
      <c r="IA2" s="9">
        <f>sop!H169</f>
        <v>-0.2665826039</v>
      </c>
      <c r="IB2" s="9">
        <f>sop!H171</f>
        <v>3.244040531</v>
      </c>
      <c r="IC2" s="9">
        <f>sop!H173</f>
        <v>0.04342674869</v>
      </c>
      <c r="ID2" s="9">
        <f>sop!H174</f>
        <v>-1.791353383</v>
      </c>
      <c r="IE2" s="9">
        <f>sop_counts!B17</f>
        <v>21</v>
      </c>
      <c r="IF2" s="9">
        <f>sop_counts!C17</f>
        <v>0.1272727273</v>
      </c>
      <c r="IG2" s="9">
        <f>sop_counts!B19</f>
        <v>7</v>
      </c>
      <c r="IH2" s="9">
        <f>sop_counts!C19</f>
        <v>0.04242424242</v>
      </c>
      <c r="II2" s="9">
        <f>sop_counts!B25</f>
        <v>1</v>
      </c>
      <c r="IJ2" s="9">
        <f>sop_counts!C25</f>
        <v>0.006060606061</v>
      </c>
      <c r="IK2" s="9">
        <f>sop_counts!B15</f>
        <v>16</v>
      </c>
      <c r="IL2" s="9">
        <f>sop_counts!C15</f>
        <v>0.09696969697</v>
      </c>
      <c r="IM2" s="9">
        <f>sop_counts!B13</f>
        <v>5</v>
      </c>
      <c r="IN2" s="9">
        <f>sop_counts!C13</f>
        <v>0.0303030303</v>
      </c>
      <c r="IO2" s="9">
        <f>sop_counts!B8</f>
        <v>1</v>
      </c>
      <c r="IP2" s="9">
        <f>sop_counts!C8</f>
        <v>0.006060606061</v>
      </c>
      <c r="IQ2" s="9">
        <f>sop_counts!B10</f>
        <v>1</v>
      </c>
      <c r="IR2" s="9">
        <f>sop_counts!C10</f>
        <v>0.006060606061</v>
      </c>
      <c r="IS2" s="9">
        <v>1.0</v>
      </c>
      <c r="IT2" s="9">
        <f>sop_counts!C10</f>
        <v>0.006060606061</v>
      </c>
      <c r="IU2" s="9">
        <v>0.0</v>
      </c>
      <c r="IV2" s="9">
        <v>0.0</v>
      </c>
      <c r="IW2" s="9">
        <v>0.0</v>
      </c>
      <c r="IX2" s="9">
        <v>0.0</v>
      </c>
      <c r="IY2" s="9">
        <v>0.0</v>
      </c>
      <c r="IZ2" s="9">
        <v>0.0</v>
      </c>
      <c r="JA2" s="9">
        <v>0.0</v>
      </c>
      <c r="JB2" s="9">
        <v>0.0</v>
      </c>
      <c r="JC2" s="9">
        <v>0.0</v>
      </c>
      <c r="JD2" s="9">
        <v>0.0</v>
      </c>
      <c r="JE2" s="9">
        <v>0.0</v>
      </c>
      <c r="JF2" s="9">
        <v>0.0</v>
      </c>
      <c r="JG2" s="9">
        <v>0.0</v>
      </c>
      <c r="JH2" s="9">
        <v>0.0</v>
      </c>
      <c r="JI2" s="9">
        <v>0.0</v>
      </c>
      <c r="JJ2" s="9">
        <v>0.0</v>
      </c>
      <c r="JK2" s="9">
        <v>0.0</v>
      </c>
      <c r="JL2" s="9">
        <v>0.0</v>
      </c>
      <c r="JM2" s="9">
        <v>0.0</v>
      </c>
      <c r="JN2" s="9">
        <v>0.0</v>
      </c>
      <c r="JO2" s="9">
        <v>0.0</v>
      </c>
      <c r="JP2" s="9">
        <v>0.0</v>
      </c>
      <c r="JQ2" s="9">
        <v>0.0</v>
      </c>
      <c r="JR2" s="9">
        <v>0.0</v>
      </c>
      <c r="JS2" s="9">
        <v>0.0</v>
      </c>
      <c r="JT2" s="9">
        <v>0.0</v>
      </c>
      <c r="JU2" s="9">
        <f>sop_counts!L2</f>
        <v>82</v>
      </c>
      <c r="JV2" s="9">
        <f>sop_counts!M2</f>
        <v>0.496969697</v>
      </c>
      <c r="JW2" s="9">
        <f>sop_counts!H2</f>
        <v>33</v>
      </c>
      <c r="JX2" s="9">
        <f>sop_counts!I2</f>
        <v>0.2</v>
      </c>
      <c r="JY2" s="9">
        <f>sop_counts!J2</f>
        <v>49</v>
      </c>
      <c r="JZ2" s="9">
        <f>sop_counts!K2</f>
        <v>0.296969697</v>
      </c>
      <c r="KA2" s="9">
        <f>sop_counts!L3</f>
        <v>51</v>
      </c>
      <c r="KB2" s="9">
        <f>sop_counts!M3</f>
        <v>0.3090909091</v>
      </c>
      <c r="KC2" s="9">
        <f>sop_counts!H3</f>
        <v>22</v>
      </c>
      <c r="KD2" s="9">
        <f>sop_counts!I3</f>
        <v>0.1333333333</v>
      </c>
      <c r="KE2" s="9">
        <f>sop_counts!J3</f>
        <v>29</v>
      </c>
      <c r="KF2" s="9">
        <f>sop_counts!K3</f>
        <v>0.1757575758</v>
      </c>
      <c r="KG2" s="9">
        <f>sop_counts!L4</f>
        <v>31</v>
      </c>
      <c r="KH2" s="9">
        <f>sop_counts!M4</f>
        <v>0.1878787879</v>
      </c>
      <c r="KI2" s="9">
        <f>sop_counts!H4</f>
        <v>12</v>
      </c>
      <c r="KJ2" s="9">
        <f>sop_counts!I4</f>
        <v>0.07272727273</v>
      </c>
      <c r="KK2" s="9">
        <f>sop_counts!J4</f>
        <v>2</v>
      </c>
      <c r="KL2" s="9">
        <f>sop_counts!K4</f>
        <v>0.01212121212</v>
      </c>
      <c r="KM2" s="9">
        <f>SUM(sop_counts!B4:B27)</f>
        <v>165</v>
      </c>
      <c r="KN2" s="9">
        <f>SUM(sop_counts!C4:C27)</f>
        <v>1</v>
      </c>
      <c r="KO2" s="9">
        <f>SUM(sop_counts!B4:B15)</f>
        <v>68</v>
      </c>
      <c r="KP2" s="9">
        <f>SUM(sop_counts!C4:C15)</f>
        <v>0.4121212121</v>
      </c>
      <c r="KQ2" s="9">
        <f>SUM(sop_counts!B17:B27)</f>
        <v>80</v>
      </c>
      <c r="KR2" s="9">
        <f>SUM(sop_counts!C17:C27)</f>
        <v>0.4848484848</v>
      </c>
      <c r="KS2" s="9">
        <v>12.0</v>
      </c>
      <c r="KT2" s="9">
        <v>12.0</v>
      </c>
      <c r="KU2" s="9">
        <v>12.0</v>
      </c>
      <c r="KV2" s="9" t="s">
        <v>1191</v>
      </c>
      <c r="KW2" s="9" t="s">
        <v>1191</v>
      </c>
      <c r="KX2" s="9" t="s">
        <v>1192</v>
      </c>
      <c r="KY2" s="9">
        <v>12.0</v>
      </c>
      <c r="KZ2" s="9">
        <v>12.0</v>
      </c>
      <c r="LA2" s="9">
        <v>-12.0</v>
      </c>
      <c r="LB2" s="9">
        <f>sop_counts!L7</f>
        <v>41</v>
      </c>
      <c r="LC2" s="9">
        <f>sop_counts!M7</f>
        <v>0.2484848485</v>
      </c>
      <c r="LD2" s="9">
        <f>sop_counts!H7</f>
        <v>24</v>
      </c>
      <c r="LE2" s="9">
        <f>sop_counts!I7</f>
        <v>0.1454545455</v>
      </c>
      <c r="LF2" s="9">
        <f>sop_counts!J7</f>
        <v>17</v>
      </c>
      <c r="LG2" s="9">
        <f>sop_counts!K7</f>
        <v>0.103030303</v>
      </c>
      <c r="LH2" s="9" t="s">
        <v>1193</v>
      </c>
      <c r="LI2" s="9">
        <v>64.0</v>
      </c>
      <c r="LJ2" s="9" t="s">
        <v>1194</v>
      </c>
      <c r="LK2" s="9">
        <v>166.0</v>
      </c>
      <c r="LL2" s="9">
        <f>sop_counts!B16</f>
        <v>17</v>
      </c>
      <c r="LM2" s="9">
        <f>sop_counts!C16</f>
        <v>0.103030303</v>
      </c>
      <c r="LN2" s="9">
        <v>0.0</v>
      </c>
      <c r="LO2" s="9">
        <v>1.0</v>
      </c>
      <c r="LP2" s="9">
        <v>1.0</v>
      </c>
      <c r="LQ2" s="9" t="s">
        <v>1195</v>
      </c>
      <c r="LR2" s="9" t="s">
        <v>1196</v>
      </c>
      <c r="LS2" s="9" t="s">
        <v>1197</v>
      </c>
      <c r="LT2" s="9">
        <v>0.0</v>
      </c>
      <c r="LU2" s="9">
        <v>1.0</v>
      </c>
      <c r="LV2" s="9">
        <v>-1.0</v>
      </c>
      <c r="LW2" s="9">
        <f>LK2/(LX2*4)</f>
        <v>1.66</v>
      </c>
      <c r="LX2" s="9">
        <v>25.0</v>
      </c>
      <c r="LY2" s="9">
        <f>sop_counts!L6</f>
        <v>107</v>
      </c>
      <c r="LZ2" s="9">
        <f>sop_counts!M6</f>
        <v>0.6484848485</v>
      </c>
      <c r="MA2" s="9">
        <f>sop_counts!H6</f>
        <v>44</v>
      </c>
      <c r="MB2" s="9">
        <f>sop_counts!I6</f>
        <v>0.2666666667</v>
      </c>
      <c r="MC2" s="9">
        <f>sop_counts!J6</f>
        <v>63</v>
      </c>
      <c r="MD2" s="9">
        <f>sop_counts!K6</f>
        <v>0.3818181818</v>
      </c>
      <c r="ME2" s="9">
        <f>LK2/MF2</f>
        <v>1.952941176</v>
      </c>
      <c r="MF2" s="9">
        <v>85.0</v>
      </c>
      <c r="MG2" s="9">
        <f>sop!I172</f>
        <v>2.015037594</v>
      </c>
      <c r="MH2" s="19">
        <v>0.95</v>
      </c>
      <c r="MI2" s="9">
        <f>sop!H172</f>
        <v>-0.06766917293</v>
      </c>
      <c r="MJ2" s="19">
        <v>1.774</v>
      </c>
      <c r="MK2" s="9">
        <f>vnI!H527</f>
        <v>2.943932099</v>
      </c>
      <c r="ML2" s="9">
        <f>vnI!H525</f>
        <v>2.691056911</v>
      </c>
      <c r="MM2" s="9">
        <f>vnI!H526</f>
        <v>1.964508358</v>
      </c>
      <c r="MN2" s="9">
        <f>vnI!H528</f>
        <v>3.574581651</v>
      </c>
      <c r="MO2" s="9">
        <f>vnI!H530</f>
        <v>0.8274205469</v>
      </c>
      <c r="MP2" s="9">
        <f>vnI!H531</f>
        <v>0.3074704751</v>
      </c>
      <c r="MQ2" s="9">
        <f>SUM(vnI_Counts!B2:B14)</f>
        <v>86</v>
      </c>
      <c r="MR2" s="9">
        <f>SUM(vnI_Counts!C2:C14)</f>
        <v>0.3495934959</v>
      </c>
      <c r="MS2" s="9">
        <f>SUM(vnI_Counts!E2:E14)</f>
        <v>330</v>
      </c>
      <c r="MT2" s="9">
        <f>COUNTIF(vnI!$J2:$J248,"#1")</f>
        <v>0</v>
      </c>
      <c r="MU2" s="9">
        <f>COUNTIF(vnI!$K2:$K248,"#1")</f>
        <v>0</v>
      </c>
      <c r="MV2" s="9">
        <f>MT2/vnI!$A$248</f>
        <v>0</v>
      </c>
      <c r="MW2" s="9">
        <f>MU2/vnI!$A$248</f>
        <v>0</v>
      </c>
      <c r="MX2" s="9">
        <f>COUNTIF(vnI!$J2:$J248,"#2")</f>
        <v>0</v>
      </c>
      <c r="MY2" s="9">
        <f>COUNTIF(vnI!$K2:$K248,"#2")</f>
        <v>0</v>
      </c>
      <c r="MZ2" s="9">
        <f>MX2/vnI!$A$248</f>
        <v>0</v>
      </c>
      <c r="NA2" s="9">
        <f>MY2/vnI!$A$248</f>
        <v>0</v>
      </c>
      <c r="NB2" s="9">
        <f>COUNTIF(vnI!$J2:$J248,"#3")</f>
        <v>0</v>
      </c>
      <c r="NC2" s="9">
        <f>COUNTIF(vnI!$K2:$K248,"#3")</f>
        <v>0</v>
      </c>
      <c r="ND2" s="9">
        <f>NB2/vnI!$A$248</f>
        <v>0</v>
      </c>
      <c r="NE2" s="9">
        <f>NC2/vnI!$A$248</f>
        <v>0</v>
      </c>
      <c r="NF2" s="9">
        <f>COUNTIF(vnI!$J2:$J248,"#4")</f>
        <v>2</v>
      </c>
      <c r="NG2" s="9">
        <f>COUNTIF(vnI!$K2:$K248,"#4")</f>
        <v>1</v>
      </c>
      <c r="NH2" s="9">
        <f>NF2/vnI!$A$248</f>
        <v>0.008097165992</v>
      </c>
      <c r="NI2" s="9">
        <f>NG2/vnI!$A$248</f>
        <v>0.004048582996</v>
      </c>
      <c r="NJ2" s="9">
        <f>COUNTIF(vnI!$J2:$J248,"#5")</f>
        <v>0</v>
      </c>
      <c r="NK2" s="9">
        <f>COUNTIF(vnI!$K2:$K248,"#5")</f>
        <v>0</v>
      </c>
      <c r="NL2" s="9">
        <f>NJ2/vnI!$A$248</f>
        <v>0</v>
      </c>
      <c r="NM2" s="9">
        <f>NK2/vnI!$A$248</f>
        <v>0</v>
      </c>
      <c r="NN2" s="9">
        <f>COUNTIF(vnI!$J2:$J248,"#6")</f>
        <v>0</v>
      </c>
      <c r="NO2" s="9">
        <f>COUNTIF(vnI!$K2:$K248,"#6")</f>
        <v>0</v>
      </c>
      <c r="NP2" s="9">
        <f>NN2/vnI!$A$248</f>
        <v>0</v>
      </c>
      <c r="NQ2" s="9">
        <f>NO2/vnI!$A$248</f>
        <v>0</v>
      </c>
      <c r="NR2" s="9">
        <f>COUNTIF(vnI!$J2:$J248,"#7")</f>
        <v>0</v>
      </c>
      <c r="NS2" s="9">
        <f>COUNTIF(vnI!$K2:$K248,"#7")</f>
        <v>0</v>
      </c>
      <c r="NT2" s="9">
        <f>NR2/vnI!$A$248</f>
        <v>0</v>
      </c>
      <c r="NU2" s="9">
        <f>NS2/vnI!$A$248</f>
        <v>0</v>
      </c>
      <c r="NV2" s="9">
        <f>COUNTIF(vnI!$J2:$J248,"1")</f>
        <v>33</v>
      </c>
      <c r="NW2" s="9">
        <f>COUNTIF(vnI!$K2:$K248,"1")</f>
        <v>31</v>
      </c>
      <c r="NX2" s="9">
        <f>NV2/vnI!$A$248</f>
        <v>0.1336032389</v>
      </c>
      <c r="NY2" s="9">
        <f>NW2/vnI!$A$248</f>
        <v>0.1255060729</v>
      </c>
      <c r="NZ2" s="9">
        <f>COUNTIF(vnI!$J2:$J248,"2")</f>
        <v>40</v>
      </c>
      <c r="OA2" s="9">
        <f>COUNTIF(vnI!$K2:$K248,"2")</f>
        <v>41</v>
      </c>
      <c r="OB2" s="9">
        <f>NZ2/vnI!$A$248</f>
        <v>0.1619433198</v>
      </c>
      <c r="OC2" s="9">
        <f>OA2/vnI!$A$248</f>
        <v>0.1659919028</v>
      </c>
      <c r="OD2" s="9">
        <f>COUNTIF(vnI!$J2:$J248,"3")</f>
        <v>48</v>
      </c>
      <c r="OE2" s="9">
        <f>COUNTIF(vnI!$K2:$K248,"3")</f>
        <v>56</v>
      </c>
      <c r="OF2" s="9">
        <f>OD2/vnI!$A$248</f>
        <v>0.1943319838</v>
      </c>
      <c r="OG2" s="9">
        <f>OE2/vnI!$A$248</f>
        <v>0.2267206478</v>
      </c>
      <c r="OH2" s="9">
        <f>COUNTIF(vnI!$J2:$J248,"4")</f>
        <v>40</v>
      </c>
      <c r="OI2" s="9">
        <f>COUNTIF(vnI!$K2:$K248,"4")</f>
        <v>47</v>
      </c>
      <c r="OJ2" s="9">
        <f>OH2/vnI!$A$248</f>
        <v>0.1619433198</v>
      </c>
      <c r="OK2" s="9">
        <f>OI2/vnI!$A$248</f>
        <v>0.1902834008</v>
      </c>
      <c r="OL2" s="9">
        <f>COUNTIF(vnI!$J2:$J248,"5")</f>
        <v>39</v>
      </c>
      <c r="OM2" s="9">
        <f>COUNTIF(vnI!$K2:$K248,"5")</f>
        <v>39</v>
      </c>
      <c r="ON2" s="9">
        <f>OL2/vnI!$A$248</f>
        <v>0.1578947368</v>
      </c>
      <c r="OO2" s="9">
        <f>OM2/vnI!$A$248</f>
        <v>0.1578947368</v>
      </c>
      <c r="OP2" s="9">
        <f>COUNTIF(vnI!$J2:$J248,"6")</f>
        <v>25</v>
      </c>
      <c r="OQ2" s="9">
        <f>COUNTIF(vnI!$K2:$K248,"6")</f>
        <v>19</v>
      </c>
      <c r="OR2" s="9">
        <f>OP2/vnI!$A$248</f>
        <v>0.1012145749</v>
      </c>
      <c r="OS2" s="9">
        <f>OQ2/vnI!$A$248</f>
        <v>0.07692307692</v>
      </c>
      <c r="OT2" s="9">
        <f>COUNTIF(vnI!$J2:$J248,"7")</f>
        <v>20</v>
      </c>
      <c r="OU2" s="9">
        <f>COUNTIF(vnI!$K2:$K248,"7")</f>
        <v>13</v>
      </c>
      <c r="OV2" s="9">
        <f>OT2/vnI!$A$248</f>
        <v>0.08097165992</v>
      </c>
      <c r="OW2" s="9">
        <f>OU2/vnI!$A$248</f>
        <v>0.05263157895</v>
      </c>
      <c r="OX2" s="9">
        <f>COUNTIF(vnI!$J2:$J248,"b1")</f>
        <v>0</v>
      </c>
      <c r="OY2" s="9">
        <f>COUNTIF(vnI!$K2:$K248,"b1")</f>
        <v>0</v>
      </c>
      <c r="OZ2" s="9">
        <f>OX2/vnI!$A$248</f>
        <v>0</v>
      </c>
      <c r="PA2" s="9">
        <f>OY2/vnI!$A$248</f>
        <v>0</v>
      </c>
      <c r="PB2" s="9">
        <f>COUNTIF(vnI!$J2:$J248,"b2")</f>
        <v>0</v>
      </c>
      <c r="PC2" s="9">
        <f>COUNTIF(vnI!$K2:$K248,"b2")</f>
        <v>0</v>
      </c>
      <c r="PD2" s="9">
        <f>PB2/vnI!$A$248</f>
        <v>0</v>
      </c>
      <c r="PE2" s="9">
        <f>PC2/vnI!$A$248</f>
        <v>0</v>
      </c>
      <c r="PF2" s="9">
        <f>COUNTIF(vnI!$J2:$J248,"b3")</f>
        <v>0</v>
      </c>
      <c r="PG2" s="9">
        <f>COUNTIF(vnI!$K2:$K248,"b3")</f>
        <v>0</v>
      </c>
      <c r="PH2" s="9">
        <f>PF2/vnI!$A$248</f>
        <v>0</v>
      </c>
      <c r="PI2" s="9">
        <f>PG2/vnI!$A$248</f>
        <v>0</v>
      </c>
      <c r="PJ2" s="9">
        <f>COUNTIF(vnI!$J2:$J248,"b4")</f>
        <v>0</v>
      </c>
      <c r="PK2" s="9">
        <f>COUNTIF(vnI!$K2:$K248,"b4")</f>
        <v>0</v>
      </c>
      <c r="PL2" s="9">
        <f>PJ2/vnI!$A$248</f>
        <v>0</v>
      </c>
      <c r="PM2" s="9">
        <f>PK2/vnI!$A$248</f>
        <v>0</v>
      </c>
      <c r="PN2" s="9">
        <f>COUNTIF(vnI!$J2:$J248,"b5")</f>
        <v>0</v>
      </c>
      <c r="PO2" s="9">
        <f>COUNTIF(vnI!$K2:$K248,"b5")</f>
        <v>0</v>
      </c>
      <c r="PP2" s="9">
        <f>PN2/vnI!$A$248</f>
        <v>0</v>
      </c>
      <c r="PQ2" s="9">
        <f>PO2/vnI!$A$248</f>
        <v>0</v>
      </c>
      <c r="PR2" s="9">
        <f>COUNTIF(vnI!$J2:$J248,"b6")</f>
        <v>0</v>
      </c>
      <c r="PS2" s="9">
        <f>COUNTIF(vnI!$K2:$K248,"b6")</f>
        <v>0</v>
      </c>
      <c r="PT2" s="9">
        <f>PR2/vnI!$A$248</f>
        <v>0</v>
      </c>
      <c r="PU2" s="9">
        <f>PS2/vnI!$A$248</f>
        <v>0</v>
      </c>
      <c r="PV2" s="9">
        <f>COUNTIF(vnI!$J2:$J248,"b7")</f>
        <v>0</v>
      </c>
      <c r="PW2" s="9">
        <f>COUNTIF(vnI!$K2:$K248,"b7")</f>
        <v>0</v>
      </c>
      <c r="PX2" s="9">
        <f>PV2/vnI!$A$248</f>
        <v>0</v>
      </c>
      <c r="PY2" s="9">
        <f>PW2/vnI!$A$248</f>
        <v>0</v>
      </c>
      <c r="PZ2" s="9">
        <f>vnI!A248/(35*4)</f>
        <v>1.764285714</v>
      </c>
      <c r="QA2" s="9">
        <f>SUM(vnI_Counts!B16:B28)</f>
        <v>94</v>
      </c>
      <c r="QB2" s="9">
        <f>SUM(vnI_Counts!C16:C28)</f>
        <v>0.3821138211</v>
      </c>
      <c r="QC2" s="9">
        <f>SUM(vnI_Counts!E16:E28)</f>
        <v>-332</v>
      </c>
      <c r="QD2" s="9">
        <v>0.6009900921</v>
      </c>
      <c r="QE2" s="9">
        <v>7.47</v>
      </c>
      <c r="QF2" s="9">
        <v>56.9</v>
      </c>
      <c r="QG2" s="9">
        <v>67.475</v>
      </c>
      <c r="QH2" s="9" t="s">
        <v>1198</v>
      </c>
      <c r="QI2" s="9">
        <v>86.0</v>
      </c>
      <c r="QJ2" s="9">
        <f>vnI_Counts!B17</f>
        <v>36</v>
      </c>
      <c r="QK2" s="9">
        <f>vnI_Counts!C17</f>
        <v>0.1463414634</v>
      </c>
      <c r="QL2" s="9">
        <f>vnI_Counts!B19</f>
        <v>4</v>
      </c>
      <c r="QM2" s="9">
        <f>vnI_Counts!C19</f>
        <v>0.0162601626</v>
      </c>
      <c r="QN2" s="9">
        <f>vnI_Counts!B23</f>
        <v>5</v>
      </c>
      <c r="QO2" s="9">
        <f>vnI_Counts!C23</f>
        <v>0.02032520325</v>
      </c>
      <c r="QP2" s="9">
        <f>vnI_Counts!B13</f>
        <v>29</v>
      </c>
      <c r="QQ2" s="9">
        <f>vnI_Counts!C13</f>
        <v>0.1178861789</v>
      </c>
      <c r="QR2" s="9">
        <f>vnI_Counts!B11</f>
        <v>5</v>
      </c>
      <c r="QS2" s="9">
        <f>vnI_Counts!C11</f>
        <v>0.02032520325</v>
      </c>
      <c r="QT2" s="9">
        <f>vnI_Counts!B2</f>
        <v>6</v>
      </c>
      <c r="QU2" s="9">
        <f>vnI_Counts!C2</f>
        <v>0.0243902439</v>
      </c>
      <c r="QV2" s="9">
        <f>vnI_Counts!B20</f>
        <v>2</v>
      </c>
      <c r="QW2" s="9">
        <f>vnI_Counts!C20</f>
        <v>0.008130081301</v>
      </c>
      <c r="QX2" s="9">
        <f>vnI_Counts!B26</f>
        <v>9</v>
      </c>
      <c r="QY2" s="9">
        <f>vnI_Counts!C26</f>
        <v>0.03658536585</v>
      </c>
      <c r="QZ2" s="9">
        <f>vnI_Counts!B15</f>
        <v>66</v>
      </c>
      <c r="RA2" s="9">
        <f>vnI_Counts!C15</f>
        <v>0.2682926829</v>
      </c>
      <c r="RB2" s="9">
        <f>vnI_Counts!B10</f>
        <v>6</v>
      </c>
      <c r="RC2" s="9">
        <f>vnI_Counts!C10</f>
        <v>0.0243902439</v>
      </c>
      <c r="RD2" s="9">
        <f>vnI_Counts!B9</f>
        <v>2</v>
      </c>
      <c r="RE2" s="9">
        <f>vnI_Counts!C9</f>
        <v>0.008130081301</v>
      </c>
      <c r="RF2" s="9">
        <f>vnI_Counts!B4</f>
        <v>4</v>
      </c>
      <c r="RG2" s="9">
        <f>vnI_Counts!C4</f>
        <v>0.0162601626</v>
      </c>
      <c r="RH2" s="9">
        <f>vnI!G527</f>
        <v>3.387223625</v>
      </c>
      <c r="RI2" s="9">
        <f>vnI!G525</f>
        <v>-0.008130081301</v>
      </c>
      <c r="RJ2" s="9">
        <f>vnI!G526</f>
        <v>0.380278224</v>
      </c>
      <c r="RK2" s="9">
        <f>vnI!G528</f>
        <v>4.47760128</v>
      </c>
      <c r="RL2" s="9">
        <f>vnI!G530</f>
        <v>0.06257698941</v>
      </c>
      <c r="RM2" s="9">
        <f>vnI!G531</f>
        <v>-7.696969697</v>
      </c>
      <c r="RN2" s="9">
        <f>vnI_Counts!B16</f>
        <v>24</v>
      </c>
      <c r="RO2" s="9">
        <f>vnI_Counts!C16</f>
        <v>0.09756097561</v>
      </c>
      <c r="RP2" s="9">
        <f>vnI_Counts!B18</f>
        <v>11</v>
      </c>
      <c r="RQ2" s="9">
        <f>vnI_Counts!C18</f>
        <v>0.04471544715</v>
      </c>
      <c r="RR2" s="9">
        <f>vnI_Counts!B22</f>
        <v>3</v>
      </c>
      <c r="RS2" s="9">
        <f>vnI_Counts!C22</f>
        <v>0.01219512195</v>
      </c>
      <c r="RT2" s="9">
        <f>vnI_Counts!B14</f>
        <v>23</v>
      </c>
      <c r="RU2" s="9">
        <f>vnI_Counts!C14</f>
        <v>0.09349593496</v>
      </c>
      <c r="RV2" s="9">
        <f>vnI_Counts!B12</f>
        <v>9</v>
      </c>
      <c r="RW2" s="9">
        <f>vnI_Counts!C12</f>
        <v>0.03658536585</v>
      </c>
      <c r="RX2" s="9">
        <f>vnI_Counts!B3</f>
        <v>2</v>
      </c>
      <c r="RY2" s="9">
        <f>vnI_Counts!C3</f>
        <v>0.008130081301</v>
      </c>
      <c r="RZ2" s="9">
        <v>0.0</v>
      </c>
      <c r="SA2" s="9">
        <v>0.0</v>
      </c>
      <c r="SB2" s="9">
        <v>0.0</v>
      </c>
      <c r="SC2" s="9">
        <v>0.0</v>
      </c>
      <c r="SD2" s="9">
        <v>0.0</v>
      </c>
      <c r="SE2" s="9">
        <v>0.0</v>
      </c>
      <c r="SF2" s="9">
        <f>vnI_Counts!L8</f>
        <v>8</v>
      </c>
      <c r="SG2" s="9">
        <f>vnI_Counts!M8</f>
        <v>0.0325203252</v>
      </c>
      <c r="SH2" s="9">
        <f>vnI_Counts!H8</f>
        <v>8</v>
      </c>
      <c r="SI2" s="9">
        <f>vnI_Counts!I8</f>
        <v>0.0325203252</v>
      </c>
      <c r="SJ2" s="9">
        <v>0.0</v>
      </c>
      <c r="SK2" s="9">
        <v>0.0</v>
      </c>
      <c r="SL2" s="9">
        <v>0.0</v>
      </c>
      <c r="SM2" s="9">
        <v>0.0</v>
      </c>
      <c r="SN2" s="9">
        <v>0.0</v>
      </c>
      <c r="SO2" s="9">
        <v>0.0</v>
      </c>
      <c r="SP2" s="9">
        <v>0.0</v>
      </c>
      <c r="SQ2" s="9">
        <v>0.0</v>
      </c>
      <c r="SR2" s="9">
        <v>0.0</v>
      </c>
      <c r="SS2" s="9">
        <v>0.0</v>
      </c>
      <c r="ST2" s="9">
        <v>0.0</v>
      </c>
      <c r="SU2" s="9">
        <v>0.0</v>
      </c>
      <c r="SV2" s="9">
        <v>0.0</v>
      </c>
      <c r="SW2" s="9">
        <v>0.0</v>
      </c>
      <c r="SX2" s="9">
        <v>0.0</v>
      </c>
      <c r="SY2" s="9">
        <v>0.0</v>
      </c>
      <c r="SZ2" s="9">
        <v>0.0</v>
      </c>
      <c r="TA2" s="9">
        <v>0.0</v>
      </c>
      <c r="TB2" s="9">
        <v>0.0</v>
      </c>
      <c r="TC2" s="9">
        <v>0.0</v>
      </c>
      <c r="TD2" s="9">
        <f>vnI_Counts!L2</f>
        <v>85</v>
      </c>
      <c r="TE2" s="9">
        <f>vnI_Counts!M2</f>
        <v>0.3455284553</v>
      </c>
      <c r="TF2" s="9">
        <f>vnI_Counts!H2</f>
        <v>40</v>
      </c>
      <c r="TG2" s="9">
        <f>vnI_Counts!I2</f>
        <v>0.162601626</v>
      </c>
      <c r="TH2" s="9">
        <f>vnI_Counts!J2</f>
        <v>45</v>
      </c>
      <c r="TI2" s="9">
        <f>vnI_Counts!K2</f>
        <v>0.1829268293</v>
      </c>
      <c r="TJ2" s="9">
        <f>vnI_Counts!L3</f>
        <v>72</v>
      </c>
      <c r="TK2" s="9">
        <f>vnI_Counts!M3</f>
        <v>0.2926829268</v>
      </c>
      <c r="TL2" s="9">
        <f>vnI_Counts!H3</f>
        <v>34</v>
      </c>
      <c r="TM2" s="9">
        <f>vnI_Counts!I3</f>
        <v>0.1382113821</v>
      </c>
      <c r="TN2" s="9">
        <f>vnI_Counts!J3</f>
        <v>38</v>
      </c>
      <c r="TO2" s="9">
        <f>vnI_Counts!K3</f>
        <v>0.1544715447</v>
      </c>
      <c r="TP2" s="9">
        <f>vnI_Counts!L4</f>
        <v>89</v>
      </c>
      <c r="TQ2" s="9">
        <f>vnI_Counts!M4</f>
        <v>0.3617886179</v>
      </c>
      <c r="TR2" s="9">
        <f>vnI_Counts!H4</f>
        <v>12</v>
      </c>
      <c r="TS2" s="9">
        <f>vnI_Counts!I4</f>
        <v>0.0487804878</v>
      </c>
      <c r="TT2" s="9">
        <f>vnI_Counts!J4</f>
        <v>11</v>
      </c>
      <c r="TU2" s="9">
        <f>vnI_Counts!K4</f>
        <v>0.04471544715</v>
      </c>
      <c r="TV2" s="9">
        <f>vnI_Counts!L9</f>
        <v>238</v>
      </c>
      <c r="TW2" s="9">
        <f>vnI_Counts!M9</f>
        <v>0.9674796748</v>
      </c>
      <c r="TX2" s="9">
        <f>vnI_Counts!H9</f>
        <v>78</v>
      </c>
      <c r="TY2" s="9">
        <f>vnI_Counts!I9</f>
        <v>0.3170731707</v>
      </c>
      <c r="TZ2" s="9">
        <f>vnI_Counts!J9</f>
        <v>94</v>
      </c>
      <c r="UA2" s="9">
        <f>vnI_Counts!K9</f>
        <v>0.3821138211</v>
      </c>
      <c r="UB2" s="9">
        <v>14.0</v>
      </c>
      <c r="UC2" s="9">
        <v>14.0</v>
      </c>
      <c r="UD2" s="9">
        <v>12.0</v>
      </c>
      <c r="UE2" s="9" t="s">
        <v>1199</v>
      </c>
      <c r="UF2" s="9" t="s">
        <v>1199</v>
      </c>
      <c r="UG2" s="9" t="s">
        <v>1192</v>
      </c>
      <c r="UH2" s="9">
        <v>14.0</v>
      </c>
      <c r="UI2" s="9">
        <v>14.0</v>
      </c>
      <c r="UJ2" s="9">
        <v>-12.0</v>
      </c>
      <c r="UK2" s="9">
        <f>vnI_Counts!L7</f>
        <v>68</v>
      </c>
      <c r="UL2" s="9">
        <f>vnI_Counts!M7</f>
        <v>0.2764227642</v>
      </c>
      <c r="UM2" s="9">
        <f>vnI_Counts!H7</f>
        <v>34</v>
      </c>
      <c r="UN2" s="9">
        <f>vnI_Counts!I7</f>
        <v>0.1382113821</v>
      </c>
      <c r="UO2" s="9">
        <f>vnI_Counts!J7</f>
        <v>34</v>
      </c>
      <c r="UP2" s="9">
        <f>vnI_Counts!K7</f>
        <v>0.1382113821</v>
      </c>
      <c r="UQ2" s="9" t="s">
        <v>1200</v>
      </c>
      <c r="UR2" s="9">
        <v>61.0</v>
      </c>
      <c r="US2" s="9" t="s">
        <v>1201</v>
      </c>
      <c r="UT2" s="9"/>
      <c r="UU2" s="9">
        <f>vnI!A248</f>
        <v>247</v>
      </c>
      <c r="UV2" s="9">
        <f>vnI_Counts!H5</f>
        <v>66</v>
      </c>
      <c r="UW2" s="9">
        <f>vnI_Counts!I5</f>
        <v>0.2682926829</v>
      </c>
      <c r="UX2" s="9">
        <v>0.0</v>
      </c>
      <c r="UY2" s="9">
        <v>1.0</v>
      </c>
      <c r="UZ2" s="9">
        <v>1.0</v>
      </c>
      <c r="VA2" s="9" t="s">
        <v>1195</v>
      </c>
      <c r="VB2" s="9" t="s">
        <v>1196</v>
      </c>
      <c r="VC2" s="9" t="s">
        <v>1197</v>
      </c>
      <c r="VD2" s="9">
        <v>0.0</v>
      </c>
      <c r="VE2" s="9">
        <v>1.0</v>
      </c>
      <c r="VF2" s="9">
        <v>-1.0</v>
      </c>
      <c r="VG2" s="9">
        <f>UU2/(VH2*4)</f>
        <v>2.205357143</v>
      </c>
      <c r="VH2" s="9">
        <v>28.0</v>
      </c>
      <c r="VI2" s="19">
        <f>VH2*4</f>
        <v>112</v>
      </c>
      <c r="VJ2" s="9">
        <f>vnI_Counts!L6</f>
        <v>112</v>
      </c>
      <c r="VK2" s="9">
        <f>vnI_Counts!M6</f>
        <v>0.4552845528</v>
      </c>
      <c r="VL2" s="9">
        <f>vnI_Counts!H6</f>
        <v>52</v>
      </c>
      <c r="VM2" s="9">
        <f>vnI_Counts!I6</f>
        <v>0.2113821138</v>
      </c>
      <c r="VN2" s="9">
        <f>vnI_Counts!J6</f>
        <v>60</v>
      </c>
      <c r="VO2" s="9">
        <f>vnI_Counts!K6</f>
        <v>0.243902439</v>
      </c>
      <c r="VP2" s="9">
        <f>vnI!H529</f>
        <v>1.863636364</v>
      </c>
      <c r="VQ2" s="20">
        <v>1.734</v>
      </c>
      <c r="VR2" s="9">
        <f>vnI!G529</f>
        <v>-0.07070707071</v>
      </c>
      <c r="VS2" s="20">
        <v>1.578</v>
      </c>
      <c r="VT2" s="9">
        <f>sop!A167/vnI!A248</f>
        <v>0.6720647773</v>
      </c>
      <c r="VU2" s="9" t="s">
        <v>1202</v>
      </c>
      <c r="VV2" s="21" t="s">
        <v>1203</v>
      </c>
      <c r="VW2" s="9">
        <f>score!G1000</f>
        <v>3.445097254</v>
      </c>
      <c r="VX2" s="9">
        <f>score!G998</f>
        <v>3.003033367</v>
      </c>
      <c r="VY2" s="9">
        <f>score!G999</f>
        <v>1.898012224</v>
      </c>
      <c r="VZ2" s="9">
        <f>score!G1001</f>
        <v>3.449606986</v>
      </c>
      <c r="WA2" s="9">
        <f>score!G1003</f>
        <v>0.7205617403</v>
      </c>
      <c r="WB2" s="9">
        <f>score!G1004</f>
        <v>0.2399446334</v>
      </c>
      <c r="WC2" s="9">
        <f>SUM(score_counts!B2:B18)</f>
        <v>384</v>
      </c>
      <c r="WD2" s="9">
        <f>SUM(score_counts!C2:C18)</f>
        <v>0.3882709808</v>
      </c>
      <c r="WE2" s="9">
        <f>SUM(score_counts!E2:E18)</f>
        <v>1490</v>
      </c>
      <c r="WF2" s="9">
        <v>0.5051925</v>
      </c>
      <c r="WG2" s="9">
        <f>COUNTIF(score!I2:I997,"#1")</f>
        <v>1</v>
      </c>
      <c r="WH2" s="9">
        <f>WG2/score!$B$996</f>
        <v>0.001005025126</v>
      </c>
      <c r="WI2" s="9">
        <f>COUNTIF(score!I2:I997,"#2")</f>
        <v>0</v>
      </c>
      <c r="WJ2" s="9">
        <v>0.0</v>
      </c>
      <c r="WK2" s="9">
        <f>COUNTIF(score!$I$2:$I$997,"#3")</f>
        <v>0</v>
      </c>
      <c r="WL2" s="9">
        <v>0.0</v>
      </c>
      <c r="WM2" s="9">
        <f>COUNTIF(score!$I$2:$I$997,"#4")</f>
        <v>16</v>
      </c>
      <c r="WN2" s="9">
        <f>WM2/score!$B$996</f>
        <v>0.01608040201</v>
      </c>
      <c r="WO2" s="9">
        <f>COUNTIF(score!$I$2:$I$997,"#5")</f>
        <v>0</v>
      </c>
      <c r="WP2" s="9">
        <f>WO2/score!$B$996</f>
        <v>0</v>
      </c>
      <c r="WQ2" s="9">
        <f>COUNTIF(score!$I$2:$I$997,"#6")</f>
        <v>0</v>
      </c>
      <c r="WR2" s="9">
        <f>WQ2/score!$B$996</f>
        <v>0</v>
      </c>
      <c r="WS2" s="9">
        <f>COUNTIF(score!$I$2:$I$997,"#6")</f>
        <v>0</v>
      </c>
      <c r="WT2" s="9">
        <f>WS2/score!$B$996</f>
        <v>0</v>
      </c>
      <c r="WU2" s="9">
        <f>COUNTIF(score!$I$2:$I$997,"1")</f>
        <v>184</v>
      </c>
      <c r="WV2" s="9">
        <f>WU2/score!$B$996</f>
        <v>0.1849246231</v>
      </c>
      <c r="WW2" s="9">
        <f>COUNTIF(score!$I$2:$I$997,"2")</f>
        <v>172</v>
      </c>
      <c r="WX2" s="9">
        <f>WW2/score!$B$996</f>
        <v>0.1728643216</v>
      </c>
      <c r="WY2" s="9">
        <f>COUNTIF(score!$I$2:$I$997,"3")</f>
        <v>157</v>
      </c>
      <c r="WZ2" s="9">
        <f>WY2/score!$B$996</f>
        <v>0.1577889447</v>
      </c>
      <c r="XA2" s="9">
        <f>COUNTIF(score!$I$2:$I$997,"4")</f>
        <v>129</v>
      </c>
      <c r="XB2" s="9">
        <f>XA2/score!$B$996</f>
        <v>0.1296482412</v>
      </c>
      <c r="XC2" s="9">
        <f>COUNTIF(score!$I$2:$I$997,"5")</f>
        <v>180</v>
      </c>
      <c r="XD2" s="9">
        <f>XC2/score!$B$996</f>
        <v>0.1809045226</v>
      </c>
      <c r="XE2" s="9">
        <f>COUNTIF(score!$I$2:$I$997,"6")</f>
        <v>78</v>
      </c>
      <c r="XF2" s="9">
        <f>XE2/score!$B$996</f>
        <v>0.0783919598</v>
      </c>
      <c r="XG2" s="9">
        <f>COUNTIF(score!$I$2:$I$997,"7")</f>
        <v>79</v>
      </c>
      <c r="XH2" s="9">
        <f>XG2/score!$B$996</f>
        <v>0.07939698492</v>
      </c>
      <c r="XI2" s="9">
        <v>0.0</v>
      </c>
      <c r="XJ2" s="9">
        <v>0.0</v>
      </c>
      <c r="XK2" s="9">
        <v>0.0</v>
      </c>
      <c r="XL2" s="9">
        <v>0.0</v>
      </c>
      <c r="XM2" s="9">
        <v>0.0</v>
      </c>
      <c r="XN2" s="9">
        <v>0.0</v>
      </c>
      <c r="XO2" s="9">
        <v>0.0</v>
      </c>
      <c r="XP2" s="9">
        <v>0.0</v>
      </c>
      <c r="XQ2" s="9">
        <v>0.0</v>
      </c>
      <c r="XR2" s="9">
        <v>0.0</v>
      </c>
      <c r="XS2" s="9">
        <v>0.0</v>
      </c>
      <c r="XT2" s="9">
        <v>0.0</v>
      </c>
      <c r="XU2" s="9">
        <v>0.0</v>
      </c>
      <c r="XV2" s="9">
        <v>0.0</v>
      </c>
      <c r="XW2" s="9">
        <f>score!B997/(35*4*7)</f>
        <v>1.016326531</v>
      </c>
      <c r="XX2" s="9">
        <f>SUM(score_counts!B20:B32)</f>
        <v>421</v>
      </c>
      <c r="XY2" s="9">
        <f>SUM(score_counts!C20:C32)</f>
        <v>0.4256825076</v>
      </c>
      <c r="XZ2" s="9">
        <f>SUM(score_counts!E20:E32)</f>
        <v>-1480</v>
      </c>
      <c r="YA2" s="9">
        <v>47.6571</v>
      </c>
      <c r="YB2" s="9">
        <v>68.23355</v>
      </c>
      <c r="YC2" s="1">
        <f>score_counts!B13</f>
        <v>1</v>
      </c>
      <c r="YD2" s="1">
        <f>score_counts!C13</f>
        <v>0.001011122346</v>
      </c>
      <c r="YE2" s="9">
        <f>score_counts!B21</f>
        <v>178</v>
      </c>
      <c r="YF2" s="9">
        <f>score_counts!C21</f>
        <v>0.1799797776</v>
      </c>
      <c r="YG2" s="9">
        <f>score_counts!B23</f>
        <v>25</v>
      </c>
      <c r="YH2" s="9">
        <f>score_counts!C23</f>
        <v>0.02527805865</v>
      </c>
      <c r="YI2" s="9">
        <f>score_counts!B27</f>
        <v>8</v>
      </c>
      <c r="YJ2" s="9">
        <f>score_counts!C27</f>
        <v>0.008088978766</v>
      </c>
      <c r="YK2" s="9">
        <f>score_counts!B17</f>
        <v>140</v>
      </c>
      <c r="YL2" s="9">
        <f>score_counts!C17</f>
        <v>0.1415571284</v>
      </c>
      <c r="YM2" s="9">
        <f>score_counts!B15</f>
        <v>23</v>
      </c>
      <c r="YN2" s="9">
        <f>score_counts!C15</f>
        <v>0.02325581395</v>
      </c>
      <c r="YO2" s="9">
        <f>score_counts!B10</f>
        <v>2</v>
      </c>
      <c r="YP2" s="9">
        <f>score_counts!C10</f>
        <v>0.002022244692</v>
      </c>
      <c r="YQ2" s="9">
        <f>score_counts!B5</f>
        <v>13</v>
      </c>
      <c r="YR2" s="9">
        <f>score_counts!C5</f>
        <v>0.0131445905</v>
      </c>
      <c r="YS2" s="9">
        <f>score_counts!B3</f>
        <v>1</v>
      </c>
      <c r="YT2" s="9">
        <f>score_counts!C3</f>
        <v>0.001011122346</v>
      </c>
      <c r="YU2" s="9">
        <f>score_counts!B24</f>
        <v>7</v>
      </c>
      <c r="YV2" s="9">
        <f>score_counts!C24</f>
        <v>0.007077856421</v>
      </c>
      <c r="YW2" s="9">
        <f>score_counts!B25</f>
        <v>21</v>
      </c>
      <c r="YX2" s="9">
        <f>score_counts!C25</f>
        <v>0.02123356926</v>
      </c>
      <c r="YY2" s="9">
        <f>score_counts!B30</f>
        <v>36</v>
      </c>
      <c r="YZ2" s="9">
        <f>score_counts!C30</f>
        <v>0.03640040445</v>
      </c>
      <c r="ZA2" s="9">
        <f>score_counts!B19</f>
        <v>184</v>
      </c>
      <c r="ZB2" s="9">
        <f>score_counts!C19</f>
        <v>0.1860465116</v>
      </c>
      <c r="ZC2" s="9">
        <f>score_counts!B14</f>
        <v>61</v>
      </c>
      <c r="ZD2" s="9">
        <f>score_counts!C14</f>
        <v>0.06167846309</v>
      </c>
      <c r="ZE2" s="9">
        <f>score_counts!B12</f>
        <v>13</v>
      </c>
      <c r="ZF2" s="9">
        <f>score_counts!C12</f>
        <v>0.0131445905</v>
      </c>
      <c r="ZG2" s="9">
        <f>score_counts!B7</f>
        <v>23</v>
      </c>
      <c r="ZH2" s="9">
        <f>score_counts!C7</f>
        <v>0.02325581395</v>
      </c>
      <c r="ZI2" s="9">
        <f>score_counts!B2</f>
        <v>1</v>
      </c>
      <c r="ZJ2" s="9">
        <f>score_counts!C2</f>
        <v>0.001011122346</v>
      </c>
      <c r="ZK2" s="9">
        <f>score!F1000</f>
        <v>2.886919886</v>
      </c>
      <c r="ZL2" s="9">
        <f>score!F998</f>
        <v>0.01011122346</v>
      </c>
      <c r="ZM2" s="9">
        <f>score!F999</f>
        <v>0.3164946359</v>
      </c>
      <c r="ZN2" s="9">
        <f>score!F1001</f>
        <v>4.57460634</v>
      </c>
      <c r="ZO2" s="9">
        <f>score!F1003</f>
        <v>0.01893846179</v>
      </c>
      <c r="ZP2" s="9">
        <f>score!F1004</f>
        <v>1.873013871</v>
      </c>
      <c r="ZQ2" s="9">
        <f>score_counts!B20</f>
        <v>89</v>
      </c>
      <c r="ZR2" s="9">
        <f>score_counts!C20</f>
        <v>0.08998988878</v>
      </c>
      <c r="ZS2" s="9">
        <f>score_counts!B22</f>
        <v>43</v>
      </c>
      <c r="ZT2" s="9">
        <f>score_counts!C22</f>
        <v>0.04347826087</v>
      </c>
      <c r="ZU2" s="9">
        <f>score_counts!B26</f>
        <v>10</v>
      </c>
      <c r="ZV2" s="9">
        <f>score_counts!C26</f>
        <v>0.01011122346</v>
      </c>
      <c r="ZW2" s="9">
        <f>score_counts!B28</f>
        <v>4</v>
      </c>
      <c r="ZX2" s="9">
        <f>score_counts!C28</f>
        <v>0.004044489383</v>
      </c>
      <c r="ZY2" s="9">
        <f>score_counts!B18</f>
        <v>84</v>
      </c>
      <c r="ZZ2" s="9">
        <f>score_counts!C18</f>
        <v>0.08493427705</v>
      </c>
      <c r="AAA2" s="9">
        <f>score_counts!B16</f>
        <v>16</v>
      </c>
      <c r="AAB2" s="9">
        <f>score_counts!C16</f>
        <v>0.01617795753</v>
      </c>
      <c r="AAC2" s="9">
        <f>score_counts!B11</f>
        <v>2</v>
      </c>
      <c r="AAD2" s="9">
        <f>score_counts!C11</f>
        <v>0.002022244692</v>
      </c>
      <c r="AAE2" s="9">
        <f>score_counts!B6</f>
        <v>4</v>
      </c>
      <c r="AAF2" s="9">
        <f>score_counts!C6</f>
        <v>0.004044489383</v>
      </c>
      <c r="AAG2" s="9">
        <v>1.0</v>
      </c>
      <c r="AAH2" s="9">
        <f>AAG2/score_counts!B33</f>
        <v>0.001011122346</v>
      </c>
      <c r="AAI2" s="9">
        <v>1.0</v>
      </c>
      <c r="AAJ2" s="9">
        <f>AAI2/score_counts!B33</f>
        <v>0.001011122346</v>
      </c>
      <c r="AAK2" s="9">
        <v>0.0</v>
      </c>
      <c r="AAL2" s="9">
        <v>0.0</v>
      </c>
      <c r="AAM2" s="9">
        <f>score_counts!L8</f>
        <v>19</v>
      </c>
      <c r="AAN2" s="9">
        <f>score_counts!M8</f>
        <v>0.01921132457</v>
      </c>
      <c r="AAO2" s="9">
        <f>score_counts!H8</f>
        <v>19</v>
      </c>
      <c r="AAP2" s="9">
        <f>score_counts!I8</f>
        <v>0.01921132457</v>
      </c>
      <c r="AAQ2" s="9">
        <f>score_counts!J8</f>
        <v>0</v>
      </c>
      <c r="AAR2" s="9">
        <f>score_counts!K8</f>
        <v>0</v>
      </c>
      <c r="AAS2" s="9">
        <v>0.0</v>
      </c>
      <c r="AAT2" s="9">
        <v>0.0</v>
      </c>
      <c r="AAU2" s="9">
        <v>0.0</v>
      </c>
      <c r="AAV2" s="9">
        <v>0.0</v>
      </c>
      <c r="AAW2" s="9">
        <v>0.0</v>
      </c>
      <c r="AAX2" s="9">
        <v>0.0</v>
      </c>
      <c r="AAY2" s="9">
        <v>0.0</v>
      </c>
      <c r="AAZ2" s="9">
        <v>0.0</v>
      </c>
      <c r="ABA2" s="9">
        <v>0.0</v>
      </c>
      <c r="ABB2" s="9">
        <v>0.0</v>
      </c>
      <c r="ABC2" s="9">
        <v>0.0</v>
      </c>
      <c r="ABD2" s="9">
        <v>0.0</v>
      </c>
      <c r="ABE2" s="9">
        <v>0.0</v>
      </c>
      <c r="ABF2" s="9">
        <v>0.0</v>
      </c>
      <c r="ABG2" s="9">
        <v>0.0</v>
      </c>
      <c r="ABH2" s="9">
        <v>0.0</v>
      </c>
      <c r="ABI2" s="9">
        <v>0.0</v>
      </c>
      <c r="ABJ2" s="9">
        <v>0.0</v>
      </c>
      <c r="ABK2" s="9">
        <f>score_counts!L2</f>
        <v>390</v>
      </c>
      <c r="ABL2" s="9">
        <f>score_counts!M2</f>
        <v>0.3943377149</v>
      </c>
      <c r="ABM2" s="9">
        <f>score_counts!H2</f>
        <v>179</v>
      </c>
      <c r="ABN2" s="9">
        <f>score_counts!I2</f>
        <v>0.1809908999</v>
      </c>
      <c r="ABO2" s="9">
        <f>score_counts!J2</f>
        <v>211</v>
      </c>
      <c r="ABP2" s="9">
        <f>score_counts!K2</f>
        <v>0.213346815</v>
      </c>
      <c r="ABQ2" s="9">
        <f>score_counts!L3</f>
        <v>252</v>
      </c>
      <c r="ABR2" s="9">
        <f>score_counts!M3</f>
        <v>0.2548028311</v>
      </c>
      <c r="ABS2" s="9">
        <f>score_counts!H3</f>
        <v>106</v>
      </c>
      <c r="ABT2" s="9">
        <f>score_counts!I3</f>
        <v>0.1071789687</v>
      </c>
      <c r="ABU2" s="9">
        <f>score_counts!J3</f>
        <v>146</v>
      </c>
      <c r="ABV2" s="9">
        <f>score_counts!K3</f>
        <v>0.1476238625</v>
      </c>
      <c r="ABW2" s="9">
        <f>score_counts!L4</f>
        <v>346</v>
      </c>
      <c r="ABX2" s="9">
        <f>score_counts!M4</f>
        <v>0.3498483316</v>
      </c>
      <c r="ABY2" s="9">
        <f>score_counts!H4</f>
        <v>98</v>
      </c>
      <c r="ABZ2" s="9">
        <f>score_counts!I4</f>
        <v>0.09908998989</v>
      </c>
      <c r="ACA2" s="9">
        <f>score_counts!J4</f>
        <v>64</v>
      </c>
      <c r="ACB2" s="9">
        <f>score_counts!K4</f>
        <v>0.06471183013</v>
      </c>
      <c r="ACC2" s="9">
        <f>score_counts!L9</f>
        <v>970</v>
      </c>
      <c r="ACD2" s="9">
        <f>score_counts!M9</f>
        <v>0.9807886754</v>
      </c>
      <c r="ACE2" s="9">
        <f>score_counts!H9</f>
        <v>365</v>
      </c>
      <c r="ACF2" s="9">
        <f>score_counts!I9</f>
        <v>0.3690596562</v>
      </c>
      <c r="ACG2" s="9">
        <f>score_counts!J9</f>
        <v>421</v>
      </c>
      <c r="ACH2" s="9">
        <f>score_counts!K9</f>
        <v>0.4256825076</v>
      </c>
      <c r="ACI2" s="9">
        <v>24.0</v>
      </c>
      <c r="ACJ2" s="9">
        <v>24.0</v>
      </c>
      <c r="ACK2" s="9">
        <v>12.0</v>
      </c>
      <c r="ACL2" s="9" t="s">
        <v>1204</v>
      </c>
      <c r="ACM2" s="9" t="s">
        <v>1204</v>
      </c>
      <c r="ACN2" s="9" t="s">
        <v>1192</v>
      </c>
      <c r="ACO2" s="9">
        <v>24.0</v>
      </c>
      <c r="ACP2" s="9">
        <v>24.0</v>
      </c>
      <c r="ACQ2" s="9">
        <v>-12.0</v>
      </c>
      <c r="ACR2" s="9">
        <f>score_counts!L7</f>
        <v>314</v>
      </c>
      <c r="ACS2" s="9">
        <f>score_counts!M7</f>
        <v>0.3174924166</v>
      </c>
      <c r="ACT2" s="9">
        <f>score_counts!H7</f>
        <v>160</v>
      </c>
      <c r="ACU2" s="9">
        <f>score_counts!I7</f>
        <v>0.1617795753</v>
      </c>
      <c r="ACV2" s="9">
        <f>score_counts!J7</f>
        <v>154</v>
      </c>
      <c r="ACW2" s="9">
        <f>score_counts!K7</f>
        <v>0.1557128413</v>
      </c>
      <c r="ACX2" s="9" t="s">
        <v>1201</v>
      </c>
      <c r="ACY2" s="9">
        <v>35.0</v>
      </c>
      <c r="ACZ2" s="9">
        <f>score!B997</f>
        <v>996</v>
      </c>
      <c r="ADA2" s="9">
        <f>ACZ2/7</f>
        <v>142.2857143</v>
      </c>
      <c r="ADB2" s="9">
        <f>score_counts!H5</f>
        <v>184</v>
      </c>
      <c r="ADC2" s="9">
        <f>score_counts!I5</f>
        <v>0.1860465116</v>
      </c>
      <c r="ADD2" s="1">
        <v>35.571</v>
      </c>
      <c r="ADE2" s="9">
        <v>0.0</v>
      </c>
      <c r="ADF2" s="9">
        <v>1.0</v>
      </c>
      <c r="ADG2" s="9">
        <v>1.0</v>
      </c>
      <c r="ADH2" s="9" t="s">
        <v>1195</v>
      </c>
      <c r="ADI2" s="9" t="s">
        <v>1196</v>
      </c>
      <c r="ADJ2" s="9" t="s">
        <v>1197</v>
      </c>
      <c r="ADK2" s="9">
        <v>0.0</v>
      </c>
      <c r="ADL2" s="9">
        <v>1.0</v>
      </c>
      <c r="ADM2" s="9">
        <v>-1.0</v>
      </c>
      <c r="ADN2" s="9">
        <f>score!B997/ADO2/4</f>
        <v>1.616883117</v>
      </c>
      <c r="ADO2" s="9">
        <f>(28*2)+27+34+25+12</f>
        <v>154</v>
      </c>
      <c r="ADP2" s="9">
        <f>ADO2/7</f>
        <v>22</v>
      </c>
      <c r="ADQ2" s="9">
        <f>score_counts!L6</f>
        <v>491</v>
      </c>
      <c r="ADR2" s="9">
        <f>score_counts!M6</f>
        <v>0.4964610718</v>
      </c>
      <c r="ADS2" s="9">
        <f>score_counts!H6</f>
        <v>224</v>
      </c>
      <c r="ADT2" s="9">
        <f>score_counts!I6</f>
        <v>0.2264914055</v>
      </c>
      <c r="ADU2" s="9">
        <f>score_counts!J6</f>
        <v>267</v>
      </c>
      <c r="ADV2" s="9">
        <f>score_counts!K6</f>
        <v>0.2699696663</v>
      </c>
      <c r="ADW2" s="1">
        <f>sop!A167/ADX2</f>
        <v>1.952941176</v>
      </c>
      <c r="ADX2" s="1">
        <v>85.0</v>
      </c>
      <c r="ADY2" s="9">
        <f>score!G1002</f>
        <v>2.282471627</v>
      </c>
      <c r="ADZ2" s="19">
        <v>1.739</v>
      </c>
      <c r="AEA2" s="9">
        <f>score!F1002</f>
        <v>-0.008827238335</v>
      </c>
      <c r="AEB2" s="19">
        <v>1.986</v>
      </c>
      <c r="AEC2" s="1">
        <f>sop!H176</f>
        <v>2.807228916</v>
      </c>
      <c r="AED2" s="9" t="s">
        <v>1205</v>
      </c>
      <c r="AEE2" s="9">
        <v>1.0</v>
      </c>
      <c r="AEF2" s="17">
        <v>1.0</v>
      </c>
      <c r="AEG2" s="9">
        <v>2.0</v>
      </c>
      <c r="AEH2" s="9">
        <v>2.0</v>
      </c>
      <c r="AEI2" s="9" t="s">
        <v>1206</v>
      </c>
      <c r="AEJ2" s="1">
        <f>sop!I170</f>
        <v>6.813462354</v>
      </c>
      <c r="AEK2" s="1">
        <f>sop!I168</f>
        <v>2.375757576</v>
      </c>
      <c r="AEL2" s="1">
        <f>sop!I169</f>
        <v>2.362831606</v>
      </c>
      <c r="AEM2" s="1">
        <f>sop!I171</f>
        <v>2.201306472</v>
      </c>
      <c r="AEN2" s="1">
        <f>sop!I173</f>
        <v>0.3607199818</v>
      </c>
      <c r="AEO2" s="1">
        <f>sop!I174</f>
        <v>0.1518336658</v>
      </c>
      <c r="AEP2" s="22">
        <f>Ascending!E3</f>
        <v>2.852941176</v>
      </c>
      <c r="AEQ2" s="22">
        <f>Ascending!F3</f>
        <v>2.082368814</v>
      </c>
      <c r="AER2" s="1">
        <f>SUM(sop_counts!B2:B15)</f>
        <v>68</v>
      </c>
      <c r="AES2" s="1">
        <f>SUM(sop_counts!C2:C15)</f>
        <v>0.4121212121</v>
      </c>
      <c r="AET2" s="1">
        <f>SUM(sop_counts!E2:E15)</f>
        <v>194</v>
      </c>
      <c r="AEU2" s="1">
        <f>sop!A167/35/4</f>
        <v>1.185714286</v>
      </c>
      <c r="AEV2" s="1">
        <f>Descending!E3</f>
        <v>-2.475</v>
      </c>
      <c r="AEW2" s="22">
        <f>Descending!F3</f>
        <v>2.227418327</v>
      </c>
      <c r="AEX2" s="1">
        <f>SUM(sop_counts!B17:B29)</f>
        <v>80</v>
      </c>
      <c r="AEY2" s="1">
        <f>SUM(sop_counts!C17:C29)</f>
        <v>0.4848484848</v>
      </c>
      <c r="AEZ2" s="1">
        <f>SUM(sop_counts!E17:E29)</f>
        <v>-198</v>
      </c>
      <c r="AFA2" s="1">
        <f>sop_counts!B10</f>
        <v>1</v>
      </c>
      <c r="AFB2" s="1">
        <f>sop_counts!C10</f>
        <v>0.006060606061</v>
      </c>
      <c r="AFC2" s="1">
        <f>sop_counts!B18</f>
        <v>42</v>
      </c>
      <c r="AFD2" s="1">
        <f>sop_counts!C18</f>
        <v>0.2545454545</v>
      </c>
      <c r="AFE2" s="1">
        <f>sop_counts!B20</f>
        <v>5</v>
      </c>
      <c r="AFF2" s="1">
        <f>sop_counts!C20</f>
        <v>0.0303030303</v>
      </c>
      <c r="AFG2" s="1">
        <f>sop_counts!B24</f>
        <v>2</v>
      </c>
      <c r="AFH2" s="1">
        <f>sop_counts!C24</f>
        <v>0.01212121212</v>
      </c>
      <c r="AFI2" s="1">
        <f>sop_counts!B14</f>
        <v>28</v>
      </c>
      <c r="AFJ2" s="1">
        <f>sop_counts!C14</f>
        <v>0.1696969697</v>
      </c>
      <c r="AFK2" s="1">
        <f>sop_counts!B12</f>
        <v>5</v>
      </c>
      <c r="AFL2" s="1">
        <f>sop_counts!C12</f>
        <v>0.0303030303</v>
      </c>
      <c r="AFM2" s="1">
        <f>sop_counts!B27</f>
        <v>2</v>
      </c>
      <c r="AFN2" s="1">
        <f>sop_counts!C27</f>
        <v>0.01212121212</v>
      </c>
      <c r="AFO2" s="1">
        <f>sop_counts!B16</f>
        <v>17</v>
      </c>
      <c r="AFP2" s="1">
        <f>sop_counts!C16</f>
        <v>0.103030303</v>
      </c>
      <c r="AFQ2" s="1">
        <f>sop_counts!B11</f>
        <v>8</v>
      </c>
      <c r="AFR2" s="1">
        <f>sop_counts!C11</f>
        <v>0.04848484848</v>
      </c>
      <c r="AFS2" s="1">
        <f>sop_counts!B9</f>
        <v>3</v>
      </c>
      <c r="AFT2" s="1">
        <f>sop_counts!C9</f>
        <v>0.01818181818</v>
      </c>
      <c r="AFU2" s="1">
        <f>sop_counts!B4</f>
        <v>1</v>
      </c>
      <c r="AFV2" s="1">
        <f>sop_counts!C4</f>
        <v>0.006060606061</v>
      </c>
      <c r="AFW2" s="1">
        <f>sop!H170</f>
        <v>3.081488167</v>
      </c>
      <c r="AFX2" s="1">
        <f>sop!H168</f>
        <v>-0.02424242424</v>
      </c>
      <c r="AFY2" s="1">
        <f>sop!H169</f>
        <v>-0.2665826039</v>
      </c>
      <c r="AFZ2" s="1">
        <f>sop!H171</f>
        <v>3.244040531</v>
      </c>
      <c r="AGA2" s="1">
        <f>sop!H173</f>
        <v>0.04342674869</v>
      </c>
      <c r="AGB2" s="1">
        <f>sop!H174</f>
        <v>-1.791353383</v>
      </c>
      <c r="AGC2" s="1">
        <f>sop_counts!B17</f>
        <v>21</v>
      </c>
      <c r="AGD2" s="1">
        <f>sop_counts!C17</f>
        <v>0.1272727273</v>
      </c>
      <c r="AGE2" s="1">
        <f>sop_counts!B19</f>
        <v>7</v>
      </c>
      <c r="AGF2" s="1">
        <f>sop_counts!C19</f>
        <v>0.04242424242</v>
      </c>
      <c r="AGG2" s="1">
        <f>sop_counts!B25</f>
        <v>1</v>
      </c>
      <c r="AGH2" s="1">
        <f>sop_counts!C25</f>
        <v>0.006060606061</v>
      </c>
      <c r="AGI2" s="1">
        <f>sop_counts!B15</f>
        <v>16</v>
      </c>
      <c r="AGJ2" s="1">
        <f>sop_counts!C15</f>
        <v>0.09696969697</v>
      </c>
      <c r="AGK2" s="1">
        <f>sop_counts!B13</f>
        <v>5</v>
      </c>
      <c r="AGL2" s="1">
        <f>sop_counts!C13</f>
        <v>0.0303030303</v>
      </c>
      <c r="AGM2" s="1">
        <f>sop_counts!B8</f>
        <v>1</v>
      </c>
      <c r="AGN2" s="1">
        <f>sop_counts!C8</f>
        <v>0.006060606061</v>
      </c>
      <c r="AGO2" s="1">
        <f>sop_counts!B10</f>
        <v>1</v>
      </c>
      <c r="AGP2" s="1">
        <f>sop_counts!C10</f>
        <v>0.006060606061</v>
      </c>
      <c r="AGQ2" s="1">
        <f>sop_counts!B10</f>
        <v>1</v>
      </c>
      <c r="AGR2" s="1">
        <f>sop_counts!C10</f>
        <v>0.006060606061</v>
      </c>
      <c r="AGS2" s="1">
        <v>0.0</v>
      </c>
      <c r="AGT2" s="1">
        <v>0.0</v>
      </c>
      <c r="AGU2" s="1">
        <f>sop_counts!L8</f>
        <v>0</v>
      </c>
      <c r="AGV2" s="1">
        <f>sop_counts!M8</f>
        <v>0</v>
      </c>
      <c r="AGW2" s="1">
        <f>sop_counts!H8</f>
        <v>0</v>
      </c>
      <c r="AGX2" s="1">
        <f>sop_counts!I8</f>
        <v>0</v>
      </c>
      <c r="AGY2" s="1">
        <f>sop_counts!J8</f>
        <v>0</v>
      </c>
      <c r="AGZ2" s="1">
        <f>sop_counts!K8</f>
        <v>0</v>
      </c>
      <c r="AHA2" s="1">
        <f>0</f>
        <v>0</v>
      </c>
      <c r="AHB2" s="1">
        <v>0.0</v>
      </c>
      <c r="AHC2" s="1">
        <v>0.0</v>
      </c>
      <c r="AHD2" s="1">
        <v>0.0</v>
      </c>
      <c r="AHE2" s="1">
        <v>0.0</v>
      </c>
      <c r="AHF2" s="1">
        <v>0.0</v>
      </c>
      <c r="AHG2" s="1">
        <v>0.0</v>
      </c>
      <c r="AHH2" s="1">
        <v>0.0</v>
      </c>
      <c r="AHI2" s="1">
        <v>0.0</v>
      </c>
      <c r="AHJ2" s="1">
        <v>0.0</v>
      </c>
      <c r="AHK2" s="1">
        <v>0.0</v>
      </c>
      <c r="AHL2" s="1">
        <v>0.0</v>
      </c>
      <c r="AHM2" s="1">
        <v>0.0</v>
      </c>
      <c r="AHN2" s="1">
        <v>0.0</v>
      </c>
      <c r="AHO2" s="1">
        <v>0.0</v>
      </c>
      <c r="AHP2" s="1">
        <v>0.0</v>
      </c>
      <c r="AHQ2" s="1">
        <v>0.0</v>
      </c>
      <c r="AHR2" s="1">
        <v>0.0</v>
      </c>
      <c r="AHS2" s="1">
        <f>sop_counts!L2</f>
        <v>82</v>
      </c>
      <c r="AHT2" s="1">
        <f>sop_counts!M2</f>
        <v>0.496969697</v>
      </c>
      <c r="AHU2" s="1">
        <f>sop_counts!H2</f>
        <v>33</v>
      </c>
      <c r="AHV2" s="1">
        <f>sop_counts!I2</f>
        <v>0.2</v>
      </c>
      <c r="AHW2" s="1">
        <f>sop_counts!J2</f>
        <v>49</v>
      </c>
      <c r="AHX2" s="1">
        <f>sop_counts!K2</f>
        <v>0.296969697</v>
      </c>
      <c r="AHY2" s="1">
        <f>sop_counts!L3</f>
        <v>51</v>
      </c>
      <c r="AHZ2" s="1">
        <f>sop_counts!M3</f>
        <v>0.3090909091</v>
      </c>
      <c r="AIA2" s="1">
        <f>sop_counts!H3</f>
        <v>22</v>
      </c>
      <c r="AIB2" s="1">
        <f>sop_counts!I3</f>
        <v>0.1333333333</v>
      </c>
      <c r="AIC2" s="1">
        <f>sop_counts!J3</f>
        <v>29</v>
      </c>
      <c r="AID2" s="1">
        <f>sop_counts!K3</f>
        <v>0.1757575758</v>
      </c>
      <c r="AIE2" s="1">
        <f>sop_counts!L4</f>
        <v>31</v>
      </c>
      <c r="AIF2" s="1">
        <f>sop_counts!M4</f>
        <v>0.1878787879</v>
      </c>
      <c r="AIG2" s="1">
        <f>sop_counts!H4</f>
        <v>12</v>
      </c>
      <c r="AIH2" s="1">
        <f>sop_counts!I4</f>
        <v>0.07272727273</v>
      </c>
      <c r="AII2" s="1">
        <f>sop_counts!J4</f>
        <v>2</v>
      </c>
      <c r="AIJ2" s="1">
        <f>sop_counts!K4</f>
        <v>0.01212121212</v>
      </c>
      <c r="AIK2" s="1">
        <f>sop_counts!L9</f>
        <v>165</v>
      </c>
      <c r="AIL2" s="1">
        <f>sop_counts!M9</f>
        <v>1</v>
      </c>
      <c r="AIM2" s="1">
        <f>sop_counts!H9</f>
        <v>68</v>
      </c>
      <c r="AIN2" s="1">
        <f>sop_counts!I9</f>
        <v>0.4121212121</v>
      </c>
      <c r="AIO2" s="1">
        <f>sop_counts!J9</f>
        <v>80</v>
      </c>
      <c r="AIP2" s="1">
        <f>sop_counts!K9</f>
        <v>0.4848484848</v>
      </c>
      <c r="AIQ2" s="1">
        <v>12.0</v>
      </c>
      <c r="AIR2" s="1">
        <v>12.0</v>
      </c>
      <c r="AIS2" s="1">
        <v>12.0</v>
      </c>
      <c r="AIT2" s="23" t="s">
        <v>1191</v>
      </c>
      <c r="AIU2" s="23" t="s">
        <v>1191</v>
      </c>
      <c r="AIV2" s="23" t="s">
        <v>1192</v>
      </c>
      <c r="AIW2" s="1">
        <v>12.0</v>
      </c>
      <c r="AIX2" s="1">
        <v>12.0</v>
      </c>
      <c r="AIY2" s="1">
        <v>-12.0</v>
      </c>
      <c r="AIZ2" s="1">
        <f>sop_counts!L7</f>
        <v>41</v>
      </c>
      <c r="AJA2" s="1">
        <f>sop_counts!M7</f>
        <v>0.2484848485</v>
      </c>
      <c r="AJB2" s="1">
        <f>sop_counts!H7</f>
        <v>24</v>
      </c>
      <c r="AJC2" s="1">
        <f>sop_counts!I7</f>
        <v>0.1454545455</v>
      </c>
      <c r="AJD2" s="1">
        <f>sop_counts!J7</f>
        <v>17</v>
      </c>
      <c r="AJE2" s="1">
        <f>sop_counts!K7</f>
        <v>0.103030303</v>
      </c>
      <c r="AJF2" s="23" t="s">
        <v>1194</v>
      </c>
      <c r="AJG2" s="1">
        <f>sop!A167</f>
        <v>166</v>
      </c>
      <c r="AJH2" s="1">
        <f>sop!A167</f>
        <v>166</v>
      </c>
      <c r="AJI2" s="1">
        <v>1.0</v>
      </c>
      <c r="AJJ2" s="1">
        <v>1.0</v>
      </c>
      <c r="AJK2" s="1">
        <f>sop_counts!B16</f>
        <v>17</v>
      </c>
      <c r="AJL2" s="1">
        <f>sop_counts!C16</f>
        <v>0.103030303</v>
      </c>
      <c r="AJM2" s="1">
        <v>0.0</v>
      </c>
      <c r="AJN2" s="6">
        <v>1.0</v>
      </c>
      <c r="AJO2" s="6">
        <v>1.0</v>
      </c>
      <c r="AJP2" s="23" t="s">
        <v>1195</v>
      </c>
      <c r="AJQ2" s="23" t="s">
        <v>1196</v>
      </c>
      <c r="AJR2" s="23" t="s">
        <v>1197</v>
      </c>
      <c r="AJS2" s="1">
        <v>0.0</v>
      </c>
      <c r="AJT2" s="1">
        <v>1.0</v>
      </c>
      <c r="AJU2" s="1">
        <v>-1.0</v>
      </c>
      <c r="AJV2" s="1">
        <f>sop!A167/25/4</f>
        <v>1.66</v>
      </c>
      <c r="AJW2" s="1">
        <v>25.0</v>
      </c>
      <c r="AJX2" s="1">
        <v>25.0</v>
      </c>
      <c r="AJY2" s="1">
        <f>sop_counts!L6</f>
        <v>107</v>
      </c>
      <c r="AJZ2" s="1">
        <f>sop_counts!M6</f>
        <v>0.6484848485</v>
      </c>
      <c r="AKA2" s="1">
        <f>sop_counts!H6</f>
        <v>44</v>
      </c>
      <c r="AKB2" s="1">
        <f>sop_counts!I6</f>
        <v>0.2666666667</v>
      </c>
      <c r="AKC2" s="1">
        <f>sop_counts!J6</f>
        <v>63</v>
      </c>
      <c r="AKD2" s="1">
        <f>sop_counts!K6</f>
        <v>0.3818181818</v>
      </c>
      <c r="AKE2" s="1">
        <f>sop!I172</f>
        <v>2.015037594</v>
      </c>
      <c r="AKF2" s="6">
        <v>0.95</v>
      </c>
      <c r="AKG2" s="1">
        <f>sop!H172</f>
        <v>-0.06766917293</v>
      </c>
      <c r="AKH2" s="6">
        <v>1.774</v>
      </c>
      <c r="AKI2" s="1">
        <v>1.0</v>
      </c>
      <c r="AKJ2" s="9">
        <v>1.0</v>
      </c>
      <c r="AKK2" s="9">
        <f>vn!G466</f>
        <v>2.910889559</v>
      </c>
      <c r="AKL2" s="9">
        <f>vn!G464</f>
        <v>2.647058824</v>
      </c>
      <c r="AKM2" s="9">
        <f>vn!G465</f>
        <v>1.957993121</v>
      </c>
      <c r="AKN2" s="9">
        <f>vn!G467</f>
        <v>3.561322901</v>
      </c>
      <c r="AKO2" s="9">
        <f>vn!G469</f>
        <v>0.8340506934</v>
      </c>
      <c r="AKP2" s="9">
        <f>vn!G470</f>
        <v>0.3150858175</v>
      </c>
      <c r="AKQ2" s="24">
        <f>Ascending!E4</f>
        <v>3.763975155</v>
      </c>
      <c r="AKR2" s="24">
        <f>Ascending!F4</f>
        <v>3.966288454</v>
      </c>
      <c r="AKS2" s="9">
        <f>SUM(vn_counts!B2:B17)</f>
        <v>161</v>
      </c>
      <c r="AKT2" s="9">
        <f>SUM(vn_counts!C2:C17)</f>
        <v>0.3507625272</v>
      </c>
      <c r="AKU2" s="9">
        <f>SUM(vn_counts!E2:E17)</f>
        <v>606</v>
      </c>
      <c r="AKV2" s="9">
        <f>vn!B462/(35*4*2)</f>
        <v>1.646428571</v>
      </c>
      <c r="AKW2" s="24">
        <f>Descending!E4</f>
        <v>-3.736196319</v>
      </c>
      <c r="AKX2" s="24">
        <f>Descending!F4</f>
        <v>3.470916592</v>
      </c>
      <c r="AKY2" s="9">
        <f>SUM(vn_counts!B19:B31)</f>
        <v>163</v>
      </c>
      <c r="AKZ2" s="9">
        <f>SUM(vn_counts!C19:C31)</f>
        <v>0.3551198257</v>
      </c>
      <c r="ALA2" s="9">
        <f>SUM(vn_counts!E19:E31)</f>
        <v>-609</v>
      </c>
      <c r="ALB2" s="9">
        <f>vn_counts!B20</f>
        <v>64</v>
      </c>
      <c r="ALC2" s="9">
        <f>vn_counts!C20</f>
        <v>0.1394335512</v>
      </c>
      <c r="ALD2" s="9">
        <f>vn_counts!B22</f>
        <v>8</v>
      </c>
      <c r="ALE2" s="9">
        <f>vn_counts!C22</f>
        <v>0.0174291939</v>
      </c>
      <c r="ALF2" s="9">
        <f>vn_counts!B26</f>
        <v>6</v>
      </c>
      <c r="ALG2" s="9">
        <f>vn_counts!C26</f>
        <v>0.01307189542</v>
      </c>
      <c r="ALH2" s="9">
        <f>vn_counts!B16</f>
        <v>64</v>
      </c>
      <c r="ALI2" s="9">
        <f>vn_counts!C16</f>
        <v>0.1394335512</v>
      </c>
      <c r="ALJ2" s="9">
        <f>vn_counts!B14</f>
        <v>9</v>
      </c>
      <c r="ALK2" s="9">
        <f>vn_counts!C14</f>
        <v>0.01960784314</v>
      </c>
      <c r="ALL2" s="9">
        <f>vn_counts!B10</f>
        <v>2</v>
      </c>
      <c r="ALM2" s="9">
        <f>vn_counts!C10</f>
        <v>0.004357298475</v>
      </c>
      <c r="ALN2" s="9">
        <f>vn_counts!B5</f>
        <v>10</v>
      </c>
      <c r="ALO2" s="9">
        <f>vn_counts!C5</f>
        <v>0.02178649237</v>
      </c>
      <c r="ALP2" s="9">
        <f>vn_counts!B23</f>
        <v>5</v>
      </c>
      <c r="ALQ2" s="9">
        <f>vn_counts!C23</f>
        <v>0.01089324619</v>
      </c>
      <c r="ALR2" s="9">
        <f>vn_counts!B29</f>
        <v>18</v>
      </c>
      <c r="ALS2" s="9">
        <f>vn_counts!C29</f>
        <v>0.03921568627</v>
      </c>
      <c r="ALT2" s="9">
        <f>vn_counts!B18</f>
        <v>135</v>
      </c>
      <c r="ALU2" s="9">
        <f>vn_counts!C18</f>
        <v>0.2941176471</v>
      </c>
      <c r="ALV2" s="9">
        <f>vn_counts!B13</f>
        <v>8</v>
      </c>
      <c r="ALW2" s="9">
        <f>vn_counts!C13</f>
        <v>0.0174291939</v>
      </c>
      <c r="ALX2" s="9">
        <f>vn_counts!B12</f>
        <v>4</v>
      </c>
      <c r="ALY2" s="9">
        <f>vn_counts!C12</f>
        <v>0.00871459695</v>
      </c>
      <c r="ALZ2" s="9">
        <f>vn_counts!B7</f>
        <v>7</v>
      </c>
      <c r="AMA2" s="9">
        <f>vn_counts!C7</f>
        <v>0.01525054466</v>
      </c>
      <c r="AMB2" s="9">
        <f>vn!F466</f>
        <v>3.391591988</v>
      </c>
      <c r="AMC2" s="9">
        <f>vn!F464</f>
        <v>-0.006535947712</v>
      </c>
      <c r="AMD2" s="9">
        <f>vn!F465</f>
        <v>0.3343868974</v>
      </c>
      <c r="AME2" s="9">
        <f>vn!F467</f>
        <v>4.439053656</v>
      </c>
      <c r="AMF2" s="9">
        <f>vn!F469</f>
        <v>0.0693448111</v>
      </c>
      <c r="AMG2" s="9">
        <f>vn!F470</f>
        <v>-10.6097561</v>
      </c>
      <c r="AMH2" s="9">
        <f>vn_counts!B19</f>
        <v>31</v>
      </c>
      <c r="AMI2" s="9">
        <f>vn_counts!C19</f>
        <v>0.06753812636</v>
      </c>
      <c r="AMJ2" s="9">
        <f>vn_counts!B21</f>
        <v>25</v>
      </c>
      <c r="AMK2" s="9">
        <f>vn_counts!C21</f>
        <v>0.05446623094</v>
      </c>
      <c r="AML2" s="9">
        <f>vn_counts!B25</f>
        <v>6</v>
      </c>
      <c r="AMM2" s="9">
        <f>vn_counts!C25</f>
        <v>0.01307189542</v>
      </c>
      <c r="AMN2" s="9">
        <f>vn_counts!B17</f>
        <v>42</v>
      </c>
      <c r="AMO2" s="9">
        <f>vn_counts!C17</f>
        <v>0.09150326797</v>
      </c>
      <c r="AMP2" s="9">
        <f>vn_counts!B15</f>
        <v>10</v>
      </c>
      <c r="AMQ2" s="9">
        <f>vn_counts!C15</f>
        <v>0.02178649237</v>
      </c>
      <c r="AMR2" s="9">
        <f>vn_counts!B11</f>
        <v>1</v>
      </c>
      <c r="AMS2" s="9">
        <f>vn_counts!C11</f>
        <v>0.002178649237</v>
      </c>
      <c r="AMT2" s="9">
        <f>vn_counts!B6</f>
        <v>4</v>
      </c>
      <c r="AMU2" s="9">
        <f>vn_counts!C6</f>
        <v>0.00871459695</v>
      </c>
      <c r="AMV2" s="1">
        <v>0.0</v>
      </c>
      <c r="AMW2" s="1">
        <v>0.0</v>
      </c>
      <c r="AMX2" s="1">
        <v>0.0</v>
      </c>
      <c r="AMY2" s="1">
        <v>0.0</v>
      </c>
      <c r="AMZ2" s="1">
        <v>0.0</v>
      </c>
      <c r="ANA2" s="1">
        <v>0.0</v>
      </c>
      <c r="ANB2" s="9">
        <f>vn_counts!L8</f>
        <v>14</v>
      </c>
      <c r="ANC2" s="9">
        <f>vn_counts!M8</f>
        <v>0.03050108932</v>
      </c>
      <c r="AND2" s="9">
        <f>vn_counts!H8</f>
        <v>14</v>
      </c>
      <c r="ANE2" s="9">
        <f>vn_counts!I8</f>
        <v>0.03050108932</v>
      </c>
      <c r="ANF2" s="9">
        <f>vn_counts!J8</f>
        <v>0</v>
      </c>
      <c r="ANG2" s="9">
        <f>vn_counts!K8</f>
        <v>0</v>
      </c>
      <c r="ANH2" s="9">
        <v>0.0</v>
      </c>
      <c r="ANI2" s="9">
        <v>0.0</v>
      </c>
      <c r="ANJ2" s="9">
        <v>0.0</v>
      </c>
      <c r="ANK2" s="9">
        <v>0.0</v>
      </c>
      <c r="ANL2" s="9">
        <v>0.0</v>
      </c>
      <c r="ANM2" s="9">
        <v>0.0</v>
      </c>
      <c r="ANN2" s="9">
        <v>0.0</v>
      </c>
      <c r="ANO2" s="9">
        <v>0.0</v>
      </c>
      <c r="ANP2" s="9">
        <v>0.0</v>
      </c>
      <c r="ANQ2" s="9">
        <v>0.0</v>
      </c>
      <c r="ANR2" s="9">
        <v>0.0</v>
      </c>
      <c r="ANS2" s="9">
        <v>0.0</v>
      </c>
      <c r="ANT2" s="9">
        <v>0.0</v>
      </c>
      <c r="ANU2" s="9">
        <v>0.0</v>
      </c>
      <c r="ANV2" s="9">
        <v>0.0</v>
      </c>
      <c r="ANW2" s="9">
        <v>0.0</v>
      </c>
      <c r="ANX2" s="9">
        <v>0.0</v>
      </c>
      <c r="ANY2" s="9">
        <v>0.0</v>
      </c>
      <c r="ANZ2" s="9">
        <f>vn_counts!L2</f>
        <v>163</v>
      </c>
      <c r="AOA2" s="9">
        <f>vn_counts!M2</f>
        <v>0.3551198257</v>
      </c>
      <c r="AOB2" s="9">
        <f>vn_counts!H2</f>
        <v>85</v>
      </c>
      <c r="AOC2" s="9">
        <f>vn_counts!I2</f>
        <v>0.1851851852</v>
      </c>
      <c r="AOD2" s="9">
        <f>vn_counts!J2</f>
        <v>78</v>
      </c>
      <c r="AOE2" s="9">
        <f>vn_counts!K2</f>
        <v>0.1699346405</v>
      </c>
      <c r="AOF2" s="9">
        <f>vn_counts!L3</f>
        <v>119</v>
      </c>
      <c r="AOG2" s="9">
        <f>vn_counts!M3</f>
        <v>0.2592592593</v>
      </c>
      <c r="AOH2" s="9">
        <f>vn_counts!H3</f>
        <v>57</v>
      </c>
      <c r="AOI2" s="9">
        <f>vn_counts!I3</f>
        <v>0.1241830065</v>
      </c>
      <c r="AOJ2" s="9">
        <f>vn_counts!J3</f>
        <v>62</v>
      </c>
      <c r="AOK2" s="9">
        <f>vn_counts!K3</f>
        <v>0.1350762527</v>
      </c>
      <c r="AOL2" s="9">
        <f>vn_counts!L4</f>
        <v>177</v>
      </c>
      <c r="AOM2" s="9">
        <f>vn_counts!M4</f>
        <v>0.385620915</v>
      </c>
      <c r="AON2" s="9">
        <f>vn_counts!H4</f>
        <v>19</v>
      </c>
      <c r="AOO2" s="9">
        <f>vn_counts!I4</f>
        <v>0.04139433551</v>
      </c>
      <c r="AOP2" s="9">
        <f>vn_counts!J4</f>
        <v>23</v>
      </c>
      <c r="AOQ2" s="9">
        <f>vn_counts!K4</f>
        <v>0.05010893246</v>
      </c>
      <c r="AOR2" s="9">
        <f>vn_counts!L9</f>
        <v>445</v>
      </c>
      <c r="AOS2" s="9">
        <f>vn_counts!M9</f>
        <v>0.9694989107</v>
      </c>
      <c r="AOT2" s="9">
        <f>vn_counts!H9</f>
        <v>147</v>
      </c>
      <c r="AOU2" s="9">
        <f>vn_counts!I9</f>
        <v>0.3202614379</v>
      </c>
      <c r="AOV2" s="9">
        <f>vn_counts!J9</f>
        <v>163</v>
      </c>
      <c r="AOW2" s="9">
        <f>vn_counts!K9</f>
        <v>0.3551198257</v>
      </c>
      <c r="AOX2" s="9">
        <v>14.0</v>
      </c>
      <c r="AOY2" s="9">
        <v>14.0</v>
      </c>
      <c r="AOZ2" s="9">
        <v>12.0</v>
      </c>
      <c r="APA2" s="9" t="s">
        <v>1199</v>
      </c>
      <c r="APB2" s="9" t="s">
        <v>1199</v>
      </c>
      <c r="APC2" s="9" t="s">
        <v>1192</v>
      </c>
      <c r="APD2" s="9">
        <v>14.0</v>
      </c>
      <c r="APE2" s="9">
        <v>14.0</v>
      </c>
      <c r="APF2" s="9">
        <v>-12.0</v>
      </c>
      <c r="APG2" s="9">
        <f>vn_counts!L7</f>
        <v>123</v>
      </c>
      <c r="APH2" s="9">
        <f>vn_counts!M7</f>
        <v>0.2679738562</v>
      </c>
      <c r="API2" s="9">
        <f>vn_counts!H7</f>
        <v>55</v>
      </c>
      <c r="APJ2" s="9">
        <f>vn_counts!I7</f>
        <v>0.1198257081</v>
      </c>
      <c r="APK2" s="9">
        <f>vn_counts!J7</f>
        <v>68</v>
      </c>
      <c r="APL2" s="9">
        <f>vn_counts!K7</f>
        <v>0.1481481481</v>
      </c>
      <c r="APM2" s="23" t="s">
        <v>1201</v>
      </c>
      <c r="APN2" s="9">
        <f>vn!B462</f>
        <v>461</v>
      </c>
      <c r="APO2" s="9">
        <f>APN2/2</f>
        <v>230.5</v>
      </c>
      <c r="APP2" s="9">
        <v>2.0</v>
      </c>
      <c r="APQ2" s="9">
        <v>2.0</v>
      </c>
      <c r="APR2" s="9">
        <f>vn_counts!H5</f>
        <v>135</v>
      </c>
      <c r="APS2" s="9">
        <f>vn_counts!I5</f>
        <v>0.2941176471</v>
      </c>
      <c r="APT2" s="9">
        <v>0.0</v>
      </c>
      <c r="APU2" s="9">
        <v>1.0</v>
      </c>
      <c r="APV2" s="9">
        <v>1.0</v>
      </c>
      <c r="APW2" s="9" t="s">
        <v>1195</v>
      </c>
      <c r="APX2" s="9" t="s">
        <v>1196</v>
      </c>
      <c r="APY2" s="9" t="s">
        <v>1197</v>
      </c>
      <c r="APZ2" s="9">
        <v>0.0</v>
      </c>
      <c r="AQA2" s="9">
        <v>1.0</v>
      </c>
      <c r="AQB2" s="9">
        <v>-1.0</v>
      </c>
      <c r="AQC2" s="9">
        <f>APN2/(AQE2*APP2*4)</f>
        <v>2.058035714</v>
      </c>
      <c r="AQD2" s="9">
        <f>28*2</f>
        <v>56</v>
      </c>
      <c r="AQE2" s="9">
        <f>AQD2/2</f>
        <v>28</v>
      </c>
      <c r="AQF2" s="9">
        <f>vn_counts!L6</f>
        <v>201</v>
      </c>
      <c r="AQG2" s="9">
        <f>vn_counts!M6</f>
        <v>0.4379084967</v>
      </c>
      <c r="AQH2" s="9">
        <f>vn_counts!H6</f>
        <v>106</v>
      </c>
      <c r="AQI2" s="9">
        <f>vn_counts!I6</f>
        <v>0.2309368192</v>
      </c>
      <c r="AQJ2" s="9">
        <f>vn_counts!J6</f>
        <v>95</v>
      </c>
      <c r="AQK2" s="9">
        <f>vn_counts!K6</f>
        <v>0.2069716776</v>
      </c>
      <c r="AQL2" s="9">
        <f>vn!G468</f>
        <v>1.81300813</v>
      </c>
      <c r="AQM2" s="19">
        <v>1.719</v>
      </c>
      <c r="AQN2" s="9">
        <f>vn!F468</f>
        <v>-0.07588075881</v>
      </c>
      <c r="AQO2" s="19">
        <v>1.544</v>
      </c>
      <c r="AQP2" s="9" t="s">
        <v>1207</v>
      </c>
      <c r="AQQ2" s="9" t="s">
        <v>1207</v>
      </c>
      <c r="AQR2" s="9" t="s">
        <v>1208</v>
      </c>
      <c r="AQS2" s="9" t="s">
        <v>1209</v>
      </c>
      <c r="AQT2" s="11" t="s">
        <v>1210</v>
      </c>
      <c r="AQU2" s="9" t="s">
        <v>1211</v>
      </c>
      <c r="AQV2" s="9">
        <v>11.0</v>
      </c>
      <c r="AQW2" s="9">
        <v>80.0</v>
      </c>
      <c r="AQX2" s="9" t="s">
        <v>1212</v>
      </c>
      <c r="AQY2" s="9">
        <v>1730.0</v>
      </c>
      <c r="AQZ2" s="25">
        <v>0.5341614907</v>
      </c>
      <c r="ARA2" s="25">
        <v>0.3944672131</v>
      </c>
      <c r="ARB2" s="26">
        <v>7.7566684</v>
      </c>
      <c r="ARC2" s="26">
        <v>0.8144077169</v>
      </c>
      <c r="ARD2" s="26">
        <v>4.30666666</v>
      </c>
      <c r="ARE2" s="26">
        <v>8.084821429</v>
      </c>
      <c r="ARF2" s="26">
        <v>0.11</v>
      </c>
      <c r="ARG2" s="26">
        <v>0.0</v>
      </c>
      <c r="ARH2" s="26">
        <v>0.375</v>
      </c>
      <c r="ARI2" s="26">
        <v>0.0</v>
      </c>
      <c r="ARJ2" s="1">
        <f>Ascending!E3</f>
        <v>2.852941176</v>
      </c>
      <c r="ARK2" s="1">
        <f>Ascending!F3</f>
        <v>2.082368814</v>
      </c>
      <c r="ARL2" s="1">
        <f>Descending!E3</f>
        <v>-2.475</v>
      </c>
      <c r="ARM2" s="1">
        <f>Descending!F3</f>
        <v>2.227418327</v>
      </c>
      <c r="ARN2" s="1">
        <f>Ascending!E6</f>
        <v>3.837209302</v>
      </c>
      <c r="ARO2" s="1">
        <f>Ascending!F6</f>
        <v>4.017199683</v>
      </c>
      <c r="ARP2" s="1">
        <f>Descending!E6</f>
        <v>-3.531914894</v>
      </c>
      <c r="ARQ2" s="1">
        <f>Descending!F6</f>
        <v>3.441374218</v>
      </c>
      <c r="ARR2" s="1">
        <f>Ascending!E5</f>
        <v>3.880208333</v>
      </c>
      <c r="ARS2" s="1">
        <f>Ascending!F5</f>
        <v>3.695487893</v>
      </c>
      <c r="ART2" s="1">
        <f>Descending!E5</f>
        <v>-3.51543943</v>
      </c>
      <c r="ARU2" s="1">
        <f>Descending!F5</f>
        <v>3.259107986</v>
      </c>
      <c r="ARV2" s="1">
        <v>0.14352194211</v>
      </c>
      <c r="ARW2" s="1">
        <v>0.0</v>
      </c>
      <c r="ARX2" s="1">
        <v>4.3067</v>
      </c>
      <c r="ARY2" s="1">
        <v>8.0848</v>
      </c>
      <c r="ARZ2" s="1">
        <v>3.53</v>
      </c>
      <c r="ASA2" s="8">
        <v>0.714285714285714</v>
      </c>
    </row>
    <row r="3" ht="15.75" customHeight="1">
      <c r="K3" s="1"/>
      <c r="M3" s="1"/>
      <c r="N3" s="1"/>
      <c r="O3" s="1"/>
      <c r="R3" s="1"/>
      <c r="T3" s="1"/>
      <c r="V3" s="1"/>
      <c r="W3" s="1"/>
      <c r="X3" s="1"/>
      <c r="AD3" s="1"/>
      <c r="AF3" s="1"/>
      <c r="AH3" s="1"/>
      <c r="AK3" s="1"/>
      <c r="AL3" s="1"/>
      <c r="AN3" s="1"/>
      <c r="AO3" s="1"/>
      <c r="AQ3" s="1"/>
      <c r="BO3" s="27"/>
      <c r="BX3" s="1"/>
      <c r="BY3" s="1"/>
      <c r="CC3" s="1"/>
      <c r="CF3" s="1"/>
      <c r="CU3" s="22"/>
      <c r="CV3" s="22"/>
      <c r="CX3" s="22"/>
      <c r="CY3" s="22"/>
      <c r="DA3" s="22"/>
      <c r="DB3" s="22"/>
      <c r="DC3" s="22"/>
      <c r="FQ3" s="27"/>
      <c r="FR3" s="27"/>
      <c r="FS3" s="27"/>
      <c r="FT3" s="27"/>
      <c r="HA3" s="27"/>
      <c r="HB3" s="27"/>
      <c r="HC3" s="27"/>
      <c r="AEF3" s="27"/>
      <c r="AJN3" s="1"/>
      <c r="AJO3" s="1"/>
    </row>
    <row r="4" ht="15.75" customHeight="1"/>
    <row r="5" ht="15.75" customHeight="1">
      <c r="F5" s="28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I12" s="29"/>
    </row>
    <row r="13" ht="15.75" customHeight="1"/>
    <row r="14" ht="15.75" customHeight="1"/>
    <row r="15" ht="15.75" customHeight="1"/>
    <row r="16" ht="15.75" customHeight="1">
      <c r="N16" s="3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1213</v>
      </c>
      <c r="B1" s="1" t="s">
        <v>1214</v>
      </c>
      <c r="C1" s="1" t="s">
        <v>1213</v>
      </c>
      <c r="D1" s="1" t="s">
        <v>1215</v>
      </c>
      <c r="E1" s="1" t="s">
        <v>1216</v>
      </c>
      <c r="F1" s="1" t="s">
        <v>1217</v>
      </c>
      <c r="G1" s="1" t="s">
        <v>1218</v>
      </c>
      <c r="H1" s="1" t="s">
        <v>1219</v>
      </c>
      <c r="I1" s="1" t="s">
        <v>1220</v>
      </c>
      <c r="J1" s="1" t="s">
        <v>1219</v>
      </c>
      <c r="K1" s="1" t="s">
        <v>1221</v>
      </c>
      <c r="L1" s="1" t="s">
        <v>1222</v>
      </c>
      <c r="M1" s="1"/>
      <c r="N1" s="1"/>
      <c r="O1" s="1"/>
      <c r="P1" s="1"/>
      <c r="Q1" s="1"/>
    </row>
    <row r="2" ht="15.75" customHeight="1">
      <c r="A2" s="1">
        <v>1.0</v>
      </c>
      <c r="B2" s="1">
        <v>7.0</v>
      </c>
      <c r="C2" s="1" t="s">
        <v>1223</v>
      </c>
      <c r="D2" s="1">
        <v>73.0</v>
      </c>
      <c r="E2" s="1">
        <v>1.0</v>
      </c>
      <c r="F2" s="1">
        <v>1.0</v>
      </c>
      <c r="G2" s="1">
        <f t="shared" ref="G2:G167" si="1">D2-69</f>
        <v>4</v>
      </c>
      <c r="I2" s="1">
        <f t="shared" ref="I2:I167" si="2">ABS(H2)</f>
        <v>0</v>
      </c>
      <c r="K2" s="1">
        <v>3.0</v>
      </c>
      <c r="L2" s="1">
        <v>3.0</v>
      </c>
    </row>
    <row r="3" ht="15.75" customHeight="1">
      <c r="A3" s="1">
        <v>2.0</v>
      </c>
      <c r="C3" s="1" t="s">
        <v>1224</v>
      </c>
      <c r="D3" s="1">
        <v>74.0</v>
      </c>
      <c r="E3" s="1">
        <v>1.0</v>
      </c>
      <c r="F3" s="1">
        <v>1.0</v>
      </c>
      <c r="G3" s="1">
        <f t="shared" si="1"/>
        <v>5</v>
      </c>
      <c r="H3" s="1">
        <v>1.0</v>
      </c>
      <c r="I3" s="1">
        <f t="shared" si="2"/>
        <v>1</v>
      </c>
      <c r="J3" s="1" t="s">
        <v>1196</v>
      </c>
      <c r="K3" s="1">
        <v>4.0</v>
      </c>
      <c r="L3" s="1">
        <v>4.0</v>
      </c>
      <c r="M3" s="1">
        <v>1.0</v>
      </c>
    </row>
    <row r="4" ht="15.75" customHeight="1">
      <c r="A4" s="1">
        <v>3.0</v>
      </c>
      <c r="C4" s="1" t="s">
        <v>1225</v>
      </c>
      <c r="D4" s="1">
        <v>76.0</v>
      </c>
      <c r="E4" s="1">
        <v>0.5</v>
      </c>
      <c r="F4" s="1">
        <v>1.0</v>
      </c>
      <c r="G4" s="1">
        <f t="shared" si="1"/>
        <v>7</v>
      </c>
      <c r="H4" s="1">
        <v>2.0</v>
      </c>
      <c r="I4" s="1">
        <f t="shared" si="2"/>
        <v>2</v>
      </c>
      <c r="J4" s="1" t="s">
        <v>1226</v>
      </c>
      <c r="K4" s="1">
        <v>5.0</v>
      </c>
      <c r="L4" s="1">
        <v>5.0</v>
      </c>
      <c r="M4" s="1">
        <v>2.0</v>
      </c>
    </row>
    <row r="5" ht="15.75" customHeight="1">
      <c r="A5" s="1">
        <v>4.0</v>
      </c>
      <c r="C5" s="1" t="s">
        <v>1224</v>
      </c>
      <c r="D5" s="1">
        <v>74.0</v>
      </c>
      <c r="E5" s="1">
        <f>0.75*0.5</f>
        <v>0.375</v>
      </c>
      <c r="F5" s="1"/>
      <c r="G5" s="1">
        <f t="shared" si="1"/>
        <v>5</v>
      </c>
      <c r="H5" s="1">
        <v>-2.0</v>
      </c>
      <c r="I5" s="1">
        <f t="shared" si="2"/>
        <v>2</v>
      </c>
      <c r="J5" s="1" t="s">
        <v>1227</v>
      </c>
      <c r="K5" s="1">
        <v>4.0</v>
      </c>
      <c r="L5" s="1">
        <v>4.0</v>
      </c>
    </row>
    <row r="6" ht="15.75" customHeight="1">
      <c r="A6" s="1">
        <v>5.0</v>
      </c>
      <c r="C6" s="1" t="s">
        <v>1223</v>
      </c>
      <c r="D6" s="1">
        <v>73.0</v>
      </c>
      <c r="E6" s="1">
        <v>1.125</v>
      </c>
      <c r="F6" s="1"/>
      <c r="G6" s="1">
        <f t="shared" si="1"/>
        <v>4</v>
      </c>
      <c r="H6" s="1">
        <v>-1.0</v>
      </c>
      <c r="I6" s="1">
        <f t="shared" si="2"/>
        <v>1</v>
      </c>
      <c r="J6" s="1" t="s">
        <v>1197</v>
      </c>
      <c r="K6" s="1">
        <v>3.0</v>
      </c>
      <c r="L6" s="1">
        <v>3.0</v>
      </c>
    </row>
    <row r="7" ht="15.75" customHeight="1">
      <c r="A7" s="1">
        <v>6.0</v>
      </c>
      <c r="C7" s="1" t="s">
        <v>1224</v>
      </c>
      <c r="D7" s="1">
        <v>74.0</v>
      </c>
      <c r="E7" s="1">
        <v>0.5</v>
      </c>
      <c r="F7" s="1"/>
      <c r="G7" s="1">
        <f t="shared" si="1"/>
        <v>5</v>
      </c>
      <c r="H7" s="1">
        <v>1.0</v>
      </c>
      <c r="I7" s="1">
        <f t="shared" si="2"/>
        <v>1</v>
      </c>
      <c r="J7" s="1" t="s">
        <v>1196</v>
      </c>
      <c r="K7" s="1">
        <v>4.0</v>
      </c>
      <c r="L7" s="1">
        <v>4.0</v>
      </c>
    </row>
    <row r="8" ht="15.75" customHeight="1">
      <c r="A8" s="1">
        <v>7.0</v>
      </c>
      <c r="C8" s="1" t="s">
        <v>1228</v>
      </c>
      <c r="D8" s="1">
        <v>71.0</v>
      </c>
      <c r="E8" s="1">
        <v>0.5</v>
      </c>
      <c r="F8" s="1"/>
      <c r="G8" s="1">
        <f t="shared" si="1"/>
        <v>2</v>
      </c>
      <c r="H8" s="1">
        <v>-3.0</v>
      </c>
      <c r="I8" s="1">
        <f t="shared" si="2"/>
        <v>3</v>
      </c>
      <c r="J8" s="1" t="s">
        <v>1229</v>
      </c>
      <c r="K8" s="1">
        <v>2.0</v>
      </c>
      <c r="L8" s="1">
        <v>2.0</v>
      </c>
    </row>
    <row r="9" ht="15.75" customHeight="1">
      <c r="A9" s="1">
        <v>8.0</v>
      </c>
      <c r="B9" s="1">
        <v>8.0</v>
      </c>
      <c r="C9" s="1" t="s">
        <v>1223</v>
      </c>
      <c r="D9" s="1">
        <v>73.0</v>
      </c>
      <c r="E9" s="1">
        <v>0.5</v>
      </c>
      <c r="F9" s="1"/>
      <c r="G9" s="1">
        <f t="shared" si="1"/>
        <v>4</v>
      </c>
      <c r="H9" s="1">
        <v>2.0</v>
      </c>
      <c r="I9" s="1">
        <f t="shared" si="2"/>
        <v>2</v>
      </c>
      <c r="J9" s="1" t="s">
        <v>1226</v>
      </c>
      <c r="K9" s="1">
        <v>3.0</v>
      </c>
      <c r="L9" s="1">
        <v>3.0</v>
      </c>
    </row>
    <row r="10" ht="15.75" customHeight="1">
      <c r="A10" s="1">
        <v>9.0</v>
      </c>
      <c r="C10" s="1" t="s">
        <v>1230</v>
      </c>
      <c r="D10" s="1">
        <v>69.0</v>
      </c>
      <c r="E10" s="1">
        <v>0.5</v>
      </c>
      <c r="F10" s="1"/>
      <c r="G10" s="1">
        <f t="shared" si="1"/>
        <v>0</v>
      </c>
      <c r="H10" s="1">
        <v>-4.0</v>
      </c>
      <c r="I10" s="1">
        <f t="shared" si="2"/>
        <v>4</v>
      </c>
      <c r="J10" s="1" t="s">
        <v>1231</v>
      </c>
      <c r="K10" s="1">
        <v>1.0</v>
      </c>
      <c r="L10" s="1">
        <v>1.0</v>
      </c>
    </row>
    <row r="11" ht="15.75" customHeight="1">
      <c r="A11" s="1">
        <v>10.0</v>
      </c>
      <c r="C11" s="1" t="s">
        <v>1223</v>
      </c>
      <c r="D11" s="1">
        <v>73.0</v>
      </c>
      <c r="E11" s="1">
        <v>1.0</v>
      </c>
      <c r="F11" s="1"/>
      <c r="G11" s="1">
        <f t="shared" si="1"/>
        <v>4</v>
      </c>
      <c r="H11" s="1">
        <v>4.0</v>
      </c>
      <c r="I11" s="1">
        <f t="shared" si="2"/>
        <v>4</v>
      </c>
      <c r="J11" s="1" t="s">
        <v>1232</v>
      </c>
      <c r="K11" s="1">
        <v>3.0</v>
      </c>
      <c r="L11" s="1">
        <v>3.0</v>
      </c>
    </row>
    <row r="12" ht="15.75" customHeight="1">
      <c r="A12" s="1">
        <v>11.0</v>
      </c>
      <c r="C12" s="1" t="s">
        <v>1224</v>
      </c>
      <c r="D12" s="1">
        <v>74.0</v>
      </c>
      <c r="E12" s="1">
        <v>1.0</v>
      </c>
      <c r="F12" s="1"/>
      <c r="G12" s="1">
        <f t="shared" si="1"/>
        <v>5</v>
      </c>
      <c r="H12" s="1">
        <v>1.0</v>
      </c>
      <c r="I12" s="1">
        <f t="shared" si="2"/>
        <v>1</v>
      </c>
      <c r="J12" s="1" t="s">
        <v>1196</v>
      </c>
      <c r="K12" s="1">
        <v>4.0</v>
      </c>
      <c r="L12" s="1">
        <v>4.0</v>
      </c>
    </row>
    <row r="13" ht="15.75" customHeight="1">
      <c r="A13" s="1">
        <v>12.0</v>
      </c>
      <c r="B13" s="1">
        <v>9.0</v>
      </c>
      <c r="C13" s="1" t="s">
        <v>1225</v>
      </c>
      <c r="D13" s="1">
        <v>76.0</v>
      </c>
      <c r="E13" s="1">
        <v>0.5</v>
      </c>
      <c r="F13" s="1"/>
      <c r="G13" s="1">
        <f t="shared" si="1"/>
        <v>7</v>
      </c>
      <c r="H13" s="1">
        <v>2.0</v>
      </c>
      <c r="I13" s="1">
        <f t="shared" si="2"/>
        <v>2</v>
      </c>
      <c r="J13" s="1" t="s">
        <v>1226</v>
      </c>
      <c r="K13" s="1">
        <v>5.0</v>
      </c>
      <c r="L13" s="1">
        <v>5.0</v>
      </c>
    </row>
    <row r="14" ht="15.75" customHeight="1">
      <c r="A14" s="1">
        <v>13.0</v>
      </c>
      <c r="C14" s="1" t="s">
        <v>1224</v>
      </c>
      <c r="D14" s="1">
        <v>74.0</v>
      </c>
      <c r="E14" s="1">
        <f>0.75*0.5</f>
        <v>0.375</v>
      </c>
      <c r="F14" s="1"/>
      <c r="G14" s="1">
        <f t="shared" si="1"/>
        <v>5</v>
      </c>
      <c r="H14" s="1">
        <v>-2.0</v>
      </c>
      <c r="I14" s="1">
        <f t="shared" si="2"/>
        <v>2</v>
      </c>
      <c r="J14" s="1" t="s">
        <v>1227</v>
      </c>
      <c r="K14" s="1">
        <v>4.0</v>
      </c>
      <c r="L14" s="1">
        <v>4.0</v>
      </c>
    </row>
    <row r="15" ht="15.75" customHeight="1">
      <c r="A15" s="1">
        <v>14.0</v>
      </c>
      <c r="C15" s="1" t="s">
        <v>1223</v>
      </c>
      <c r="D15" s="1">
        <v>73.0</v>
      </c>
      <c r="E15" s="1">
        <v>1.125</v>
      </c>
      <c r="F15" s="1"/>
      <c r="G15" s="1">
        <f t="shared" si="1"/>
        <v>4</v>
      </c>
      <c r="H15" s="1">
        <v>-1.0</v>
      </c>
      <c r="I15" s="1">
        <f t="shared" si="2"/>
        <v>1</v>
      </c>
      <c r="J15" s="1" t="s">
        <v>1197</v>
      </c>
      <c r="K15" s="1">
        <v>3.0</v>
      </c>
      <c r="L15" s="1">
        <v>3.0</v>
      </c>
    </row>
    <row r="16" ht="15.75" customHeight="1">
      <c r="A16" s="1">
        <v>15.0</v>
      </c>
      <c r="C16" s="1" t="s">
        <v>1224</v>
      </c>
      <c r="D16" s="1">
        <v>74.0</v>
      </c>
      <c r="E16" s="1">
        <v>0.5</v>
      </c>
      <c r="F16" s="1"/>
      <c r="G16" s="1">
        <f t="shared" si="1"/>
        <v>5</v>
      </c>
      <c r="H16" s="1">
        <v>1.0</v>
      </c>
      <c r="I16" s="1">
        <f t="shared" si="2"/>
        <v>1</v>
      </c>
      <c r="J16" s="1" t="s">
        <v>1196</v>
      </c>
      <c r="K16" s="1">
        <v>4.0</v>
      </c>
      <c r="L16" s="1">
        <v>4.0</v>
      </c>
    </row>
    <row r="17" ht="15.75" customHeight="1">
      <c r="A17" s="1">
        <v>16.0</v>
      </c>
      <c r="C17" s="1" t="s">
        <v>1228</v>
      </c>
      <c r="D17" s="1">
        <v>71.0</v>
      </c>
      <c r="E17" s="1">
        <v>0.5</v>
      </c>
      <c r="F17" s="1"/>
      <c r="G17" s="1">
        <f t="shared" si="1"/>
        <v>2</v>
      </c>
      <c r="H17" s="1">
        <v>-3.0</v>
      </c>
      <c r="I17" s="1">
        <f t="shared" si="2"/>
        <v>3</v>
      </c>
      <c r="J17" s="1" t="s">
        <v>1229</v>
      </c>
      <c r="K17" s="1">
        <v>2.0</v>
      </c>
      <c r="L17" s="1">
        <v>2.0</v>
      </c>
    </row>
    <row r="18" ht="15.75" customHeight="1">
      <c r="A18" s="1">
        <v>17.0</v>
      </c>
      <c r="C18" s="1" t="s">
        <v>1223</v>
      </c>
      <c r="D18" s="1">
        <v>73.0</v>
      </c>
      <c r="E18" s="1">
        <v>0.5</v>
      </c>
      <c r="F18" s="1"/>
      <c r="G18" s="1">
        <f t="shared" si="1"/>
        <v>4</v>
      </c>
      <c r="H18" s="1">
        <v>2.0</v>
      </c>
      <c r="I18" s="1">
        <f t="shared" si="2"/>
        <v>2</v>
      </c>
      <c r="J18" s="1" t="s">
        <v>1226</v>
      </c>
      <c r="K18" s="1">
        <v>3.0</v>
      </c>
      <c r="L18" s="1">
        <v>3.0</v>
      </c>
    </row>
    <row r="19" ht="15.75" customHeight="1">
      <c r="A19" s="1">
        <v>18.0</v>
      </c>
      <c r="C19" s="1" t="s">
        <v>1230</v>
      </c>
      <c r="D19" s="1">
        <v>69.0</v>
      </c>
      <c r="E19" s="1">
        <v>0.5</v>
      </c>
      <c r="F19" s="1"/>
      <c r="G19" s="1">
        <f t="shared" si="1"/>
        <v>0</v>
      </c>
      <c r="H19" s="1">
        <v>-4.0</v>
      </c>
      <c r="I19" s="1">
        <f t="shared" si="2"/>
        <v>4</v>
      </c>
      <c r="J19" s="1" t="s">
        <v>1231</v>
      </c>
      <c r="K19" s="1">
        <v>1.0</v>
      </c>
      <c r="L19" s="1">
        <v>1.0</v>
      </c>
    </row>
    <row r="20" ht="15.75" customHeight="1">
      <c r="A20" s="1">
        <v>19.0</v>
      </c>
      <c r="B20" s="1">
        <v>10.0</v>
      </c>
      <c r="C20" s="1" t="s">
        <v>1223</v>
      </c>
      <c r="D20" s="1">
        <v>73.0</v>
      </c>
      <c r="E20" s="1">
        <v>0.5</v>
      </c>
      <c r="F20" s="1"/>
      <c r="G20" s="1">
        <f t="shared" si="1"/>
        <v>4</v>
      </c>
      <c r="H20" s="1">
        <v>4.0</v>
      </c>
      <c r="I20" s="1">
        <f t="shared" si="2"/>
        <v>4</v>
      </c>
      <c r="J20" s="1" t="s">
        <v>1232</v>
      </c>
      <c r="K20" s="1">
        <v>3.0</v>
      </c>
      <c r="L20" s="1">
        <v>3.0</v>
      </c>
    </row>
    <row r="21" ht="15.75" customHeight="1">
      <c r="A21" s="1">
        <v>20.0</v>
      </c>
      <c r="C21" s="1" t="s">
        <v>1230</v>
      </c>
      <c r="D21" s="1">
        <v>69.0</v>
      </c>
      <c r="E21" s="1">
        <v>0.5</v>
      </c>
      <c r="F21" s="1"/>
      <c r="G21" s="1">
        <f t="shared" si="1"/>
        <v>0</v>
      </c>
      <c r="H21" s="1">
        <v>-4.0</v>
      </c>
      <c r="I21" s="1">
        <f t="shared" si="2"/>
        <v>4</v>
      </c>
      <c r="J21" s="1" t="s">
        <v>1231</v>
      </c>
      <c r="K21" s="1">
        <v>1.0</v>
      </c>
      <c r="L21" s="1">
        <v>1.0</v>
      </c>
    </row>
    <row r="22" ht="15.75" customHeight="1">
      <c r="A22" s="1">
        <v>21.0</v>
      </c>
      <c r="C22" s="1" t="s">
        <v>1225</v>
      </c>
      <c r="D22" s="1">
        <v>76.0</v>
      </c>
      <c r="E22" s="1">
        <v>0.5</v>
      </c>
      <c r="F22" s="1"/>
      <c r="G22" s="1">
        <f t="shared" si="1"/>
        <v>7</v>
      </c>
      <c r="H22" s="1">
        <v>7.0</v>
      </c>
      <c r="I22" s="1">
        <f t="shared" si="2"/>
        <v>7</v>
      </c>
      <c r="J22" s="1" t="s">
        <v>1233</v>
      </c>
      <c r="K22" s="1">
        <v>5.0</v>
      </c>
      <c r="L22" s="1">
        <v>5.0</v>
      </c>
    </row>
    <row r="23" ht="15.75" customHeight="1">
      <c r="A23" s="1">
        <v>22.0</v>
      </c>
      <c r="C23" s="1" t="s">
        <v>1225</v>
      </c>
      <c r="D23" s="1">
        <v>76.0</v>
      </c>
      <c r="E23" s="1">
        <v>1.0</v>
      </c>
      <c r="F23" s="1"/>
      <c r="G23" s="1">
        <f t="shared" si="1"/>
        <v>7</v>
      </c>
      <c r="H23" s="1">
        <v>0.0</v>
      </c>
      <c r="I23" s="1">
        <f t="shared" si="2"/>
        <v>0</v>
      </c>
      <c r="J23" s="1" t="s">
        <v>1195</v>
      </c>
      <c r="K23" s="1">
        <v>5.0</v>
      </c>
      <c r="L23" s="1">
        <v>5.0</v>
      </c>
    </row>
    <row r="24">
      <c r="A24" s="1">
        <v>23.0</v>
      </c>
      <c r="C24" s="1" t="s">
        <v>1225</v>
      </c>
      <c r="D24" s="1">
        <v>76.0</v>
      </c>
      <c r="E24" s="1">
        <v>0.5</v>
      </c>
      <c r="F24" s="1"/>
      <c r="G24" s="1">
        <f t="shared" si="1"/>
        <v>7</v>
      </c>
      <c r="H24" s="1">
        <v>0.0</v>
      </c>
      <c r="I24" s="1">
        <f t="shared" si="2"/>
        <v>0</v>
      </c>
      <c r="J24" s="1" t="s">
        <v>1195</v>
      </c>
      <c r="K24" s="1">
        <v>5.0</v>
      </c>
      <c r="L24" s="1">
        <v>5.0</v>
      </c>
    </row>
    <row r="25">
      <c r="A25" s="1">
        <v>24.0</v>
      </c>
      <c r="B25" s="1">
        <v>11.0</v>
      </c>
      <c r="C25" s="1" t="s">
        <v>1223</v>
      </c>
      <c r="D25" s="1">
        <v>73.0</v>
      </c>
      <c r="E25" s="1">
        <v>1.0</v>
      </c>
      <c r="F25" s="1"/>
      <c r="G25" s="1">
        <f t="shared" si="1"/>
        <v>4</v>
      </c>
      <c r="H25" s="1">
        <v>-3.0</v>
      </c>
      <c r="I25" s="1">
        <f t="shared" si="2"/>
        <v>3</v>
      </c>
      <c r="J25" s="1" t="s">
        <v>1229</v>
      </c>
      <c r="K25" s="1">
        <v>3.0</v>
      </c>
      <c r="L25" s="1">
        <v>3.0</v>
      </c>
    </row>
    <row r="26">
      <c r="A26" s="1">
        <v>25.0</v>
      </c>
      <c r="C26" s="1" t="s">
        <v>1228</v>
      </c>
      <c r="D26" s="1">
        <v>71.0</v>
      </c>
      <c r="E26" s="1">
        <v>0.5</v>
      </c>
      <c r="F26" s="1"/>
      <c r="G26" s="1">
        <f t="shared" si="1"/>
        <v>2</v>
      </c>
      <c r="H26" s="1">
        <v>-2.0</v>
      </c>
      <c r="I26" s="1">
        <f t="shared" si="2"/>
        <v>2</v>
      </c>
      <c r="J26" s="1" t="s">
        <v>1227</v>
      </c>
      <c r="K26" s="1">
        <v>2.0</v>
      </c>
      <c r="L26" s="1">
        <v>5.0</v>
      </c>
    </row>
    <row r="27">
      <c r="A27" s="1">
        <v>26.0</v>
      </c>
      <c r="C27" s="1" t="s">
        <v>1230</v>
      </c>
      <c r="D27" s="1">
        <v>69.0</v>
      </c>
      <c r="E27" s="1">
        <v>0.5</v>
      </c>
      <c r="F27" s="1"/>
      <c r="G27" s="1">
        <f t="shared" si="1"/>
        <v>0</v>
      </c>
      <c r="H27" s="1">
        <v>-2.0</v>
      </c>
      <c r="I27" s="1">
        <f t="shared" si="2"/>
        <v>2</v>
      </c>
      <c r="J27" s="1" t="s">
        <v>1227</v>
      </c>
      <c r="K27" s="1">
        <v>1.0</v>
      </c>
      <c r="L27" s="1">
        <v>4.0</v>
      </c>
    </row>
    <row r="28">
      <c r="A28" s="1">
        <v>27.0</v>
      </c>
      <c r="C28" s="1" t="s">
        <v>1230</v>
      </c>
      <c r="D28" s="1">
        <v>69.0</v>
      </c>
      <c r="E28" s="1">
        <v>0.5</v>
      </c>
      <c r="F28" s="1"/>
      <c r="G28" s="1">
        <f t="shared" si="1"/>
        <v>0</v>
      </c>
      <c r="H28" s="1">
        <v>0.0</v>
      </c>
      <c r="I28" s="1">
        <f t="shared" si="2"/>
        <v>0</v>
      </c>
      <c r="J28" s="1" t="s">
        <v>1195</v>
      </c>
      <c r="K28" s="1">
        <v>1.0</v>
      </c>
      <c r="L28" s="1">
        <v>4.0</v>
      </c>
    </row>
    <row r="29">
      <c r="A29" s="1">
        <v>28.0</v>
      </c>
      <c r="C29" s="1" t="s">
        <v>1234</v>
      </c>
      <c r="D29" s="1">
        <v>68.0</v>
      </c>
      <c r="E29" s="1">
        <v>0.5</v>
      </c>
      <c r="F29" s="1"/>
      <c r="G29" s="1">
        <f t="shared" si="1"/>
        <v>-1</v>
      </c>
      <c r="H29" s="1">
        <v>-1.0</v>
      </c>
      <c r="I29" s="1">
        <f t="shared" si="2"/>
        <v>1</v>
      </c>
      <c r="J29" s="1" t="s">
        <v>1197</v>
      </c>
      <c r="K29" s="1">
        <v>7.0</v>
      </c>
      <c r="L29" s="1">
        <v>3.0</v>
      </c>
    </row>
    <row r="30" ht="15.75" customHeight="1">
      <c r="A30" s="1">
        <v>29.0</v>
      </c>
      <c r="C30" s="1" t="s">
        <v>1228</v>
      </c>
      <c r="D30" s="1">
        <v>71.0</v>
      </c>
      <c r="E30" s="1">
        <v>0.5</v>
      </c>
      <c r="F30" s="1"/>
      <c r="G30" s="1">
        <f t="shared" si="1"/>
        <v>2</v>
      </c>
      <c r="H30" s="1">
        <v>3.0</v>
      </c>
      <c r="I30" s="1">
        <f t="shared" si="2"/>
        <v>3</v>
      </c>
      <c r="J30" s="1" t="s">
        <v>1201</v>
      </c>
      <c r="K30" s="1">
        <v>2.0</v>
      </c>
      <c r="L30" s="1">
        <v>5.0</v>
      </c>
    </row>
    <row r="31">
      <c r="A31" s="1">
        <v>30.0</v>
      </c>
      <c r="B31" s="1">
        <v>12.0</v>
      </c>
      <c r="C31" s="1" t="s">
        <v>1223</v>
      </c>
      <c r="D31" s="1">
        <v>73.0</v>
      </c>
      <c r="E31" s="1">
        <v>0.5</v>
      </c>
      <c r="F31" s="1"/>
      <c r="G31" s="1">
        <f t="shared" si="1"/>
        <v>4</v>
      </c>
      <c r="H31" s="1">
        <v>2.0</v>
      </c>
      <c r="I31" s="1">
        <f t="shared" si="2"/>
        <v>2</v>
      </c>
      <c r="J31" s="1" t="s">
        <v>1226</v>
      </c>
      <c r="K31" s="1">
        <v>3.0</v>
      </c>
      <c r="L31" s="1">
        <v>6.0</v>
      </c>
    </row>
    <row r="32" ht="15.75" customHeight="1">
      <c r="A32" s="1">
        <v>31.0</v>
      </c>
      <c r="C32" s="1" t="s">
        <v>1228</v>
      </c>
      <c r="D32" s="1">
        <v>71.0</v>
      </c>
      <c r="E32" s="1">
        <v>1.0</v>
      </c>
      <c r="F32" s="1"/>
      <c r="G32" s="1">
        <f t="shared" si="1"/>
        <v>2</v>
      </c>
      <c r="H32" s="1">
        <v>-2.0</v>
      </c>
      <c r="I32" s="1">
        <f t="shared" si="2"/>
        <v>2</v>
      </c>
      <c r="J32" s="1" t="s">
        <v>1227</v>
      </c>
      <c r="K32" s="1">
        <v>2.0</v>
      </c>
      <c r="L32" s="1">
        <v>5.0</v>
      </c>
    </row>
    <row r="33" ht="15.75" customHeight="1">
      <c r="A33" s="1">
        <v>32.0</v>
      </c>
      <c r="C33" s="1" t="s">
        <v>1230</v>
      </c>
      <c r="D33" s="1">
        <v>69.0</v>
      </c>
      <c r="E33" s="1">
        <v>0.5</v>
      </c>
      <c r="F33" s="1"/>
      <c r="G33" s="1">
        <f t="shared" si="1"/>
        <v>0</v>
      </c>
      <c r="H33" s="1">
        <v>-2.0</v>
      </c>
      <c r="I33" s="1">
        <f t="shared" si="2"/>
        <v>2</v>
      </c>
      <c r="J33" s="1" t="s">
        <v>1227</v>
      </c>
      <c r="K33" s="1">
        <v>1.0</v>
      </c>
      <c r="L33" s="1">
        <v>4.0</v>
      </c>
    </row>
    <row r="34" ht="15.75" customHeight="1">
      <c r="A34" s="1">
        <v>33.0</v>
      </c>
      <c r="C34" s="1" t="s">
        <v>1235</v>
      </c>
      <c r="D34" s="1">
        <v>75.0</v>
      </c>
      <c r="E34" s="1">
        <v>0.5</v>
      </c>
      <c r="F34" s="1"/>
      <c r="G34" s="1">
        <f t="shared" si="1"/>
        <v>6</v>
      </c>
      <c r="H34" s="1">
        <v>6.0</v>
      </c>
      <c r="I34" s="1">
        <f t="shared" si="2"/>
        <v>6</v>
      </c>
      <c r="J34" s="1" t="s">
        <v>1230</v>
      </c>
      <c r="K34" s="1" t="s">
        <v>1236</v>
      </c>
      <c r="L34" s="1">
        <v>7.0</v>
      </c>
    </row>
    <row r="35" ht="15.75" customHeight="1">
      <c r="A35" s="1">
        <v>34.0</v>
      </c>
      <c r="C35" s="1" t="s">
        <v>1223</v>
      </c>
      <c r="D35" s="1">
        <v>73.0</v>
      </c>
      <c r="E35" s="1">
        <v>1.0</v>
      </c>
      <c r="F35" s="1"/>
      <c r="G35" s="1">
        <f t="shared" si="1"/>
        <v>4</v>
      </c>
      <c r="H35" s="1">
        <v>-2.0</v>
      </c>
      <c r="I35" s="1">
        <f t="shared" si="2"/>
        <v>2</v>
      </c>
      <c r="J35" s="1" t="s">
        <v>1227</v>
      </c>
      <c r="K35" s="1">
        <v>3.0</v>
      </c>
      <c r="L35" s="1">
        <v>6.0</v>
      </c>
    </row>
    <row r="36" ht="15.75" customHeight="1">
      <c r="A36" s="1">
        <v>35.0</v>
      </c>
      <c r="C36" s="1" t="s">
        <v>1228</v>
      </c>
      <c r="D36" s="1">
        <v>71.0</v>
      </c>
      <c r="E36" s="1">
        <v>0.5</v>
      </c>
      <c r="F36" s="1"/>
      <c r="G36" s="1">
        <f t="shared" si="1"/>
        <v>2</v>
      </c>
      <c r="H36" s="1">
        <v>-2.0</v>
      </c>
      <c r="I36" s="1">
        <f t="shared" si="2"/>
        <v>2</v>
      </c>
      <c r="J36" s="1" t="s">
        <v>1227</v>
      </c>
      <c r="K36" s="1">
        <v>2.0</v>
      </c>
      <c r="L36" s="1">
        <v>5.0</v>
      </c>
    </row>
    <row r="37" ht="15.75" customHeight="1">
      <c r="A37" s="1">
        <v>36.0</v>
      </c>
      <c r="B37" s="1">
        <v>13.0</v>
      </c>
      <c r="C37" s="1" t="s">
        <v>1225</v>
      </c>
      <c r="D37" s="1">
        <v>76.0</v>
      </c>
      <c r="E37" s="1">
        <v>0.5</v>
      </c>
      <c r="F37" s="1"/>
      <c r="G37" s="1">
        <f t="shared" si="1"/>
        <v>7</v>
      </c>
      <c r="H37" s="1">
        <v>5.0</v>
      </c>
      <c r="I37" s="1">
        <f t="shared" si="2"/>
        <v>5</v>
      </c>
      <c r="J37" s="1" t="s">
        <v>1237</v>
      </c>
      <c r="K37" s="1">
        <v>5.0</v>
      </c>
      <c r="L37" s="1">
        <v>1.0</v>
      </c>
    </row>
    <row r="38" ht="15.75" customHeight="1">
      <c r="A38" s="1">
        <v>37.0</v>
      </c>
      <c r="C38" s="1" t="s">
        <v>1235</v>
      </c>
      <c r="D38" s="1">
        <v>75.0</v>
      </c>
      <c r="E38" s="1">
        <f>0.75*0.5</f>
        <v>0.375</v>
      </c>
      <c r="F38" s="1"/>
      <c r="G38" s="1">
        <f t="shared" si="1"/>
        <v>6</v>
      </c>
      <c r="H38" s="1">
        <v>-1.0</v>
      </c>
      <c r="I38" s="1">
        <f t="shared" si="2"/>
        <v>1</v>
      </c>
      <c r="J38" s="1" t="s">
        <v>1197</v>
      </c>
      <c r="K38" s="1" t="s">
        <v>1236</v>
      </c>
      <c r="L38" s="1">
        <v>7.0</v>
      </c>
    </row>
    <row r="39" ht="15.75" customHeight="1">
      <c r="A39" s="1">
        <v>38.0</v>
      </c>
      <c r="C39" s="1" t="s">
        <v>1223</v>
      </c>
      <c r="D39" s="1">
        <v>73.0</v>
      </c>
      <c r="E39" s="1">
        <v>1.125</v>
      </c>
      <c r="F39" s="1"/>
      <c r="G39" s="1">
        <f t="shared" si="1"/>
        <v>4</v>
      </c>
      <c r="H39" s="1">
        <v>-2.0</v>
      </c>
      <c r="I39" s="1">
        <f t="shared" si="2"/>
        <v>2</v>
      </c>
      <c r="J39" s="1" t="s">
        <v>1227</v>
      </c>
      <c r="K39" s="1">
        <v>3.0</v>
      </c>
      <c r="L39" s="1">
        <v>6.0</v>
      </c>
    </row>
    <row r="40" ht="15.75" customHeight="1">
      <c r="A40" s="1">
        <v>39.0</v>
      </c>
      <c r="C40" s="1" t="s">
        <v>1228</v>
      </c>
      <c r="D40" s="1">
        <v>71.0</v>
      </c>
      <c r="E40" s="1">
        <v>0.5</v>
      </c>
      <c r="F40" s="1"/>
      <c r="G40" s="1">
        <f t="shared" si="1"/>
        <v>2</v>
      </c>
      <c r="H40" s="1">
        <v>-2.0</v>
      </c>
      <c r="I40" s="1">
        <f t="shared" si="2"/>
        <v>2</v>
      </c>
      <c r="J40" s="1" t="s">
        <v>1227</v>
      </c>
      <c r="K40" s="1">
        <v>2.0</v>
      </c>
      <c r="L40" s="1">
        <v>5.0</v>
      </c>
    </row>
    <row r="41" ht="15.75" customHeight="1">
      <c r="A41" s="1">
        <v>40.0</v>
      </c>
      <c r="C41" s="1" t="s">
        <v>1230</v>
      </c>
      <c r="D41" s="1">
        <v>69.0</v>
      </c>
      <c r="E41" s="1">
        <v>0.5</v>
      </c>
      <c r="F41" s="1"/>
      <c r="G41" s="1">
        <f t="shared" si="1"/>
        <v>0</v>
      </c>
      <c r="H41" s="1">
        <v>-2.0</v>
      </c>
      <c r="I41" s="1">
        <f t="shared" si="2"/>
        <v>2</v>
      </c>
      <c r="J41" s="1" t="s">
        <v>1227</v>
      </c>
      <c r="K41" s="1">
        <v>1.0</v>
      </c>
      <c r="L41" s="1">
        <v>4.0</v>
      </c>
    </row>
    <row r="42" ht="15.75" customHeight="1">
      <c r="A42" s="1">
        <v>41.0</v>
      </c>
      <c r="C42" s="1" t="s">
        <v>1234</v>
      </c>
      <c r="D42" s="1">
        <v>68.0</v>
      </c>
      <c r="E42" s="1">
        <v>0.5</v>
      </c>
      <c r="F42" s="1"/>
      <c r="G42" s="1">
        <f t="shared" si="1"/>
        <v>-1</v>
      </c>
      <c r="H42" s="1">
        <v>-1.0</v>
      </c>
      <c r="I42" s="1">
        <f t="shared" si="2"/>
        <v>1</v>
      </c>
      <c r="J42" s="1" t="s">
        <v>1197</v>
      </c>
      <c r="K42" s="1">
        <v>7.0</v>
      </c>
      <c r="L42" s="1">
        <v>3.0</v>
      </c>
    </row>
    <row r="43" ht="15.75" customHeight="1">
      <c r="A43" s="1">
        <v>42.0</v>
      </c>
      <c r="C43" s="1" t="s">
        <v>1225</v>
      </c>
      <c r="D43" s="1">
        <v>76.0</v>
      </c>
      <c r="E43" s="1">
        <v>0.5</v>
      </c>
      <c r="F43" s="1"/>
      <c r="G43" s="1">
        <f t="shared" si="1"/>
        <v>7</v>
      </c>
      <c r="H43" s="1">
        <v>8.0</v>
      </c>
      <c r="I43" s="1">
        <f t="shared" si="2"/>
        <v>8</v>
      </c>
      <c r="J43" s="1" t="s">
        <v>1238</v>
      </c>
      <c r="K43" s="1">
        <v>5.0</v>
      </c>
      <c r="L43" s="1">
        <v>1.0</v>
      </c>
    </row>
    <row r="44" ht="15.75" customHeight="1">
      <c r="A44" s="1">
        <v>43.0</v>
      </c>
      <c r="C44" s="1" t="s">
        <v>1239</v>
      </c>
      <c r="D44" s="1">
        <v>66.0</v>
      </c>
      <c r="E44" s="1">
        <v>1.0</v>
      </c>
      <c r="F44" s="1"/>
      <c r="G44" s="1">
        <f t="shared" si="1"/>
        <v>-3</v>
      </c>
      <c r="H44" s="1">
        <v>-10.0</v>
      </c>
      <c r="I44" s="1">
        <f t="shared" si="2"/>
        <v>10</v>
      </c>
      <c r="J44" s="1" t="s">
        <v>1240</v>
      </c>
      <c r="K44" s="1">
        <v>6.0</v>
      </c>
      <c r="L44" s="1">
        <v>2.0</v>
      </c>
    </row>
    <row r="45" ht="15.75" customHeight="1">
      <c r="A45" s="1">
        <v>44.0</v>
      </c>
      <c r="B45" s="1">
        <v>14.0</v>
      </c>
      <c r="C45" s="1" t="s">
        <v>1193</v>
      </c>
      <c r="D45" s="1">
        <v>64.0</v>
      </c>
      <c r="E45" s="1">
        <v>1.0</v>
      </c>
      <c r="F45" s="1"/>
      <c r="G45" s="1">
        <f t="shared" si="1"/>
        <v>-5</v>
      </c>
      <c r="H45" s="1">
        <v>-2.0</v>
      </c>
      <c r="I45" s="1">
        <f t="shared" si="2"/>
        <v>2</v>
      </c>
      <c r="J45" s="1" t="s">
        <v>1227</v>
      </c>
      <c r="K45" s="1">
        <v>5.0</v>
      </c>
      <c r="L45" s="1">
        <v>1.0</v>
      </c>
    </row>
    <row r="46" ht="15.75" customHeight="1">
      <c r="A46" s="1">
        <v>45.0</v>
      </c>
      <c r="B46" s="1">
        <v>17.0</v>
      </c>
      <c r="C46" s="1" t="s">
        <v>1228</v>
      </c>
      <c r="D46" s="1">
        <v>71.0</v>
      </c>
      <c r="E46" s="1">
        <v>1.0</v>
      </c>
      <c r="F46" s="1"/>
      <c r="G46" s="1">
        <f t="shared" si="1"/>
        <v>2</v>
      </c>
      <c r="H46" s="1">
        <v>7.0</v>
      </c>
      <c r="I46" s="1">
        <f t="shared" si="2"/>
        <v>7</v>
      </c>
      <c r="J46" s="1" t="s">
        <v>1233</v>
      </c>
      <c r="K46" s="1">
        <v>2.0</v>
      </c>
      <c r="L46" s="1">
        <v>5.0</v>
      </c>
    </row>
    <row r="47">
      <c r="A47" s="1">
        <v>46.0</v>
      </c>
      <c r="C47" s="1" t="s">
        <v>1223</v>
      </c>
      <c r="D47" s="1">
        <v>73.0</v>
      </c>
      <c r="E47" s="1">
        <v>1.0</v>
      </c>
      <c r="F47" s="1"/>
      <c r="G47" s="1">
        <f t="shared" si="1"/>
        <v>4</v>
      </c>
      <c r="H47" s="1">
        <v>2.0</v>
      </c>
      <c r="I47" s="1">
        <f t="shared" si="2"/>
        <v>2</v>
      </c>
      <c r="J47" s="1" t="s">
        <v>1226</v>
      </c>
      <c r="K47" s="1">
        <v>3.0</v>
      </c>
      <c r="L47" s="1">
        <v>6.0</v>
      </c>
    </row>
    <row r="48">
      <c r="A48" s="1">
        <v>47.0</v>
      </c>
      <c r="C48" s="1" t="s">
        <v>1224</v>
      </c>
      <c r="D48" s="1">
        <v>74.0</v>
      </c>
      <c r="E48" s="1">
        <v>0.5</v>
      </c>
      <c r="F48" s="1"/>
      <c r="G48" s="1">
        <f t="shared" si="1"/>
        <v>5</v>
      </c>
      <c r="H48" s="1">
        <v>1.0</v>
      </c>
      <c r="I48" s="1">
        <f t="shared" si="2"/>
        <v>1</v>
      </c>
      <c r="J48" s="1" t="s">
        <v>1196</v>
      </c>
      <c r="K48" s="1">
        <v>4.0</v>
      </c>
      <c r="L48" s="1">
        <v>4.0</v>
      </c>
    </row>
    <row r="49">
      <c r="A49" s="1">
        <v>48.0</v>
      </c>
      <c r="C49" s="1" t="s">
        <v>1223</v>
      </c>
      <c r="D49" s="1">
        <v>73.0</v>
      </c>
      <c r="E49" s="1">
        <f>0.75*0.5</f>
        <v>0.375</v>
      </c>
      <c r="F49" s="1"/>
      <c r="G49" s="1">
        <f t="shared" si="1"/>
        <v>4</v>
      </c>
      <c r="H49" s="1">
        <v>-1.0</v>
      </c>
      <c r="I49" s="1">
        <f t="shared" si="2"/>
        <v>1</v>
      </c>
      <c r="J49" s="1" t="s">
        <v>1197</v>
      </c>
      <c r="K49" s="1">
        <v>3.0</v>
      </c>
      <c r="L49" s="1">
        <v>3.0</v>
      </c>
    </row>
    <row r="50">
      <c r="A50" s="1">
        <v>49.0</v>
      </c>
      <c r="C50" s="1" t="s">
        <v>1224</v>
      </c>
      <c r="D50" s="1">
        <v>74.0</v>
      </c>
      <c r="E50" s="1">
        <v>1.125</v>
      </c>
      <c r="F50" s="1"/>
      <c r="G50" s="1">
        <f t="shared" si="1"/>
        <v>5</v>
      </c>
      <c r="H50" s="1">
        <v>1.0</v>
      </c>
      <c r="I50" s="1">
        <f t="shared" si="2"/>
        <v>1</v>
      </c>
      <c r="J50" s="1" t="s">
        <v>1196</v>
      </c>
      <c r="K50" s="1">
        <v>4.0</v>
      </c>
      <c r="L50" s="1">
        <v>4.0</v>
      </c>
    </row>
    <row r="51" ht="15.75" customHeight="1">
      <c r="A51" s="1">
        <v>50.0</v>
      </c>
      <c r="C51" s="1" t="s">
        <v>1225</v>
      </c>
      <c r="D51" s="1">
        <v>76.0</v>
      </c>
      <c r="E51" s="1">
        <v>0.5</v>
      </c>
      <c r="F51" s="1"/>
      <c r="G51" s="1">
        <f t="shared" si="1"/>
        <v>7</v>
      </c>
      <c r="H51" s="1">
        <v>2.0</v>
      </c>
      <c r="I51" s="1">
        <f t="shared" si="2"/>
        <v>2</v>
      </c>
      <c r="J51" s="1" t="s">
        <v>1226</v>
      </c>
      <c r="K51" s="1">
        <v>5.0</v>
      </c>
      <c r="L51" s="1">
        <v>5.0</v>
      </c>
    </row>
    <row r="52" ht="15.75" customHeight="1">
      <c r="A52" s="1">
        <v>51.0</v>
      </c>
      <c r="C52" s="1" t="s">
        <v>1224</v>
      </c>
      <c r="D52" s="1">
        <v>74.0</v>
      </c>
      <c r="E52" s="1">
        <v>0.5</v>
      </c>
      <c r="F52" s="1"/>
      <c r="G52" s="1">
        <f t="shared" si="1"/>
        <v>5</v>
      </c>
      <c r="H52" s="1">
        <v>-2.0</v>
      </c>
      <c r="I52" s="1">
        <f t="shared" si="2"/>
        <v>2</v>
      </c>
      <c r="J52" s="1" t="s">
        <v>1227</v>
      </c>
      <c r="K52" s="1">
        <v>4.0</v>
      </c>
      <c r="L52" s="1">
        <v>4.0</v>
      </c>
    </row>
    <row r="53" ht="15.75" customHeight="1">
      <c r="A53" s="1">
        <v>52.0</v>
      </c>
      <c r="B53" s="1">
        <v>18.0</v>
      </c>
      <c r="C53" s="1" t="s">
        <v>1223</v>
      </c>
      <c r="D53" s="1">
        <v>73.0</v>
      </c>
      <c r="E53" s="1">
        <f>0.75*0.5</f>
        <v>0.375</v>
      </c>
      <c r="F53" s="1"/>
      <c r="G53" s="1">
        <f t="shared" si="1"/>
        <v>4</v>
      </c>
      <c r="H53" s="1">
        <v>-1.0</v>
      </c>
      <c r="I53" s="1">
        <f t="shared" si="2"/>
        <v>1</v>
      </c>
      <c r="J53" s="1" t="s">
        <v>1197</v>
      </c>
      <c r="K53" s="1">
        <v>3.0</v>
      </c>
      <c r="L53" s="1">
        <v>3.0</v>
      </c>
    </row>
    <row r="54" ht="15.75" customHeight="1">
      <c r="A54" s="1">
        <v>53.0</v>
      </c>
      <c r="C54" s="1" t="s">
        <v>1225</v>
      </c>
      <c r="D54" s="1">
        <v>76.0</v>
      </c>
      <c r="E54" s="1">
        <v>1.125</v>
      </c>
      <c r="F54" s="1"/>
      <c r="G54" s="1">
        <f t="shared" si="1"/>
        <v>7</v>
      </c>
      <c r="H54" s="1">
        <v>3.0</v>
      </c>
      <c r="I54" s="1">
        <f t="shared" si="2"/>
        <v>3</v>
      </c>
      <c r="J54" s="1" t="s">
        <v>1201</v>
      </c>
      <c r="K54" s="1">
        <v>5.0</v>
      </c>
      <c r="L54" s="1">
        <v>5.0</v>
      </c>
    </row>
    <row r="55" ht="15.75" customHeight="1">
      <c r="A55" s="1">
        <v>54.0</v>
      </c>
      <c r="C55" s="1" t="s">
        <v>1224</v>
      </c>
      <c r="D55" s="1">
        <v>74.0</v>
      </c>
      <c r="E55" s="1">
        <f>0.75*0.5</f>
        <v>0.375</v>
      </c>
      <c r="F55" s="1"/>
      <c r="G55" s="1">
        <f t="shared" si="1"/>
        <v>5</v>
      </c>
      <c r="H55" s="1">
        <v>-2.0</v>
      </c>
      <c r="I55" s="1">
        <f t="shared" si="2"/>
        <v>2</v>
      </c>
      <c r="J55" s="1" t="s">
        <v>1227</v>
      </c>
      <c r="K55" s="1">
        <v>4.0</v>
      </c>
      <c r="L55" s="1">
        <v>4.0</v>
      </c>
    </row>
    <row r="56" ht="15.75" customHeight="1">
      <c r="A56" s="1">
        <v>55.0</v>
      </c>
      <c r="C56" s="1" t="s">
        <v>1223</v>
      </c>
      <c r="D56" s="1">
        <v>73.0</v>
      </c>
      <c r="E56" s="1">
        <v>1.125</v>
      </c>
      <c r="F56" s="1"/>
      <c r="G56" s="1">
        <f t="shared" si="1"/>
        <v>4</v>
      </c>
      <c r="H56" s="1">
        <v>-1.0</v>
      </c>
      <c r="I56" s="1">
        <f t="shared" si="2"/>
        <v>1</v>
      </c>
      <c r="J56" s="1" t="s">
        <v>1197</v>
      </c>
      <c r="K56" s="1">
        <v>3.0</v>
      </c>
      <c r="L56" s="1">
        <v>3.0</v>
      </c>
    </row>
    <row r="57">
      <c r="A57" s="1">
        <v>56.0</v>
      </c>
      <c r="C57" s="1" t="s">
        <v>1228</v>
      </c>
      <c r="D57" s="1">
        <v>71.0</v>
      </c>
      <c r="E57" s="1">
        <v>0.5</v>
      </c>
      <c r="F57" s="1"/>
      <c r="G57" s="1">
        <f t="shared" si="1"/>
        <v>2</v>
      </c>
      <c r="H57" s="1">
        <v>-2.0</v>
      </c>
      <c r="I57" s="1">
        <f t="shared" si="2"/>
        <v>2</v>
      </c>
      <c r="J57" s="1" t="s">
        <v>1227</v>
      </c>
      <c r="K57" s="1">
        <v>2.0</v>
      </c>
      <c r="L57" s="1">
        <v>2.0</v>
      </c>
    </row>
    <row r="58">
      <c r="A58" s="1">
        <v>57.0</v>
      </c>
      <c r="C58" s="1" t="s">
        <v>1230</v>
      </c>
      <c r="D58" s="1">
        <v>69.0</v>
      </c>
      <c r="E58" s="1">
        <v>0.5</v>
      </c>
      <c r="F58" s="1"/>
      <c r="G58" s="1">
        <f t="shared" si="1"/>
        <v>0</v>
      </c>
      <c r="H58" s="1">
        <v>-2.0</v>
      </c>
      <c r="I58" s="1">
        <f t="shared" si="2"/>
        <v>2</v>
      </c>
      <c r="J58" s="1" t="s">
        <v>1227</v>
      </c>
      <c r="K58" s="1">
        <v>1.0</v>
      </c>
      <c r="L58" s="1">
        <v>1.0</v>
      </c>
    </row>
    <row r="59" ht="15.75" customHeight="1">
      <c r="A59" s="1">
        <v>58.0</v>
      </c>
      <c r="C59" s="1" t="s">
        <v>1230</v>
      </c>
      <c r="D59" s="1">
        <v>69.0</v>
      </c>
      <c r="E59" s="1">
        <v>0.5</v>
      </c>
      <c r="F59" s="1"/>
      <c r="G59" s="1">
        <f t="shared" si="1"/>
        <v>0</v>
      </c>
      <c r="H59" s="1">
        <v>0.0</v>
      </c>
      <c r="I59" s="1">
        <f t="shared" si="2"/>
        <v>0</v>
      </c>
      <c r="J59" s="1" t="s">
        <v>1195</v>
      </c>
      <c r="K59" s="1">
        <v>1.0</v>
      </c>
      <c r="L59" s="1">
        <v>1.0</v>
      </c>
    </row>
    <row r="60" ht="15.75" customHeight="1">
      <c r="A60" s="1">
        <v>59.0</v>
      </c>
      <c r="C60" s="1" t="s">
        <v>1234</v>
      </c>
      <c r="D60" s="1">
        <v>68.0</v>
      </c>
      <c r="E60" s="1">
        <v>0.5</v>
      </c>
      <c r="F60" s="1"/>
      <c r="G60" s="1">
        <f t="shared" si="1"/>
        <v>-1</v>
      </c>
      <c r="H60" s="1">
        <v>-1.0</v>
      </c>
      <c r="I60" s="1">
        <f t="shared" si="2"/>
        <v>1</v>
      </c>
      <c r="J60" s="1" t="s">
        <v>1197</v>
      </c>
      <c r="K60" s="1">
        <v>7.0</v>
      </c>
      <c r="L60" s="1">
        <v>7.0</v>
      </c>
    </row>
    <row r="61" ht="15.75" customHeight="1">
      <c r="A61" s="1">
        <v>60.0</v>
      </c>
      <c r="C61" s="1" t="s">
        <v>1230</v>
      </c>
      <c r="D61" s="1">
        <v>69.0</v>
      </c>
      <c r="E61" s="1">
        <v>1.0</v>
      </c>
      <c r="F61" s="1"/>
      <c r="G61" s="1">
        <f t="shared" si="1"/>
        <v>0</v>
      </c>
      <c r="H61" s="1">
        <v>1.0</v>
      </c>
      <c r="I61" s="1">
        <f t="shared" si="2"/>
        <v>1</v>
      </c>
      <c r="J61" s="1" t="s">
        <v>1196</v>
      </c>
      <c r="K61" s="1">
        <v>1.0</v>
      </c>
      <c r="L61" s="1">
        <v>1.0</v>
      </c>
    </row>
    <row r="62" ht="15.75" customHeight="1">
      <c r="A62" s="1">
        <v>61.0</v>
      </c>
      <c r="B62" s="1">
        <v>19.0</v>
      </c>
      <c r="C62" s="1" t="s">
        <v>1224</v>
      </c>
      <c r="D62" s="1">
        <v>74.0</v>
      </c>
      <c r="E62" s="1">
        <v>0.5</v>
      </c>
      <c r="F62" s="1"/>
      <c r="G62" s="1">
        <f t="shared" si="1"/>
        <v>5</v>
      </c>
      <c r="H62" s="1">
        <v>5.0</v>
      </c>
      <c r="I62" s="1">
        <f t="shared" si="2"/>
        <v>5</v>
      </c>
      <c r="J62" s="1" t="s">
        <v>1237</v>
      </c>
      <c r="K62" s="1">
        <v>4.0</v>
      </c>
      <c r="L62" s="1">
        <v>4.0</v>
      </c>
    </row>
    <row r="63" ht="15.75" customHeight="1">
      <c r="A63" s="1">
        <v>62.0</v>
      </c>
      <c r="C63" s="1" t="s">
        <v>1223</v>
      </c>
      <c r="D63" s="1">
        <v>73.0</v>
      </c>
      <c r="E63" s="1">
        <f>0.75*0.5</f>
        <v>0.375</v>
      </c>
      <c r="F63" s="1"/>
      <c r="G63" s="1">
        <f t="shared" si="1"/>
        <v>4</v>
      </c>
      <c r="H63" s="1">
        <v>-1.0</v>
      </c>
      <c r="I63" s="1">
        <f t="shared" si="2"/>
        <v>1</v>
      </c>
      <c r="J63" s="1" t="s">
        <v>1197</v>
      </c>
      <c r="K63" s="1">
        <v>3.0</v>
      </c>
      <c r="L63" s="1">
        <v>3.0</v>
      </c>
    </row>
    <row r="64" ht="15.75" customHeight="1">
      <c r="A64" s="1">
        <v>63.0</v>
      </c>
      <c r="C64" s="1" t="s">
        <v>1224</v>
      </c>
      <c r="D64" s="1">
        <v>74.0</v>
      </c>
      <c r="E64" s="1">
        <v>1.125</v>
      </c>
      <c r="F64" s="1"/>
      <c r="G64" s="1">
        <f t="shared" si="1"/>
        <v>5</v>
      </c>
      <c r="H64" s="1">
        <v>1.0</v>
      </c>
      <c r="I64" s="1">
        <f t="shared" si="2"/>
        <v>1</v>
      </c>
      <c r="J64" s="1" t="s">
        <v>1196</v>
      </c>
      <c r="K64" s="1">
        <v>4.0</v>
      </c>
      <c r="L64" s="1">
        <v>4.0</v>
      </c>
    </row>
    <row r="65" ht="15.75" customHeight="1">
      <c r="A65" s="1">
        <v>64.0</v>
      </c>
      <c r="C65" s="1" t="s">
        <v>1225</v>
      </c>
      <c r="D65" s="1">
        <v>76.0</v>
      </c>
      <c r="E65" s="1">
        <v>0.5</v>
      </c>
      <c r="F65" s="1"/>
      <c r="G65" s="1">
        <f t="shared" si="1"/>
        <v>7</v>
      </c>
      <c r="H65" s="1">
        <v>2.0</v>
      </c>
      <c r="I65" s="1">
        <f t="shared" si="2"/>
        <v>2</v>
      </c>
      <c r="J65" s="1" t="s">
        <v>1226</v>
      </c>
      <c r="K65" s="1">
        <v>5.0</v>
      </c>
      <c r="L65" s="1">
        <v>5.0</v>
      </c>
    </row>
    <row r="66" ht="15.75" customHeight="1">
      <c r="A66" s="1">
        <v>65.0</v>
      </c>
      <c r="C66" s="1" t="s">
        <v>1224</v>
      </c>
      <c r="D66" s="1">
        <v>74.0</v>
      </c>
      <c r="E66" s="1">
        <v>0.5</v>
      </c>
      <c r="F66" s="1"/>
      <c r="G66" s="1">
        <f t="shared" si="1"/>
        <v>5</v>
      </c>
      <c r="H66" s="1">
        <v>-2.0</v>
      </c>
      <c r="I66" s="1">
        <f t="shared" si="2"/>
        <v>2</v>
      </c>
      <c r="J66" s="1" t="s">
        <v>1227</v>
      </c>
      <c r="K66" s="1">
        <v>4.0</v>
      </c>
      <c r="L66" s="1">
        <v>4.0</v>
      </c>
    </row>
    <row r="67" ht="15.75" customHeight="1">
      <c r="A67" s="1">
        <v>66.0</v>
      </c>
      <c r="C67" s="1" t="s">
        <v>1223</v>
      </c>
      <c r="D67" s="1">
        <v>73.0</v>
      </c>
      <c r="E67" s="1">
        <f>0.75*0.5</f>
        <v>0.375</v>
      </c>
      <c r="F67" s="1"/>
      <c r="G67" s="1">
        <f t="shared" si="1"/>
        <v>4</v>
      </c>
      <c r="H67" s="1">
        <v>-1.0</v>
      </c>
      <c r="I67" s="1">
        <f t="shared" si="2"/>
        <v>1</v>
      </c>
      <c r="J67" s="1" t="s">
        <v>1197</v>
      </c>
      <c r="K67" s="1">
        <v>3.0</v>
      </c>
      <c r="L67" s="1">
        <v>3.0</v>
      </c>
    </row>
    <row r="68" ht="15.75" customHeight="1">
      <c r="A68" s="1">
        <v>67.0</v>
      </c>
      <c r="C68" s="1" t="s">
        <v>1225</v>
      </c>
      <c r="D68" s="1">
        <v>76.0</v>
      </c>
      <c r="E68" s="1">
        <v>1.125</v>
      </c>
      <c r="F68" s="1"/>
      <c r="G68" s="1">
        <f t="shared" si="1"/>
        <v>7</v>
      </c>
      <c r="H68" s="1">
        <v>3.0</v>
      </c>
      <c r="I68" s="1">
        <f t="shared" si="2"/>
        <v>3</v>
      </c>
      <c r="J68" s="1" t="s">
        <v>1201</v>
      </c>
      <c r="K68" s="1">
        <v>5.0</v>
      </c>
      <c r="L68" s="1">
        <v>5.0</v>
      </c>
    </row>
    <row r="69" ht="15.75" customHeight="1">
      <c r="A69" s="1">
        <v>68.0</v>
      </c>
      <c r="C69" s="1" t="s">
        <v>1224</v>
      </c>
      <c r="D69" s="1">
        <v>74.0</v>
      </c>
      <c r="E69" s="1">
        <f>0.75*0.5</f>
        <v>0.375</v>
      </c>
      <c r="F69" s="1"/>
      <c r="G69" s="1">
        <f t="shared" si="1"/>
        <v>5</v>
      </c>
      <c r="H69" s="1">
        <v>-2.0</v>
      </c>
      <c r="I69" s="1">
        <f t="shared" si="2"/>
        <v>2</v>
      </c>
      <c r="J69" s="1" t="s">
        <v>1227</v>
      </c>
      <c r="K69" s="1">
        <v>4.0</v>
      </c>
      <c r="L69" s="1">
        <v>4.0</v>
      </c>
    </row>
    <row r="70" ht="15.75" customHeight="1">
      <c r="A70" s="1">
        <v>69.0</v>
      </c>
      <c r="C70" s="1" t="s">
        <v>1223</v>
      </c>
      <c r="D70" s="1">
        <v>73.0</v>
      </c>
      <c r="E70" s="1">
        <v>1.125</v>
      </c>
      <c r="F70" s="1"/>
      <c r="G70" s="1">
        <f t="shared" si="1"/>
        <v>4</v>
      </c>
      <c r="H70" s="1">
        <v>-1.0</v>
      </c>
      <c r="I70" s="1">
        <f t="shared" si="2"/>
        <v>1</v>
      </c>
      <c r="J70" s="1" t="s">
        <v>1197</v>
      </c>
      <c r="K70" s="1">
        <v>3.0</v>
      </c>
      <c r="L70" s="1">
        <v>3.0</v>
      </c>
    </row>
    <row r="71" ht="15.75" customHeight="1">
      <c r="A71" s="1">
        <v>70.0</v>
      </c>
      <c r="C71" s="1" t="s">
        <v>1228</v>
      </c>
      <c r="D71" s="1">
        <v>71.0</v>
      </c>
      <c r="E71" s="1">
        <v>0.5</v>
      </c>
      <c r="F71" s="1"/>
      <c r="G71" s="1">
        <f t="shared" si="1"/>
        <v>2</v>
      </c>
      <c r="H71" s="1">
        <v>-2.0</v>
      </c>
      <c r="I71" s="1">
        <f t="shared" si="2"/>
        <v>2</v>
      </c>
      <c r="J71" s="1" t="s">
        <v>1227</v>
      </c>
      <c r="K71" s="1">
        <v>2.0</v>
      </c>
      <c r="L71" s="1">
        <v>2.0</v>
      </c>
    </row>
    <row r="72" ht="15.75" customHeight="1">
      <c r="A72" s="1">
        <v>71.0</v>
      </c>
      <c r="C72" s="1" t="s">
        <v>1230</v>
      </c>
      <c r="D72" s="1">
        <v>69.0</v>
      </c>
      <c r="E72" s="1">
        <v>0.5</v>
      </c>
      <c r="F72" s="1"/>
      <c r="G72" s="1">
        <f t="shared" si="1"/>
        <v>0</v>
      </c>
      <c r="H72" s="1">
        <v>-2.0</v>
      </c>
      <c r="I72" s="1">
        <f t="shared" si="2"/>
        <v>2</v>
      </c>
      <c r="J72" s="1" t="s">
        <v>1227</v>
      </c>
      <c r="K72" s="1">
        <v>1.0</v>
      </c>
      <c r="L72" s="1">
        <v>1.0</v>
      </c>
    </row>
    <row r="73" ht="15.75" customHeight="1">
      <c r="A73" s="1">
        <v>72.0</v>
      </c>
      <c r="B73" s="1">
        <v>20.0</v>
      </c>
      <c r="C73" s="1" t="s">
        <v>1234</v>
      </c>
      <c r="D73" s="1">
        <v>68.0</v>
      </c>
      <c r="E73" s="1">
        <v>0.5</v>
      </c>
      <c r="F73" s="1"/>
      <c r="G73" s="1">
        <f t="shared" si="1"/>
        <v>-1</v>
      </c>
      <c r="H73" s="1">
        <v>-1.0</v>
      </c>
      <c r="I73" s="1">
        <f t="shared" si="2"/>
        <v>1</v>
      </c>
      <c r="J73" s="1" t="s">
        <v>1197</v>
      </c>
      <c r="K73" s="1">
        <v>7.0</v>
      </c>
      <c r="L73" s="1">
        <v>7.0</v>
      </c>
    </row>
    <row r="74" ht="15.75" customHeight="1">
      <c r="A74" s="1">
        <v>73.0</v>
      </c>
      <c r="C74" s="1" t="s">
        <v>1193</v>
      </c>
      <c r="D74" s="1">
        <v>64.0</v>
      </c>
      <c r="E74" s="1">
        <v>0.5</v>
      </c>
      <c r="F74" s="1"/>
      <c r="G74" s="1">
        <f t="shared" si="1"/>
        <v>-5</v>
      </c>
      <c r="H74" s="1">
        <v>-4.0</v>
      </c>
      <c r="I74" s="1">
        <f t="shared" si="2"/>
        <v>4</v>
      </c>
      <c r="J74" s="1" t="s">
        <v>1231</v>
      </c>
      <c r="K74" s="1">
        <v>5.0</v>
      </c>
      <c r="L74" s="1">
        <v>5.0</v>
      </c>
    </row>
    <row r="75" ht="15.75" customHeight="1">
      <c r="A75" s="1">
        <v>74.0</v>
      </c>
      <c r="C75" s="1" t="s">
        <v>1225</v>
      </c>
      <c r="D75" s="1">
        <v>76.0</v>
      </c>
      <c r="E75" s="1">
        <v>0.5</v>
      </c>
      <c r="F75" s="1"/>
      <c r="G75" s="1">
        <f t="shared" si="1"/>
        <v>7</v>
      </c>
      <c r="H75" s="1">
        <v>12.0</v>
      </c>
      <c r="I75" s="1">
        <f t="shared" si="2"/>
        <v>12</v>
      </c>
      <c r="J75" s="1" t="s">
        <v>1191</v>
      </c>
      <c r="K75" s="1">
        <v>5.0</v>
      </c>
      <c r="L75" s="1">
        <v>5.0</v>
      </c>
    </row>
    <row r="76" ht="15.75" customHeight="1">
      <c r="A76" s="1">
        <v>75.0</v>
      </c>
      <c r="C76" s="1" t="s">
        <v>1193</v>
      </c>
      <c r="D76" s="1">
        <v>64.0</v>
      </c>
      <c r="E76" s="1">
        <v>0.5</v>
      </c>
      <c r="F76" s="1"/>
      <c r="G76" s="1">
        <f t="shared" si="1"/>
        <v>-5</v>
      </c>
      <c r="H76" s="1">
        <v>-12.0</v>
      </c>
      <c r="I76" s="1">
        <f t="shared" si="2"/>
        <v>12</v>
      </c>
      <c r="J76" s="1" t="s">
        <v>1192</v>
      </c>
      <c r="K76" s="1">
        <v>5.0</v>
      </c>
      <c r="L76" s="1">
        <v>5.0</v>
      </c>
    </row>
    <row r="77" ht="15.75" customHeight="1">
      <c r="A77" s="1">
        <v>76.0</v>
      </c>
      <c r="B77" s="1">
        <v>21.0</v>
      </c>
      <c r="C77" s="1" t="s">
        <v>1230</v>
      </c>
      <c r="D77" s="1">
        <v>69.0</v>
      </c>
      <c r="E77" s="1">
        <v>0.5</v>
      </c>
      <c r="F77" s="1"/>
      <c r="G77" s="1">
        <f t="shared" si="1"/>
        <v>0</v>
      </c>
      <c r="H77" s="1">
        <v>5.0</v>
      </c>
      <c r="I77" s="1">
        <f t="shared" si="2"/>
        <v>5</v>
      </c>
      <c r="J77" s="1" t="s">
        <v>1237</v>
      </c>
      <c r="K77" s="1">
        <v>1.0</v>
      </c>
      <c r="L77" s="1">
        <v>1.0</v>
      </c>
    </row>
    <row r="78" ht="15.75" customHeight="1">
      <c r="A78" s="1">
        <v>77.0</v>
      </c>
      <c r="C78" s="1" t="s">
        <v>1223</v>
      </c>
      <c r="D78" s="1">
        <v>73.0</v>
      </c>
      <c r="E78" s="1">
        <v>0.25</v>
      </c>
      <c r="F78" s="1"/>
      <c r="G78" s="1">
        <f t="shared" si="1"/>
        <v>4</v>
      </c>
      <c r="H78" s="1">
        <v>4.0</v>
      </c>
      <c r="I78" s="1">
        <f t="shared" si="2"/>
        <v>4</v>
      </c>
      <c r="J78" s="1" t="s">
        <v>1232</v>
      </c>
      <c r="K78" s="1">
        <v>3.0</v>
      </c>
      <c r="L78" s="1">
        <v>3.0</v>
      </c>
    </row>
    <row r="79" ht="15.75" customHeight="1">
      <c r="A79" s="1">
        <v>78.0</v>
      </c>
      <c r="C79" s="1" t="s">
        <v>1228</v>
      </c>
      <c r="D79" s="1">
        <v>71.0</v>
      </c>
      <c r="E79" s="1">
        <v>0.25</v>
      </c>
      <c r="F79" s="1"/>
      <c r="G79" s="1">
        <f t="shared" si="1"/>
        <v>2</v>
      </c>
      <c r="H79" s="1">
        <v>-2.0</v>
      </c>
      <c r="I79" s="1">
        <f t="shared" si="2"/>
        <v>2</v>
      </c>
      <c r="J79" s="1" t="s">
        <v>1227</v>
      </c>
      <c r="K79" s="1">
        <v>2.0</v>
      </c>
      <c r="L79" s="1">
        <v>2.0</v>
      </c>
    </row>
    <row r="80" ht="15.75" customHeight="1">
      <c r="A80" s="1">
        <v>79.0</v>
      </c>
      <c r="C80" s="1" t="s">
        <v>1230</v>
      </c>
      <c r="D80" s="1">
        <v>69.0</v>
      </c>
      <c r="E80" s="1">
        <v>0.5</v>
      </c>
      <c r="F80" s="1"/>
      <c r="G80" s="1">
        <f t="shared" si="1"/>
        <v>0</v>
      </c>
      <c r="H80" s="1">
        <v>-2.0</v>
      </c>
      <c r="I80" s="1">
        <f t="shared" si="2"/>
        <v>2</v>
      </c>
      <c r="J80" s="1" t="s">
        <v>1227</v>
      </c>
      <c r="K80" s="1">
        <v>1.0</v>
      </c>
      <c r="L80" s="1">
        <v>1.0</v>
      </c>
    </row>
    <row r="81" ht="15.75" customHeight="1">
      <c r="A81" s="1">
        <v>80.0</v>
      </c>
      <c r="C81" s="1" t="s">
        <v>1230</v>
      </c>
      <c r="D81" s="1">
        <v>69.0</v>
      </c>
      <c r="E81" s="1">
        <v>0.5</v>
      </c>
      <c r="F81" s="1"/>
      <c r="G81" s="1">
        <f t="shared" si="1"/>
        <v>0</v>
      </c>
      <c r="H81" s="1">
        <v>0.0</v>
      </c>
      <c r="I81" s="1">
        <f t="shared" si="2"/>
        <v>0</v>
      </c>
      <c r="J81" s="1" t="s">
        <v>1195</v>
      </c>
      <c r="K81" s="1">
        <v>1.0</v>
      </c>
      <c r="L81" s="1">
        <v>1.0</v>
      </c>
    </row>
    <row r="82" ht="15.75" customHeight="1">
      <c r="A82" s="1">
        <v>81.0</v>
      </c>
      <c r="C82" s="1" t="s">
        <v>1230</v>
      </c>
      <c r="D82" s="1">
        <v>69.0</v>
      </c>
      <c r="E82" s="1">
        <v>0.5</v>
      </c>
      <c r="F82" s="1"/>
      <c r="G82" s="1">
        <f t="shared" si="1"/>
        <v>0</v>
      </c>
      <c r="H82" s="1">
        <v>0.0</v>
      </c>
      <c r="I82" s="1">
        <f t="shared" si="2"/>
        <v>0</v>
      </c>
      <c r="J82" s="1" t="s">
        <v>1195</v>
      </c>
      <c r="K82" s="1">
        <v>1.0</v>
      </c>
      <c r="L82" s="1">
        <v>1.0</v>
      </c>
    </row>
    <row r="83" ht="15.75" customHeight="1">
      <c r="A83" s="1">
        <v>82.0</v>
      </c>
      <c r="C83" s="1" t="s">
        <v>1223</v>
      </c>
      <c r="D83" s="1">
        <v>73.0</v>
      </c>
      <c r="E83" s="1">
        <v>0.25</v>
      </c>
      <c r="F83" s="1"/>
      <c r="G83" s="1">
        <f t="shared" si="1"/>
        <v>4</v>
      </c>
      <c r="H83" s="1">
        <v>4.0</v>
      </c>
      <c r="I83" s="1">
        <f t="shared" si="2"/>
        <v>4</v>
      </c>
      <c r="J83" s="1" t="s">
        <v>1232</v>
      </c>
      <c r="K83" s="1">
        <v>3.0</v>
      </c>
      <c r="L83" s="1">
        <v>3.0</v>
      </c>
    </row>
    <row r="84" ht="15.75" customHeight="1">
      <c r="A84" s="1">
        <v>83.0</v>
      </c>
      <c r="C84" s="1" t="s">
        <v>1228</v>
      </c>
      <c r="D84" s="1">
        <v>71.0</v>
      </c>
      <c r="E84" s="1">
        <v>0.25</v>
      </c>
      <c r="F84" s="1"/>
      <c r="G84" s="1">
        <f t="shared" si="1"/>
        <v>2</v>
      </c>
      <c r="H84" s="1">
        <v>-2.0</v>
      </c>
      <c r="I84" s="1">
        <f t="shared" si="2"/>
        <v>2</v>
      </c>
      <c r="J84" s="1" t="s">
        <v>1227</v>
      </c>
      <c r="K84" s="1">
        <v>2.0</v>
      </c>
      <c r="L84" s="1">
        <v>2.0</v>
      </c>
    </row>
    <row r="85" ht="15.75" customHeight="1">
      <c r="A85" s="1">
        <v>84.0</v>
      </c>
      <c r="C85" s="1" t="s">
        <v>1230</v>
      </c>
      <c r="D85" s="1">
        <v>69.0</v>
      </c>
      <c r="E85" s="1">
        <v>0.5</v>
      </c>
      <c r="F85" s="1"/>
      <c r="G85" s="1">
        <f t="shared" si="1"/>
        <v>0</v>
      </c>
      <c r="H85" s="1">
        <v>-2.0</v>
      </c>
      <c r="I85" s="1">
        <f t="shared" si="2"/>
        <v>2</v>
      </c>
      <c r="J85" s="1" t="s">
        <v>1227</v>
      </c>
      <c r="K85" s="1">
        <v>1.0</v>
      </c>
      <c r="L85" s="1">
        <v>1.0</v>
      </c>
    </row>
    <row r="86" ht="15.75" customHeight="1">
      <c r="A86" s="1">
        <v>85.0</v>
      </c>
      <c r="C86" s="1" t="s">
        <v>1230</v>
      </c>
      <c r="D86" s="1">
        <v>69.0</v>
      </c>
      <c r="E86" s="1">
        <v>0.5</v>
      </c>
      <c r="F86" s="1"/>
      <c r="G86" s="1">
        <f t="shared" si="1"/>
        <v>0</v>
      </c>
      <c r="H86" s="1">
        <v>0.0</v>
      </c>
      <c r="I86" s="1">
        <f t="shared" si="2"/>
        <v>0</v>
      </c>
      <c r="J86" s="1" t="s">
        <v>1195</v>
      </c>
      <c r="K86" s="1">
        <v>1.0</v>
      </c>
      <c r="L86" s="1">
        <v>1.0</v>
      </c>
    </row>
    <row r="87" ht="15.75" customHeight="1">
      <c r="A87" s="1">
        <v>86.0</v>
      </c>
      <c r="B87" s="1">
        <v>22.0</v>
      </c>
      <c r="C87" s="1" t="s">
        <v>1224</v>
      </c>
      <c r="D87" s="1">
        <v>74.0</v>
      </c>
      <c r="E87" s="1">
        <v>0.25</v>
      </c>
      <c r="F87" s="1"/>
      <c r="G87" s="1">
        <f t="shared" si="1"/>
        <v>5</v>
      </c>
      <c r="H87" s="1">
        <v>5.0</v>
      </c>
      <c r="I87" s="1">
        <f t="shared" si="2"/>
        <v>5</v>
      </c>
      <c r="J87" s="1" t="s">
        <v>1237</v>
      </c>
      <c r="K87" s="1">
        <v>4.0</v>
      </c>
      <c r="L87" s="1">
        <v>4.0</v>
      </c>
    </row>
    <row r="88" ht="15.75" customHeight="1">
      <c r="A88" s="1">
        <v>87.0</v>
      </c>
      <c r="C88" s="1" t="s">
        <v>1223</v>
      </c>
      <c r="D88" s="1">
        <v>73.0</v>
      </c>
      <c r="E88" s="1">
        <v>0.25</v>
      </c>
      <c r="F88" s="1"/>
      <c r="G88" s="1">
        <f t="shared" si="1"/>
        <v>4</v>
      </c>
      <c r="H88" s="1">
        <v>-1.0</v>
      </c>
      <c r="I88" s="1">
        <f t="shared" si="2"/>
        <v>1</v>
      </c>
      <c r="J88" s="1" t="s">
        <v>1197</v>
      </c>
      <c r="K88" s="1">
        <v>3.0</v>
      </c>
      <c r="L88" s="1">
        <v>3.0</v>
      </c>
    </row>
    <row r="89" ht="15.75" customHeight="1">
      <c r="A89" s="1">
        <v>88.0</v>
      </c>
      <c r="C89" s="1" t="s">
        <v>1224</v>
      </c>
      <c r="D89" s="1">
        <v>74.0</v>
      </c>
      <c r="E89" s="1">
        <v>1.0</v>
      </c>
      <c r="F89" s="1"/>
      <c r="G89" s="1">
        <f t="shared" si="1"/>
        <v>5</v>
      </c>
      <c r="H89" s="1">
        <v>1.0</v>
      </c>
      <c r="I89" s="1">
        <f t="shared" si="2"/>
        <v>1</v>
      </c>
      <c r="J89" s="1" t="s">
        <v>1196</v>
      </c>
      <c r="K89" s="1">
        <v>4.0</v>
      </c>
      <c r="L89" s="1">
        <v>4.0</v>
      </c>
    </row>
    <row r="90" ht="15.75" customHeight="1">
      <c r="A90" s="1">
        <v>89.0</v>
      </c>
      <c r="C90" s="1" t="s">
        <v>1228</v>
      </c>
      <c r="D90" s="1">
        <v>71.0</v>
      </c>
      <c r="E90" s="1">
        <v>0.5</v>
      </c>
      <c r="F90" s="1"/>
      <c r="G90" s="1">
        <f t="shared" si="1"/>
        <v>2</v>
      </c>
      <c r="H90" s="1">
        <v>-3.0</v>
      </c>
      <c r="I90" s="1">
        <f t="shared" si="2"/>
        <v>3</v>
      </c>
      <c r="J90" s="1" t="s">
        <v>1229</v>
      </c>
      <c r="K90" s="1">
        <v>2.0</v>
      </c>
      <c r="L90" s="1">
        <v>2.0</v>
      </c>
    </row>
    <row r="91" ht="15.75" customHeight="1">
      <c r="A91" s="1">
        <v>90.0</v>
      </c>
      <c r="C91" s="1" t="s">
        <v>1223</v>
      </c>
      <c r="D91" s="1">
        <v>73.0</v>
      </c>
      <c r="E91" s="1">
        <v>0.25</v>
      </c>
      <c r="F91" s="1"/>
      <c r="G91" s="1">
        <f t="shared" si="1"/>
        <v>4</v>
      </c>
      <c r="H91" s="1">
        <v>2.0</v>
      </c>
      <c r="I91" s="1">
        <f t="shared" si="2"/>
        <v>2</v>
      </c>
      <c r="J91" s="1" t="s">
        <v>1226</v>
      </c>
      <c r="K91" s="1">
        <v>3.0</v>
      </c>
      <c r="L91" s="1">
        <v>3.0</v>
      </c>
    </row>
    <row r="92" ht="15.75" customHeight="1">
      <c r="A92" s="1">
        <v>91.0</v>
      </c>
      <c r="C92" s="1" t="s">
        <v>1228</v>
      </c>
      <c r="D92" s="1">
        <v>71.0</v>
      </c>
      <c r="E92" s="1">
        <v>0.25</v>
      </c>
      <c r="F92" s="1"/>
      <c r="G92" s="1">
        <f t="shared" si="1"/>
        <v>2</v>
      </c>
      <c r="H92" s="1">
        <v>-2.0</v>
      </c>
      <c r="I92" s="1">
        <f t="shared" si="2"/>
        <v>2</v>
      </c>
      <c r="J92" s="1" t="s">
        <v>1227</v>
      </c>
      <c r="K92" s="1">
        <v>2.0</v>
      </c>
      <c r="L92" s="1">
        <v>2.0</v>
      </c>
    </row>
    <row r="93" ht="15.75" customHeight="1">
      <c r="A93" s="1">
        <v>92.0</v>
      </c>
      <c r="C93" s="1" t="s">
        <v>1223</v>
      </c>
      <c r="D93" s="1">
        <v>73.0</v>
      </c>
      <c r="E93" s="1">
        <v>1.0</v>
      </c>
      <c r="F93" s="1"/>
      <c r="G93" s="1">
        <f t="shared" si="1"/>
        <v>4</v>
      </c>
      <c r="H93" s="1">
        <v>2.0</v>
      </c>
      <c r="I93" s="1">
        <f t="shared" si="2"/>
        <v>2</v>
      </c>
      <c r="J93" s="1" t="s">
        <v>1226</v>
      </c>
      <c r="K93" s="1">
        <v>3.0</v>
      </c>
      <c r="L93" s="1">
        <v>3.0</v>
      </c>
    </row>
    <row r="94" ht="15.75" customHeight="1">
      <c r="A94" s="1">
        <v>93.0</v>
      </c>
      <c r="C94" s="1" t="s">
        <v>1230</v>
      </c>
      <c r="D94" s="1">
        <v>69.0</v>
      </c>
      <c r="E94" s="1">
        <v>0.5</v>
      </c>
      <c r="F94" s="1"/>
      <c r="G94" s="1">
        <f t="shared" si="1"/>
        <v>0</v>
      </c>
      <c r="H94" s="1">
        <v>-4.0</v>
      </c>
      <c r="I94" s="1">
        <f t="shared" si="2"/>
        <v>4</v>
      </c>
      <c r="J94" s="1" t="s">
        <v>1231</v>
      </c>
      <c r="K94" s="1">
        <v>1.0</v>
      </c>
      <c r="L94" s="1">
        <v>1.0</v>
      </c>
    </row>
    <row r="95" ht="15.75" customHeight="1">
      <c r="A95" s="1">
        <v>94.0</v>
      </c>
      <c r="B95" s="1">
        <v>23.0</v>
      </c>
      <c r="C95" s="1" t="s">
        <v>1228</v>
      </c>
      <c r="D95" s="1">
        <v>71.0</v>
      </c>
      <c r="E95" s="1">
        <v>0.25</v>
      </c>
      <c r="F95" s="1"/>
      <c r="G95" s="1">
        <f t="shared" si="1"/>
        <v>2</v>
      </c>
      <c r="H95" s="1">
        <v>2.0</v>
      </c>
      <c r="I95" s="1">
        <f t="shared" si="2"/>
        <v>2</v>
      </c>
      <c r="J95" s="1" t="s">
        <v>1226</v>
      </c>
      <c r="K95" s="1">
        <v>2.0</v>
      </c>
      <c r="L95" s="1">
        <v>2.0</v>
      </c>
    </row>
    <row r="96" ht="15.75" customHeight="1">
      <c r="A96" s="1">
        <v>95.0</v>
      </c>
      <c r="C96" s="1" t="s">
        <v>1230</v>
      </c>
      <c r="D96" s="1">
        <v>69.0</v>
      </c>
      <c r="E96" s="1">
        <v>0.25</v>
      </c>
      <c r="F96" s="1"/>
      <c r="G96" s="1">
        <f t="shared" si="1"/>
        <v>0</v>
      </c>
      <c r="H96" s="1">
        <v>-2.0</v>
      </c>
      <c r="I96" s="1">
        <f t="shared" si="2"/>
        <v>2</v>
      </c>
      <c r="J96" s="1" t="s">
        <v>1227</v>
      </c>
      <c r="K96" s="1">
        <v>1.0</v>
      </c>
      <c r="L96" s="1">
        <v>1.0</v>
      </c>
    </row>
    <row r="97" ht="15.75" customHeight="1">
      <c r="A97" s="1">
        <v>96.0</v>
      </c>
      <c r="C97" s="1" t="s">
        <v>1228</v>
      </c>
      <c r="D97" s="1">
        <v>71.0</v>
      </c>
      <c r="E97" s="1">
        <v>1.0</v>
      </c>
      <c r="F97" s="1"/>
      <c r="G97" s="1">
        <f t="shared" si="1"/>
        <v>2</v>
      </c>
      <c r="H97" s="1">
        <v>2.0</v>
      </c>
      <c r="I97" s="1">
        <f t="shared" si="2"/>
        <v>2</v>
      </c>
      <c r="J97" s="1" t="s">
        <v>1226</v>
      </c>
      <c r="K97" s="1">
        <v>2.0</v>
      </c>
      <c r="L97" s="1">
        <v>2.0</v>
      </c>
    </row>
    <row r="98" ht="15.75" customHeight="1">
      <c r="A98" s="1">
        <v>97.0</v>
      </c>
      <c r="C98" s="1" t="s">
        <v>1234</v>
      </c>
      <c r="D98" s="1">
        <v>68.0</v>
      </c>
      <c r="E98" s="1">
        <v>0.5</v>
      </c>
      <c r="F98" s="1"/>
      <c r="G98" s="1">
        <f t="shared" si="1"/>
        <v>-1</v>
      </c>
      <c r="H98" s="1">
        <v>-3.0</v>
      </c>
      <c r="I98" s="1">
        <f t="shared" si="2"/>
        <v>3</v>
      </c>
      <c r="J98" s="1" t="s">
        <v>1229</v>
      </c>
      <c r="K98" s="1">
        <v>7.0</v>
      </c>
      <c r="L98" s="1">
        <v>7.0</v>
      </c>
    </row>
    <row r="99" ht="15.75" customHeight="1">
      <c r="A99" s="1">
        <v>98.0</v>
      </c>
      <c r="C99" s="1" t="s">
        <v>1234</v>
      </c>
      <c r="D99" s="1">
        <v>68.0</v>
      </c>
      <c r="E99" s="1">
        <v>0.5</v>
      </c>
      <c r="F99" s="1"/>
      <c r="G99" s="1">
        <f t="shared" si="1"/>
        <v>-1</v>
      </c>
      <c r="H99" s="1">
        <v>0.0</v>
      </c>
      <c r="I99" s="1">
        <f t="shared" si="2"/>
        <v>0</v>
      </c>
      <c r="J99" s="1" t="s">
        <v>1195</v>
      </c>
      <c r="K99" s="1">
        <v>7.0</v>
      </c>
      <c r="L99" s="1">
        <v>7.0</v>
      </c>
    </row>
    <row r="100" ht="15.75" customHeight="1">
      <c r="A100" s="1">
        <v>99.0</v>
      </c>
      <c r="C100" s="1" t="s">
        <v>1230</v>
      </c>
      <c r="D100" s="1">
        <v>69.0</v>
      </c>
      <c r="E100" s="1">
        <v>0.5</v>
      </c>
      <c r="F100" s="1"/>
      <c r="G100" s="1">
        <f t="shared" si="1"/>
        <v>0</v>
      </c>
      <c r="H100" s="1">
        <v>1.0</v>
      </c>
      <c r="I100" s="1">
        <f t="shared" si="2"/>
        <v>1</v>
      </c>
      <c r="J100" s="1" t="s">
        <v>1196</v>
      </c>
      <c r="K100" s="1">
        <v>1.0</v>
      </c>
      <c r="L100" s="1">
        <v>1.0</v>
      </c>
    </row>
    <row r="101" ht="15.75" customHeight="1">
      <c r="A101" s="1">
        <v>100.0</v>
      </c>
      <c r="C101" s="1" t="s">
        <v>1224</v>
      </c>
      <c r="D101" s="1">
        <v>74.0</v>
      </c>
      <c r="E101" s="1">
        <v>0.5</v>
      </c>
      <c r="F101" s="1"/>
      <c r="G101" s="1">
        <f t="shared" si="1"/>
        <v>5</v>
      </c>
      <c r="H101" s="1">
        <v>5.0</v>
      </c>
      <c r="I101" s="1">
        <f t="shared" si="2"/>
        <v>5</v>
      </c>
      <c r="J101" s="1" t="s">
        <v>1237</v>
      </c>
      <c r="K101" s="1">
        <v>4.0</v>
      </c>
      <c r="L101" s="1">
        <v>4.0</v>
      </c>
    </row>
    <row r="102" ht="15.75" customHeight="1">
      <c r="A102" s="1">
        <v>101.0</v>
      </c>
      <c r="B102" s="1">
        <v>24.0</v>
      </c>
      <c r="C102" s="1" t="s">
        <v>1223</v>
      </c>
      <c r="D102" s="1">
        <v>73.0</v>
      </c>
      <c r="E102" s="1">
        <v>0.125</v>
      </c>
      <c r="F102" s="1"/>
      <c r="G102" s="1">
        <f t="shared" si="1"/>
        <v>4</v>
      </c>
      <c r="H102" s="1">
        <v>-1.0</v>
      </c>
      <c r="I102" s="1">
        <f t="shared" si="2"/>
        <v>1</v>
      </c>
      <c r="J102" s="1" t="s">
        <v>1197</v>
      </c>
      <c r="K102" s="1">
        <v>3.0</v>
      </c>
      <c r="L102" s="1">
        <v>3.0</v>
      </c>
    </row>
    <row r="103" ht="15.75" customHeight="1">
      <c r="A103" s="1">
        <v>102.0</v>
      </c>
      <c r="C103" s="1" t="s">
        <v>1228</v>
      </c>
      <c r="D103" s="1">
        <v>71.0</v>
      </c>
      <c r="E103" s="1">
        <v>0.125</v>
      </c>
      <c r="F103" s="1"/>
      <c r="G103" s="1">
        <f t="shared" si="1"/>
        <v>2</v>
      </c>
      <c r="H103" s="1">
        <v>-2.0</v>
      </c>
      <c r="I103" s="1">
        <f t="shared" si="2"/>
        <v>2</v>
      </c>
      <c r="J103" s="1" t="s">
        <v>1227</v>
      </c>
      <c r="K103" s="1">
        <v>2.0</v>
      </c>
      <c r="L103" s="1">
        <v>2.0</v>
      </c>
    </row>
    <row r="104" ht="15.75" customHeight="1">
      <c r="A104" s="1">
        <v>103.0</v>
      </c>
      <c r="C104" s="1" t="s">
        <v>1230</v>
      </c>
      <c r="D104" s="1">
        <v>69.0</v>
      </c>
      <c r="E104" s="1">
        <v>0.75</v>
      </c>
      <c r="F104" s="1"/>
      <c r="G104" s="1">
        <f t="shared" si="1"/>
        <v>0</v>
      </c>
      <c r="H104" s="1">
        <v>-2.0</v>
      </c>
      <c r="I104" s="1">
        <f t="shared" si="2"/>
        <v>2</v>
      </c>
      <c r="J104" s="1" t="s">
        <v>1227</v>
      </c>
      <c r="K104" s="1">
        <v>1.0</v>
      </c>
      <c r="L104" s="1">
        <v>1.0</v>
      </c>
    </row>
    <row r="105" ht="15.75" customHeight="1">
      <c r="A105" s="1">
        <v>104.0</v>
      </c>
      <c r="C105" s="1" t="s">
        <v>1228</v>
      </c>
      <c r="D105" s="1">
        <v>71.0</v>
      </c>
      <c r="E105" s="1">
        <v>1.0</v>
      </c>
      <c r="F105" s="1"/>
      <c r="G105" s="1">
        <f t="shared" si="1"/>
        <v>2</v>
      </c>
      <c r="H105" s="1">
        <v>2.0</v>
      </c>
      <c r="I105" s="1">
        <f t="shared" si="2"/>
        <v>2</v>
      </c>
      <c r="J105" s="1" t="s">
        <v>1226</v>
      </c>
      <c r="K105" s="1">
        <v>2.0</v>
      </c>
      <c r="L105" s="1">
        <v>2.0</v>
      </c>
    </row>
    <row r="106" ht="15.75" customHeight="1">
      <c r="A106" s="1">
        <v>105.0</v>
      </c>
      <c r="C106" s="1" t="s">
        <v>1230</v>
      </c>
      <c r="D106" s="1">
        <v>69.0</v>
      </c>
      <c r="E106" s="1">
        <v>0.5</v>
      </c>
      <c r="F106" s="1"/>
      <c r="G106" s="1">
        <f t="shared" si="1"/>
        <v>0</v>
      </c>
      <c r="H106" s="1">
        <v>-2.0</v>
      </c>
      <c r="I106" s="1">
        <f t="shared" si="2"/>
        <v>2</v>
      </c>
      <c r="J106" s="1" t="s">
        <v>1227</v>
      </c>
      <c r="K106" s="1">
        <v>1.0</v>
      </c>
      <c r="L106" s="1">
        <v>1.0</v>
      </c>
    </row>
    <row r="107" ht="15.75" customHeight="1">
      <c r="A107" s="1">
        <v>106.0</v>
      </c>
      <c r="C107" s="1" t="s">
        <v>1230</v>
      </c>
      <c r="D107" s="1">
        <v>69.0</v>
      </c>
      <c r="E107" s="1">
        <v>1.0</v>
      </c>
      <c r="F107" s="1"/>
      <c r="G107" s="1">
        <f t="shared" si="1"/>
        <v>0</v>
      </c>
      <c r="H107" s="1">
        <v>0.0</v>
      </c>
      <c r="I107" s="1">
        <f t="shared" si="2"/>
        <v>0</v>
      </c>
      <c r="J107" s="1" t="s">
        <v>1195</v>
      </c>
      <c r="K107" s="1">
        <v>1.0</v>
      </c>
      <c r="L107" s="1">
        <v>1.0</v>
      </c>
    </row>
    <row r="108" ht="15.75" customHeight="1">
      <c r="A108" s="1">
        <v>107.0</v>
      </c>
      <c r="C108" s="1" t="s">
        <v>1228</v>
      </c>
      <c r="D108" s="1">
        <v>71.0</v>
      </c>
      <c r="E108" s="1">
        <v>0.25</v>
      </c>
      <c r="F108" s="1"/>
      <c r="G108" s="1">
        <f t="shared" si="1"/>
        <v>2</v>
      </c>
      <c r="H108" s="1">
        <v>2.0</v>
      </c>
      <c r="I108" s="1">
        <f t="shared" si="2"/>
        <v>2</v>
      </c>
      <c r="J108" s="1" t="s">
        <v>1226</v>
      </c>
      <c r="K108" s="1">
        <v>2.0</v>
      </c>
      <c r="L108" s="1">
        <v>2.0</v>
      </c>
    </row>
    <row r="109" ht="15.75" customHeight="1">
      <c r="A109" s="1">
        <v>108.0</v>
      </c>
      <c r="C109" s="1" t="s">
        <v>1223</v>
      </c>
      <c r="D109" s="1">
        <v>73.0</v>
      </c>
      <c r="E109" s="1">
        <v>0.25</v>
      </c>
      <c r="F109" s="1"/>
      <c r="G109" s="1">
        <f t="shared" si="1"/>
        <v>4</v>
      </c>
      <c r="H109" s="1">
        <v>2.0</v>
      </c>
      <c r="I109" s="1">
        <f t="shared" si="2"/>
        <v>2</v>
      </c>
      <c r="J109" s="1" t="s">
        <v>1226</v>
      </c>
      <c r="K109" s="1">
        <v>3.0</v>
      </c>
      <c r="L109" s="1">
        <v>3.0</v>
      </c>
    </row>
    <row r="110" ht="15.75" customHeight="1">
      <c r="A110" s="1">
        <v>109.0</v>
      </c>
      <c r="B110" s="1">
        <v>25.0</v>
      </c>
      <c r="C110" s="1" t="s">
        <v>1228</v>
      </c>
      <c r="D110" s="1">
        <v>71.0</v>
      </c>
      <c r="E110" s="1">
        <v>0.5</v>
      </c>
      <c r="F110" s="1"/>
      <c r="G110" s="1">
        <f t="shared" si="1"/>
        <v>2</v>
      </c>
      <c r="H110" s="1">
        <v>-2.0</v>
      </c>
      <c r="I110" s="1">
        <f t="shared" si="2"/>
        <v>2</v>
      </c>
      <c r="J110" s="1" t="s">
        <v>1227</v>
      </c>
      <c r="K110" s="1">
        <v>2.0</v>
      </c>
      <c r="L110" s="1">
        <v>2.0</v>
      </c>
    </row>
    <row r="111" ht="15.75" customHeight="1">
      <c r="A111" s="1">
        <v>110.0</v>
      </c>
      <c r="C111" s="1" t="s">
        <v>1228</v>
      </c>
      <c r="D111" s="1">
        <v>71.0</v>
      </c>
      <c r="E111" s="1">
        <v>1.0</v>
      </c>
      <c r="F111" s="1"/>
      <c r="G111" s="1">
        <f t="shared" si="1"/>
        <v>2</v>
      </c>
      <c r="H111" s="1">
        <v>0.0</v>
      </c>
      <c r="I111" s="1">
        <f t="shared" si="2"/>
        <v>0</v>
      </c>
      <c r="J111" s="1" t="s">
        <v>1195</v>
      </c>
      <c r="K111" s="1">
        <v>2.0</v>
      </c>
      <c r="L111" s="1">
        <v>2.0</v>
      </c>
    </row>
    <row r="112" ht="15.75" customHeight="1">
      <c r="A112" s="1">
        <v>111.0</v>
      </c>
      <c r="C112" s="1" t="s">
        <v>1223</v>
      </c>
      <c r="D112" s="1">
        <v>73.0</v>
      </c>
      <c r="E112" s="1">
        <v>0.25</v>
      </c>
      <c r="F112" s="1"/>
      <c r="G112" s="1">
        <f t="shared" si="1"/>
        <v>4</v>
      </c>
      <c r="H112" s="1">
        <v>2.0</v>
      </c>
      <c r="I112" s="1">
        <f t="shared" si="2"/>
        <v>2</v>
      </c>
      <c r="J112" s="1" t="s">
        <v>1226</v>
      </c>
      <c r="K112" s="1">
        <v>3.0</v>
      </c>
      <c r="L112" s="1">
        <v>3.0</v>
      </c>
    </row>
    <row r="113" ht="15.75" customHeight="1">
      <c r="A113" s="1">
        <v>112.0</v>
      </c>
      <c r="C113" s="1" t="s">
        <v>1224</v>
      </c>
      <c r="D113" s="1">
        <v>74.0</v>
      </c>
      <c r="E113" s="1">
        <v>0.25</v>
      </c>
      <c r="F113" s="1"/>
      <c r="G113" s="1">
        <f t="shared" si="1"/>
        <v>5</v>
      </c>
      <c r="H113" s="1">
        <v>1.0</v>
      </c>
      <c r="I113" s="1">
        <f t="shared" si="2"/>
        <v>1</v>
      </c>
      <c r="J113" s="1" t="s">
        <v>1196</v>
      </c>
      <c r="K113" s="1">
        <v>4.0</v>
      </c>
      <c r="L113" s="1">
        <v>4.0</v>
      </c>
    </row>
    <row r="114" ht="15.75" customHeight="1">
      <c r="A114" s="1">
        <v>113.0</v>
      </c>
      <c r="C114" s="1" t="s">
        <v>1223</v>
      </c>
      <c r="D114" s="1">
        <v>73.0</v>
      </c>
      <c r="E114" s="1">
        <v>0.5</v>
      </c>
      <c r="F114" s="1"/>
      <c r="G114" s="1">
        <f t="shared" si="1"/>
        <v>4</v>
      </c>
      <c r="H114" s="1">
        <v>-1.0</v>
      </c>
      <c r="I114" s="1">
        <f t="shared" si="2"/>
        <v>1</v>
      </c>
      <c r="J114" s="1" t="s">
        <v>1197</v>
      </c>
      <c r="K114" s="1">
        <v>3.0</v>
      </c>
      <c r="L114" s="1">
        <v>3.0</v>
      </c>
    </row>
    <row r="115" ht="15.75" customHeight="1">
      <c r="A115" s="1">
        <v>114.0</v>
      </c>
      <c r="C115" s="1" t="s">
        <v>1223</v>
      </c>
      <c r="D115" s="1">
        <v>73.0</v>
      </c>
      <c r="E115" s="1">
        <v>1.0</v>
      </c>
      <c r="F115" s="1"/>
      <c r="G115" s="1">
        <f t="shared" si="1"/>
        <v>4</v>
      </c>
      <c r="H115" s="1">
        <v>0.0</v>
      </c>
      <c r="I115" s="1">
        <f t="shared" si="2"/>
        <v>0</v>
      </c>
      <c r="J115" s="1" t="s">
        <v>1195</v>
      </c>
      <c r="K115" s="1">
        <v>3.0</v>
      </c>
      <c r="L115" s="1">
        <v>3.0</v>
      </c>
    </row>
    <row r="116" ht="15.75" customHeight="1">
      <c r="A116" s="1">
        <v>115.0</v>
      </c>
      <c r="C116" s="1" t="s">
        <v>1224</v>
      </c>
      <c r="D116" s="1">
        <v>74.0</v>
      </c>
      <c r="E116" s="1">
        <v>0.25</v>
      </c>
      <c r="F116" s="1"/>
      <c r="G116" s="1">
        <f t="shared" si="1"/>
        <v>5</v>
      </c>
      <c r="H116" s="1">
        <v>1.0</v>
      </c>
      <c r="I116" s="1">
        <f t="shared" si="2"/>
        <v>1</v>
      </c>
      <c r="J116" s="1" t="s">
        <v>1196</v>
      </c>
      <c r="K116" s="1">
        <v>4.0</v>
      </c>
      <c r="L116" s="1">
        <v>4.0</v>
      </c>
    </row>
    <row r="117" ht="15.75" customHeight="1">
      <c r="A117" s="1">
        <v>116.0</v>
      </c>
      <c r="C117" s="1" t="s">
        <v>1225</v>
      </c>
      <c r="D117" s="1">
        <v>76.0</v>
      </c>
      <c r="E117" s="1">
        <v>0.25</v>
      </c>
      <c r="F117" s="1"/>
      <c r="G117" s="1">
        <f t="shared" si="1"/>
        <v>7</v>
      </c>
      <c r="H117" s="1">
        <v>2.0</v>
      </c>
      <c r="I117" s="1">
        <f t="shared" si="2"/>
        <v>2</v>
      </c>
      <c r="J117" s="1" t="s">
        <v>1226</v>
      </c>
      <c r="K117" s="1">
        <v>5.0</v>
      </c>
      <c r="L117" s="1">
        <v>5.0</v>
      </c>
    </row>
    <row r="118" ht="15.75" customHeight="1">
      <c r="A118" s="1">
        <v>117.0</v>
      </c>
      <c r="B118" s="1">
        <v>26.0</v>
      </c>
      <c r="C118" s="1" t="s">
        <v>1224</v>
      </c>
      <c r="D118" s="1">
        <v>74.0</v>
      </c>
      <c r="E118" s="1">
        <v>0.5</v>
      </c>
      <c r="F118" s="1"/>
      <c r="G118" s="1">
        <f t="shared" si="1"/>
        <v>5</v>
      </c>
      <c r="H118" s="1">
        <v>-2.0</v>
      </c>
      <c r="I118" s="1">
        <f t="shared" si="2"/>
        <v>2</v>
      </c>
      <c r="J118" s="1" t="s">
        <v>1227</v>
      </c>
      <c r="K118" s="1">
        <v>4.0</v>
      </c>
      <c r="L118" s="1">
        <v>4.0</v>
      </c>
    </row>
    <row r="119" ht="15.75" customHeight="1">
      <c r="A119" s="1">
        <v>118.0</v>
      </c>
      <c r="C119" s="1" t="s">
        <v>1224</v>
      </c>
      <c r="D119" s="1">
        <v>74.0</v>
      </c>
      <c r="E119" s="1">
        <v>1.0</v>
      </c>
      <c r="F119" s="1"/>
      <c r="G119" s="1">
        <f t="shared" si="1"/>
        <v>5</v>
      </c>
      <c r="H119" s="1">
        <v>0.0</v>
      </c>
      <c r="I119" s="1">
        <f t="shared" si="2"/>
        <v>0</v>
      </c>
      <c r="J119" s="1" t="s">
        <v>1195</v>
      </c>
      <c r="K119" s="1">
        <v>4.0</v>
      </c>
      <c r="L119" s="1">
        <v>4.0</v>
      </c>
    </row>
    <row r="120">
      <c r="A120" s="1">
        <v>119.0</v>
      </c>
      <c r="C120" s="1" t="s">
        <v>1225</v>
      </c>
      <c r="D120" s="1">
        <v>76.0</v>
      </c>
      <c r="E120" s="1">
        <v>0.25</v>
      </c>
      <c r="F120" s="1"/>
      <c r="G120" s="1">
        <f t="shared" si="1"/>
        <v>7</v>
      </c>
      <c r="H120" s="1">
        <v>2.0</v>
      </c>
      <c r="I120" s="1">
        <f t="shared" si="2"/>
        <v>2</v>
      </c>
      <c r="J120" s="1" t="s">
        <v>1226</v>
      </c>
      <c r="K120" s="1">
        <v>5.0</v>
      </c>
      <c r="L120" s="1">
        <v>5.0</v>
      </c>
    </row>
    <row r="121" ht="15.75" customHeight="1">
      <c r="A121" s="1">
        <v>120.0</v>
      </c>
      <c r="C121" s="1" t="s">
        <v>1190</v>
      </c>
      <c r="D121" s="1">
        <v>78.0</v>
      </c>
      <c r="E121" s="1">
        <v>0.25</v>
      </c>
      <c r="F121" s="1"/>
      <c r="G121" s="1">
        <f t="shared" si="1"/>
        <v>9</v>
      </c>
      <c r="H121" s="1">
        <v>2.0</v>
      </c>
      <c r="I121" s="1">
        <f t="shared" si="2"/>
        <v>2</v>
      </c>
      <c r="J121" s="1" t="s">
        <v>1226</v>
      </c>
      <c r="K121" s="1">
        <v>6.0</v>
      </c>
      <c r="L121" s="1">
        <v>6.0</v>
      </c>
    </row>
    <row r="122" ht="15.75" customHeight="1">
      <c r="A122" s="1">
        <v>121.0</v>
      </c>
      <c r="C122" s="1" t="s">
        <v>1230</v>
      </c>
      <c r="D122" s="1">
        <v>69.0</v>
      </c>
      <c r="E122" s="1">
        <v>0.5</v>
      </c>
      <c r="F122" s="1"/>
      <c r="G122" s="1">
        <f t="shared" si="1"/>
        <v>0</v>
      </c>
      <c r="H122" s="1">
        <v>-9.0</v>
      </c>
      <c r="I122" s="1">
        <f t="shared" si="2"/>
        <v>9</v>
      </c>
      <c r="J122" s="1" t="s">
        <v>1241</v>
      </c>
      <c r="K122" s="1">
        <v>1.0</v>
      </c>
      <c r="L122" s="1">
        <v>1.0</v>
      </c>
    </row>
    <row r="123" ht="15.75" customHeight="1">
      <c r="A123" s="1">
        <v>122.0</v>
      </c>
      <c r="C123" s="1" t="s">
        <v>1234</v>
      </c>
      <c r="D123" s="1">
        <v>68.0</v>
      </c>
      <c r="E123" s="1">
        <v>0.5</v>
      </c>
      <c r="F123" s="1"/>
      <c r="G123" s="1">
        <f t="shared" si="1"/>
        <v>-1</v>
      </c>
      <c r="H123" s="1">
        <v>-1.0</v>
      </c>
      <c r="I123" s="1">
        <f t="shared" si="2"/>
        <v>1</v>
      </c>
      <c r="J123" s="1" t="s">
        <v>1197</v>
      </c>
      <c r="K123" s="1">
        <v>7.0</v>
      </c>
      <c r="L123" s="1">
        <v>7.0</v>
      </c>
    </row>
    <row r="124" ht="15.75" customHeight="1">
      <c r="A124" s="1">
        <v>123.0</v>
      </c>
      <c r="B124" s="1">
        <v>27.0</v>
      </c>
      <c r="C124" s="1" t="s">
        <v>1228</v>
      </c>
      <c r="D124" s="1">
        <v>71.0</v>
      </c>
      <c r="E124" s="1">
        <v>1.0</v>
      </c>
      <c r="F124" s="1"/>
      <c r="G124" s="1">
        <f t="shared" si="1"/>
        <v>2</v>
      </c>
      <c r="H124" s="1">
        <v>3.0</v>
      </c>
      <c r="I124" s="1">
        <f t="shared" si="2"/>
        <v>3</v>
      </c>
      <c r="J124" s="1" t="s">
        <v>1201</v>
      </c>
      <c r="K124" s="1">
        <v>2.0</v>
      </c>
      <c r="L124" s="1">
        <v>2.0</v>
      </c>
    </row>
    <row r="125" ht="15.75" customHeight="1">
      <c r="A125" s="1">
        <v>124.0</v>
      </c>
      <c r="C125" s="1" t="s">
        <v>1228</v>
      </c>
      <c r="D125" s="1">
        <v>71.0</v>
      </c>
      <c r="E125" s="1">
        <v>1.0</v>
      </c>
      <c r="F125" s="1"/>
      <c r="G125" s="1">
        <f t="shared" si="1"/>
        <v>2</v>
      </c>
      <c r="H125" s="1">
        <v>0.0</v>
      </c>
      <c r="I125" s="1">
        <f t="shared" si="2"/>
        <v>0</v>
      </c>
      <c r="J125" s="1" t="s">
        <v>1195</v>
      </c>
      <c r="K125" s="1">
        <v>2.0</v>
      </c>
      <c r="L125" s="1">
        <v>2.0</v>
      </c>
    </row>
    <row r="126" ht="15.75" customHeight="1">
      <c r="A126" s="1">
        <v>125.0</v>
      </c>
      <c r="C126" s="1" t="s">
        <v>1228</v>
      </c>
      <c r="D126" s="1">
        <v>71.0</v>
      </c>
      <c r="E126" s="1">
        <v>0.5</v>
      </c>
      <c r="F126" s="1"/>
      <c r="G126" s="1">
        <f t="shared" si="1"/>
        <v>2</v>
      </c>
      <c r="H126" s="1">
        <v>0.0</v>
      </c>
      <c r="I126" s="1">
        <f t="shared" si="2"/>
        <v>0</v>
      </c>
      <c r="J126" s="1" t="s">
        <v>1195</v>
      </c>
      <c r="K126" s="1">
        <v>2.0</v>
      </c>
      <c r="L126" s="1">
        <v>2.0</v>
      </c>
    </row>
    <row r="127" ht="15.75" customHeight="1">
      <c r="A127" s="1">
        <v>126.0</v>
      </c>
      <c r="C127" s="1" t="s">
        <v>1234</v>
      </c>
      <c r="D127" s="1">
        <v>68.0</v>
      </c>
      <c r="E127" s="1">
        <v>0.25</v>
      </c>
      <c r="F127" s="1"/>
      <c r="G127" s="1">
        <f t="shared" si="1"/>
        <v>-1</v>
      </c>
      <c r="H127" s="1">
        <v>-3.0</v>
      </c>
      <c r="I127" s="1">
        <f t="shared" si="2"/>
        <v>3</v>
      </c>
      <c r="J127" s="1" t="s">
        <v>1229</v>
      </c>
      <c r="K127" s="1">
        <v>7.0</v>
      </c>
      <c r="L127" s="1">
        <v>7.0</v>
      </c>
    </row>
    <row r="128" ht="15.75" customHeight="1">
      <c r="A128" s="1">
        <v>127.0</v>
      </c>
      <c r="C128" s="1" t="s">
        <v>1230</v>
      </c>
      <c r="D128" s="1">
        <v>69.0</v>
      </c>
      <c r="E128" s="1">
        <v>0.25</v>
      </c>
      <c r="F128" s="1"/>
      <c r="G128" s="1">
        <f t="shared" si="1"/>
        <v>0</v>
      </c>
      <c r="H128" s="1">
        <v>1.0</v>
      </c>
      <c r="I128" s="1">
        <f t="shared" si="2"/>
        <v>1</v>
      </c>
      <c r="J128" s="1" t="s">
        <v>1196</v>
      </c>
      <c r="K128" s="1">
        <v>1.0</v>
      </c>
      <c r="L128" s="1">
        <v>1.0</v>
      </c>
    </row>
    <row r="129" ht="15.75" customHeight="1">
      <c r="A129" s="1">
        <v>128.0</v>
      </c>
      <c r="C129" s="1" t="s">
        <v>1228</v>
      </c>
      <c r="D129" s="1">
        <v>71.0</v>
      </c>
      <c r="E129" s="1">
        <v>0.5</v>
      </c>
      <c r="F129" s="1"/>
      <c r="G129" s="1">
        <f t="shared" si="1"/>
        <v>2</v>
      </c>
      <c r="H129" s="1">
        <v>2.0</v>
      </c>
      <c r="I129" s="1">
        <f t="shared" si="2"/>
        <v>2</v>
      </c>
      <c r="J129" s="1" t="s">
        <v>1226</v>
      </c>
      <c r="K129" s="1">
        <v>2.0</v>
      </c>
      <c r="L129" s="1">
        <v>2.0</v>
      </c>
    </row>
    <row r="130" ht="15.75" customHeight="1">
      <c r="A130" s="1">
        <v>129.0</v>
      </c>
      <c r="C130" s="1" t="s">
        <v>1228</v>
      </c>
      <c r="D130" s="1">
        <v>71.0</v>
      </c>
      <c r="E130" s="1">
        <v>0.5</v>
      </c>
      <c r="F130" s="1"/>
      <c r="G130" s="1">
        <f t="shared" si="1"/>
        <v>2</v>
      </c>
      <c r="H130" s="1">
        <v>0.0</v>
      </c>
      <c r="I130" s="1">
        <f t="shared" si="2"/>
        <v>0</v>
      </c>
      <c r="J130" s="1" t="s">
        <v>1195</v>
      </c>
      <c r="K130" s="1">
        <v>2.0</v>
      </c>
      <c r="L130" s="1">
        <v>2.0</v>
      </c>
    </row>
    <row r="131" ht="15.75" customHeight="1">
      <c r="A131" s="1">
        <v>130.0</v>
      </c>
      <c r="B131" s="1">
        <v>28.0</v>
      </c>
      <c r="C131" s="1" t="s">
        <v>1228</v>
      </c>
      <c r="D131" s="1">
        <v>71.0</v>
      </c>
      <c r="E131" s="1">
        <v>0.5</v>
      </c>
      <c r="F131" s="1"/>
      <c r="G131" s="1">
        <f t="shared" si="1"/>
        <v>2</v>
      </c>
      <c r="H131" s="1">
        <v>0.0</v>
      </c>
      <c r="I131" s="1">
        <f t="shared" si="2"/>
        <v>0</v>
      </c>
      <c r="J131" s="1" t="s">
        <v>1195</v>
      </c>
      <c r="K131" s="1">
        <v>2.0</v>
      </c>
      <c r="L131" s="1">
        <v>2.0</v>
      </c>
    </row>
    <row r="132">
      <c r="A132" s="1">
        <v>131.0</v>
      </c>
      <c r="C132" s="1" t="s">
        <v>1234</v>
      </c>
      <c r="D132" s="1">
        <v>68.0</v>
      </c>
      <c r="E132" s="1">
        <v>0.25</v>
      </c>
      <c r="F132" s="1"/>
      <c r="G132" s="1">
        <f t="shared" si="1"/>
        <v>-1</v>
      </c>
      <c r="H132" s="1">
        <v>-3.0</v>
      </c>
      <c r="I132" s="1">
        <f t="shared" si="2"/>
        <v>3</v>
      </c>
      <c r="J132" s="1" t="s">
        <v>1229</v>
      </c>
      <c r="K132" s="1">
        <v>7.0</v>
      </c>
      <c r="L132" s="1">
        <v>7.0</v>
      </c>
    </row>
    <row r="133" ht="15.75" customHeight="1">
      <c r="A133" s="1">
        <v>132.0</v>
      </c>
      <c r="C133" s="1" t="s">
        <v>1230</v>
      </c>
      <c r="D133" s="1">
        <v>69.0</v>
      </c>
      <c r="E133" s="1">
        <v>0.25</v>
      </c>
      <c r="F133" s="1"/>
      <c r="G133" s="1">
        <f t="shared" si="1"/>
        <v>0</v>
      </c>
      <c r="H133" s="1">
        <v>1.0</v>
      </c>
      <c r="I133" s="1">
        <f t="shared" si="2"/>
        <v>1</v>
      </c>
      <c r="J133" s="1" t="s">
        <v>1196</v>
      </c>
      <c r="K133" s="1">
        <v>1.0</v>
      </c>
      <c r="L133" s="1">
        <v>1.0</v>
      </c>
    </row>
    <row r="134" ht="15.75" customHeight="1">
      <c r="A134" s="1">
        <v>133.0</v>
      </c>
      <c r="C134" s="1" t="s">
        <v>1228</v>
      </c>
      <c r="D134" s="1">
        <v>71.0</v>
      </c>
      <c r="E134" s="1">
        <v>0.5</v>
      </c>
      <c r="F134" s="1"/>
      <c r="G134" s="1">
        <f t="shared" si="1"/>
        <v>2</v>
      </c>
      <c r="H134" s="1">
        <v>2.0</v>
      </c>
      <c r="I134" s="1">
        <f t="shared" si="2"/>
        <v>2</v>
      </c>
      <c r="J134" s="1" t="s">
        <v>1226</v>
      </c>
      <c r="K134" s="1">
        <v>2.0</v>
      </c>
      <c r="L134" s="1">
        <v>2.0</v>
      </c>
    </row>
    <row r="135" ht="15.75" customHeight="1">
      <c r="A135" s="1">
        <v>134.0</v>
      </c>
      <c r="C135" s="1" t="s">
        <v>1223</v>
      </c>
      <c r="D135" s="1">
        <v>73.0</v>
      </c>
      <c r="E135" s="1">
        <v>0.25</v>
      </c>
      <c r="F135" s="1"/>
      <c r="G135" s="1">
        <f t="shared" si="1"/>
        <v>4</v>
      </c>
      <c r="H135" s="1">
        <v>2.0</v>
      </c>
      <c r="I135" s="1">
        <f t="shared" si="2"/>
        <v>2</v>
      </c>
      <c r="J135" s="1" t="s">
        <v>1226</v>
      </c>
      <c r="K135" s="1">
        <v>3.0</v>
      </c>
      <c r="L135" s="1">
        <v>3.0</v>
      </c>
    </row>
    <row r="136" ht="15.75" customHeight="1">
      <c r="A136" s="1">
        <v>135.0</v>
      </c>
      <c r="C136" s="1" t="s">
        <v>1235</v>
      </c>
      <c r="D136" s="1">
        <v>75.0</v>
      </c>
      <c r="E136" s="1">
        <v>0.25</v>
      </c>
      <c r="F136" s="1"/>
      <c r="G136" s="1">
        <f t="shared" si="1"/>
        <v>6</v>
      </c>
      <c r="H136" s="1">
        <v>2.0</v>
      </c>
      <c r="I136" s="1">
        <f t="shared" si="2"/>
        <v>2</v>
      </c>
      <c r="J136" s="1" t="s">
        <v>1226</v>
      </c>
      <c r="K136" s="1" t="s">
        <v>1236</v>
      </c>
      <c r="L136" s="1" t="s">
        <v>1236</v>
      </c>
    </row>
    <row r="137" ht="15.75" customHeight="1">
      <c r="A137" s="1">
        <v>136.0</v>
      </c>
      <c r="C137" s="1" t="s">
        <v>1225</v>
      </c>
      <c r="D137" s="1">
        <v>76.0</v>
      </c>
      <c r="E137" s="1">
        <v>0.5</v>
      </c>
      <c r="F137" s="1"/>
      <c r="G137" s="1">
        <f t="shared" si="1"/>
        <v>7</v>
      </c>
      <c r="H137" s="1">
        <v>1.0</v>
      </c>
      <c r="I137" s="1">
        <f t="shared" si="2"/>
        <v>1</v>
      </c>
      <c r="J137" s="1" t="s">
        <v>1196</v>
      </c>
      <c r="K137" s="1">
        <v>5.0</v>
      </c>
      <c r="L137" s="1">
        <v>5.0</v>
      </c>
    </row>
    <row r="138" ht="15.75" customHeight="1">
      <c r="A138" s="1">
        <v>137.0</v>
      </c>
      <c r="C138" s="1" t="s">
        <v>1193</v>
      </c>
      <c r="D138" s="1">
        <v>64.0</v>
      </c>
      <c r="E138" s="1">
        <v>0.5</v>
      </c>
      <c r="F138" s="1"/>
      <c r="G138" s="1">
        <f t="shared" si="1"/>
        <v>-5</v>
      </c>
      <c r="H138" s="1">
        <v>-12.0</v>
      </c>
      <c r="I138" s="1">
        <f t="shared" si="2"/>
        <v>12</v>
      </c>
      <c r="J138" s="1" t="s">
        <v>1192</v>
      </c>
      <c r="K138" s="1">
        <v>5.0</v>
      </c>
      <c r="L138" s="1">
        <v>5.0</v>
      </c>
    </row>
    <row r="139" ht="15.75" customHeight="1">
      <c r="A139" s="1">
        <v>138.0</v>
      </c>
      <c r="C139" s="1" t="s">
        <v>1228</v>
      </c>
      <c r="D139" s="1">
        <v>71.0</v>
      </c>
      <c r="E139" s="1">
        <v>0.5</v>
      </c>
      <c r="F139" s="1"/>
      <c r="G139" s="1">
        <f t="shared" si="1"/>
        <v>2</v>
      </c>
      <c r="H139" s="1">
        <v>7.0</v>
      </c>
      <c r="I139" s="1">
        <f t="shared" si="2"/>
        <v>7</v>
      </c>
      <c r="J139" s="1" t="s">
        <v>1233</v>
      </c>
      <c r="K139" s="1">
        <v>2.0</v>
      </c>
      <c r="L139" s="1">
        <v>2.0</v>
      </c>
    </row>
    <row r="140" ht="15.75" customHeight="1">
      <c r="A140" s="1">
        <v>139.0</v>
      </c>
      <c r="B140" s="1">
        <v>29.0</v>
      </c>
      <c r="C140" s="1" t="s">
        <v>1223</v>
      </c>
      <c r="D140" s="1">
        <v>73.0</v>
      </c>
      <c r="E140" s="1">
        <v>0.5</v>
      </c>
      <c r="F140" s="1"/>
      <c r="G140" s="1">
        <f t="shared" si="1"/>
        <v>4</v>
      </c>
      <c r="H140" s="1">
        <v>2.0</v>
      </c>
      <c r="I140" s="1">
        <f t="shared" si="2"/>
        <v>2</v>
      </c>
      <c r="J140" s="1" t="s">
        <v>1226</v>
      </c>
      <c r="K140" s="1">
        <v>3.0</v>
      </c>
      <c r="L140" s="1">
        <v>3.0</v>
      </c>
    </row>
    <row r="141" ht="15.75" customHeight="1">
      <c r="A141" s="1">
        <v>140.0</v>
      </c>
      <c r="C141" s="1" t="s">
        <v>1228</v>
      </c>
      <c r="D141" s="1">
        <v>71.0</v>
      </c>
      <c r="E141" s="1">
        <v>1.0</v>
      </c>
      <c r="F141" s="1"/>
      <c r="G141" s="1">
        <f t="shared" si="1"/>
        <v>2</v>
      </c>
      <c r="H141" s="1">
        <v>-2.0</v>
      </c>
      <c r="I141" s="1">
        <f t="shared" si="2"/>
        <v>2</v>
      </c>
      <c r="J141" s="1" t="s">
        <v>1227</v>
      </c>
      <c r="K141" s="1">
        <v>2.0</v>
      </c>
      <c r="L141" s="1">
        <v>2.0</v>
      </c>
    </row>
    <row r="142" ht="15.75" customHeight="1">
      <c r="A142" s="1">
        <v>141.0</v>
      </c>
      <c r="C142" s="1" t="s">
        <v>1230</v>
      </c>
      <c r="D142" s="1">
        <v>69.0</v>
      </c>
      <c r="E142" s="1">
        <v>0.5</v>
      </c>
      <c r="F142" s="1"/>
      <c r="G142" s="1">
        <f t="shared" si="1"/>
        <v>0</v>
      </c>
      <c r="H142" s="1">
        <v>-2.0</v>
      </c>
      <c r="I142" s="1">
        <f t="shared" si="2"/>
        <v>2</v>
      </c>
      <c r="J142" s="1" t="s">
        <v>1227</v>
      </c>
      <c r="K142" s="1">
        <v>1.0</v>
      </c>
      <c r="L142" s="1">
        <v>1.0</v>
      </c>
    </row>
    <row r="143" ht="15.75" customHeight="1">
      <c r="A143" s="1">
        <v>142.0</v>
      </c>
      <c r="C143" s="1" t="s">
        <v>1224</v>
      </c>
      <c r="D143" s="1">
        <v>74.0</v>
      </c>
      <c r="E143" s="1">
        <v>0.5</v>
      </c>
      <c r="F143" s="1"/>
      <c r="G143" s="1">
        <f t="shared" si="1"/>
        <v>5</v>
      </c>
      <c r="H143" s="1">
        <v>5.0</v>
      </c>
      <c r="I143" s="1">
        <f t="shared" si="2"/>
        <v>5</v>
      </c>
      <c r="J143" s="1" t="s">
        <v>1237</v>
      </c>
      <c r="K143" s="1">
        <v>4.0</v>
      </c>
      <c r="L143" s="1">
        <v>4.0</v>
      </c>
    </row>
    <row r="144" ht="15.75" customHeight="1">
      <c r="A144" s="1">
        <v>143.0</v>
      </c>
      <c r="C144" s="1" t="s">
        <v>1223</v>
      </c>
      <c r="D144" s="1">
        <v>73.0</v>
      </c>
      <c r="E144" s="1">
        <v>1.0</v>
      </c>
      <c r="F144" s="1"/>
      <c r="G144" s="1">
        <f t="shared" si="1"/>
        <v>4</v>
      </c>
      <c r="H144" s="1">
        <v>-1.0</v>
      </c>
      <c r="I144" s="1">
        <f t="shared" si="2"/>
        <v>1</v>
      </c>
      <c r="J144" s="1" t="s">
        <v>1197</v>
      </c>
      <c r="K144" s="1">
        <v>3.0</v>
      </c>
      <c r="L144" s="1">
        <v>3.0</v>
      </c>
    </row>
    <row r="145" ht="15.75" customHeight="1">
      <c r="A145" s="1">
        <v>144.0</v>
      </c>
      <c r="C145" s="1" t="s">
        <v>1228</v>
      </c>
      <c r="D145" s="1">
        <v>71.0</v>
      </c>
      <c r="E145" s="1">
        <v>0.5</v>
      </c>
      <c r="F145" s="1"/>
      <c r="G145" s="1">
        <f t="shared" si="1"/>
        <v>2</v>
      </c>
      <c r="H145" s="1">
        <v>-2.0</v>
      </c>
      <c r="I145" s="1">
        <f t="shared" si="2"/>
        <v>2</v>
      </c>
      <c r="J145" s="1" t="s">
        <v>1227</v>
      </c>
      <c r="K145" s="1">
        <v>2.0</v>
      </c>
      <c r="L145" s="1">
        <v>2.0</v>
      </c>
    </row>
    <row r="146" ht="15.75" customHeight="1">
      <c r="A146" s="1">
        <v>145.0</v>
      </c>
      <c r="B146" s="1">
        <v>30.0</v>
      </c>
      <c r="C146" s="1" t="s">
        <v>1223</v>
      </c>
      <c r="D146" s="1">
        <v>73.0</v>
      </c>
      <c r="E146" s="1">
        <v>0.5</v>
      </c>
      <c r="F146" s="1"/>
      <c r="G146" s="1">
        <f t="shared" si="1"/>
        <v>4</v>
      </c>
      <c r="H146" s="1">
        <v>2.0</v>
      </c>
      <c r="I146" s="1">
        <f t="shared" si="2"/>
        <v>2</v>
      </c>
      <c r="J146" s="1" t="s">
        <v>1226</v>
      </c>
      <c r="K146" s="1">
        <v>3.0</v>
      </c>
      <c r="L146" s="1">
        <v>3.0</v>
      </c>
    </row>
    <row r="147" ht="15.75" customHeight="1">
      <c r="A147" s="1">
        <v>146.0</v>
      </c>
      <c r="C147" s="1" t="s">
        <v>1228</v>
      </c>
      <c r="D147" s="1">
        <v>71.0</v>
      </c>
      <c r="E147" s="1">
        <v>1.0</v>
      </c>
      <c r="F147" s="1"/>
      <c r="G147" s="1">
        <f t="shared" si="1"/>
        <v>2</v>
      </c>
      <c r="H147" s="1">
        <v>-2.0</v>
      </c>
      <c r="I147" s="1">
        <f t="shared" si="2"/>
        <v>2</v>
      </c>
      <c r="J147" s="1" t="s">
        <v>1227</v>
      </c>
      <c r="K147" s="1">
        <v>2.0</v>
      </c>
      <c r="L147" s="1">
        <v>2.0</v>
      </c>
    </row>
    <row r="148" ht="15.75" customHeight="1">
      <c r="A148" s="1">
        <v>147.0</v>
      </c>
      <c r="C148" s="1" t="s">
        <v>1230</v>
      </c>
      <c r="D148" s="1">
        <v>69.0</v>
      </c>
      <c r="E148" s="1">
        <v>0.5</v>
      </c>
      <c r="F148" s="1"/>
      <c r="G148" s="1">
        <f t="shared" si="1"/>
        <v>0</v>
      </c>
      <c r="H148" s="1">
        <v>-2.0</v>
      </c>
      <c r="I148" s="1">
        <f t="shared" si="2"/>
        <v>2</v>
      </c>
      <c r="J148" s="1" t="s">
        <v>1227</v>
      </c>
      <c r="K148" s="1">
        <v>1.0</v>
      </c>
      <c r="L148" s="1">
        <v>1.0</v>
      </c>
    </row>
    <row r="149" ht="15.75" customHeight="1">
      <c r="A149" s="1">
        <v>148.0</v>
      </c>
      <c r="C149" s="1" t="s">
        <v>1224</v>
      </c>
      <c r="D149" s="1">
        <v>74.0</v>
      </c>
      <c r="E149" s="1">
        <v>0.5</v>
      </c>
      <c r="F149" s="1"/>
      <c r="G149" s="1">
        <f t="shared" si="1"/>
        <v>5</v>
      </c>
      <c r="H149" s="1">
        <v>5.0</v>
      </c>
      <c r="I149" s="1">
        <f t="shared" si="2"/>
        <v>5</v>
      </c>
      <c r="J149" s="1" t="s">
        <v>1237</v>
      </c>
      <c r="K149" s="1">
        <v>4.0</v>
      </c>
      <c r="L149" s="1">
        <v>4.0</v>
      </c>
    </row>
    <row r="150" ht="15.75" customHeight="1">
      <c r="A150" s="1">
        <v>149.0</v>
      </c>
      <c r="C150" s="1" t="s">
        <v>1223</v>
      </c>
      <c r="D150" s="1">
        <v>73.0</v>
      </c>
      <c r="E150" s="1">
        <v>1.0</v>
      </c>
      <c r="F150" s="1"/>
      <c r="G150" s="1">
        <f t="shared" si="1"/>
        <v>4</v>
      </c>
      <c r="H150" s="1">
        <v>-1.0</v>
      </c>
      <c r="I150" s="1">
        <f t="shared" si="2"/>
        <v>1</v>
      </c>
      <c r="J150" s="1" t="s">
        <v>1197</v>
      </c>
      <c r="K150" s="1">
        <v>3.0</v>
      </c>
      <c r="L150" s="1">
        <v>3.0</v>
      </c>
    </row>
    <row r="151" ht="15.75" customHeight="1">
      <c r="A151" s="1">
        <v>150.0</v>
      </c>
      <c r="C151" s="1" t="s">
        <v>1228</v>
      </c>
      <c r="D151" s="1">
        <v>71.0</v>
      </c>
      <c r="E151" s="1">
        <v>0.5</v>
      </c>
      <c r="F151" s="1"/>
      <c r="G151" s="1">
        <f t="shared" si="1"/>
        <v>2</v>
      </c>
      <c r="H151" s="1">
        <v>-2.0</v>
      </c>
      <c r="I151" s="1">
        <f t="shared" si="2"/>
        <v>2</v>
      </c>
      <c r="J151" s="1" t="s">
        <v>1227</v>
      </c>
      <c r="K151" s="1">
        <v>2.0</v>
      </c>
      <c r="L151" s="1">
        <v>2.0</v>
      </c>
    </row>
    <row r="152" ht="15.75" customHeight="1">
      <c r="A152" s="1">
        <v>151.0</v>
      </c>
      <c r="B152" s="1">
        <v>31.0</v>
      </c>
      <c r="C152" s="1" t="s">
        <v>1223</v>
      </c>
      <c r="D152" s="1">
        <v>73.0</v>
      </c>
      <c r="E152" s="1">
        <v>0.375</v>
      </c>
      <c r="F152" s="1"/>
      <c r="G152" s="1">
        <f t="shared" si="1"/>
        <v>4</v>
      </c>
      <c r="H152" s="1">
        <v>2.0</v>
      </c>
      <c r="I152" s="1">
        <f t="shared" si="2"/>
        <v>2</v>
      </c>
      <c r="J152" s="1" t="s">
        <v>1226</v>
      </c>
      <c r="K152" s="1">
        <v>3.0</v>
      </c>
      <c r="L152" s="1">
        <v>3.0</v>
      </c>
    </row>
    <row r="153" ht="15.75" customHeight="1">
      <c r="A153" s="1">
        <v>152.0</v>
      </c>
      <c r="C153" s="1" t="s">
        <v>1225</v>
      </c>
      <c r="D153" s="1">
        <v>76.0</v>
      </c>
      <c r="E153" s="1">
        <v>0.125</v>
      </c>
      <c r="F153" s="1"/>
      <c r="G153" s="1">
        <f t="shared" si="1"/>
        <v>7</v>
      </c>
      <c r="H153" s="1">
        <v>3.0</v>
      </c>
      <c r="I153" s="1">
        <f t="shared" si="2"/>
        <v>3</v>
      </c>
      <c r="J153" s="1" t="s">
        <v>1201</v>
      </c>
      <c r="K153" s="1">
        <v>5.0</v>
      </c>
      <c r="L153" s="1">
        <v>5.0</v>
      </c>
    </row>
    <row r="154">
      <c r="A154" s="1">
        <v>153.0</v>
      </c>
      <c r="C154" s="1" t="s">
        <v>1224</v>
      </c>
      <c r="D154" s="1">
        <v>74.0</v>
      </c>
      <c r="E154" s="1">
        <v>0.375</v>
      </c>
      <c r="F154" s="1"/>
      <c r="G154" s="1">
        <f t="shared" si="1"/>
        <v>5</v>
      </c>
      <c r="H154" s="1">
        <v>-2.0</v>
      </c>
      <c r="I154" s="1">
        <f t="shared" si="2"/>
        <v>2</v>
      </c>
      <c r="J154" s="1" t="s">
        <v>1227</v>
      </c>
      <c r="K154" s="1">
        <v>4.0</v>
      </c>
      <c r="L154" s="1">
        <v>4.0</v>
      </c>
    </row>
    <row r="155">
      <c r="A155" s="1">
        <v>154.0</v>
      </c>
      <c r="C155" s="1" t="s">
        <v>1190</v>
      </c>
      <c r="D155" s="1">
        <v>78.0</v>
      </c>
      <c r="E155" s="1">
        <v>0.125</v>
      </c>
      <c r="F155" s="1"/>
      <c r="G155" s="1">
        <f t="shared" si="1"/>
        <v>9</v>
      </c>
      <c r="H155" s="1">
        <v>4.0</v>
      </c>
      <c r="I155" s="1">
        <f t="shared" si="2"/>
        <v>4</v>
      </c>
      <c r="J155" s="1" t="s">
        <v>1232</v>
      </c>
      <c r="K155" s="1">
        <v>6.0</v>
      </c>
      <c r="L155" s="1">
        <v>6.0</v>
      </c>
    </row>
    <row r="156" ht="15.75" customHeight="1">
      <c r="A156" s="1">
        <v>155.0</v>
      </c>
      <c r="C156" s="1" t="s">
        <v>1225</v>
      </c>
      <c r="D156" s="1">
        <v>76.0</v>
      </c>
      <c r="E156" s="1">
        <v>0.5</v>
      </c>
      <c r="F156" s="1"/>
      <c r="G156" s="1">
        <f t="shared" si="1"/>
        <v>7</v>
      </c>
      <c r="H156" s="1">
        <v>-2.0</v>
      </c>
      <c r="I156" s="1">
        <f t="shared" si="2"/>
        <v>2</v>
      </c>
      <c r="J156" s="1" t="s">
        <v>1227</v>
      </c>
      <c r="K156" s="1">
        <v>5.0</v>
      </c>
      <c r="L156" s="1">
        <v>5.0</v>
      </c>
    </row>
    <row r="157" ht="15.75" customHeight="1">
      <c r="A157" s="1">
        <v>156.0</v>
      </c>
      <c r="C157" s="1" t="s">
        <v>1190</v>
      </c>
      <c r="D157" s="1">
        <v>78.0</v>
      </c>
      <c r="E157" s="1">
        <v>0.5</v>
      </c>
      <c r="F157" s="1"/>
      <c r="G157" s="1">
        <f t="shared" si="1"/>
        <v>9</v>
      </c>
      <c r="H157" s="1">
        <v>2.0</v>
      </c>
      <c r="I157" s="1">
        <f t="shared" si="2"/>
        <v>2</v>
      </c>
      <c r="J157" s="1" t="s">
        <v>1226</v>
      </c>
      <c r="K157" s="1">
        <v>6.0</v>
      </c>
      <c r="L157" s="1">
        <v>6.0</v>
      </c>
    </row>
    <row r="158" ht="15.75" customHeight="1">
      <c r="A158" s="1">
        <v>157.0</v>
      </c>
      <c r="C158" s="1" t="s">
        <v>1230</v>
      </c>
      <c r="D158" s="1">
        <v>69.0</v>
      </c>
      <c r="E158" s="1">
        <v>0.5</v>
      </c>
      <c r="F158" s="1"/>
      <c r="G158" s="1">
        <f t="shared" si="1"/>
        <v>0</v>
      </c>
      <c r="H158" s="1">
        <v>-9.0</v>
      </c>
      <c r="I158" s="1">
        <f t="shared" si="2"/>
        <v>9</v>
      </c>
      <c r="J158" s="1" t="s">
        <v>1241</v>
      </c>
      <c r="K158" s="1">
        <v>1.0</v>
      </c>
      <c r="L158" s="1">
        <v>1.0</v>
      </c>
    </row>
    <row r="159">
      <c r="A159" s="1">
        <v>158.0</v>
      </c>
      <c r="C159" s="1" t="s">
        <v>1234</v>
      </c>
      <c r="D159" s="1">
        <v>68.0</v>
      </c>
      <c r="E159" s="1">
        <v>1.0</v>
      </c>
      <c r="F159" s="1"/>
      <c r="G159" s="1">
        <f t="shared" si="1"/>
        <v>-1</v>
      </c>
      <c r="H159" s="1">
        <v>-1.0</v>
      </c>
      <c r="I159" s="1">
        <f t="shared" si="2"/>
        <v>1</v>
      </c>
      <c r="J159" s="1" t="s">
        <v>1197</v>
      </c>
      <c r="K159" s="1">
        <v>7.0</v>
      </c>
      <c r="L159" s="1">
        <v>7.0</v>
      </c>
    </row>
    <row r="160">
      <c r="A160" s="1">
        <v>159.0</v>
      </c>
      <c r="C160" s="1" t="s">
        <v>1230</v>
      </c>
      <c r="D160" s="1">
        <v>69.0</v>
      </c>
      <c r="E160" s="1">
        <v>0.5</v>
      </c>
      <c r="F160" s="1"/>
      <c r="G160" s="1">
        <f t="shared" si="1"/>
        <v>0</v>
      </c>
      <c r="H160" s="1">
        <v>1.0</v>
      </c>
      <c r="I160" s="1">
        <f t="shared" si="2"/>
        <v>1</v>
      </c>
      <c r="J160" s="1" t="s">
        <v>1196</v>
      </c>
      <c r="K160" s="1">
        <v>1.0</v>
      </c>
      <c r="L160" s="1">
        <v>1.0</v>
      </c>
    </row>
    <row r="161" ht="15.75" customHeight="1">
      <c r="A161" s="1">
        <v>160.0</v>
      </c>
      <c r="B161" s="1">
        <v>32.0</v>
      </c>
      <c r="C161" s="1" t="s">
        <v>1230</v>
      </c>
      <c r="D161" s="1">
        <v>69.0</v>
      </c>
      <c r="E161" s="1">
        <v>1.0</v>
      </c>
      <c r="F161" s="1"/>
      <c r="G161" s="1">
        <f t="shared" si="1"/>
        <v>0</v>
      </c>
      <c r="H161" s="1">
        <v>0.0</v>
      </c>
      <c r="I161" s="1">
        <f t="shared" si="2"/>
        <v>0</v>
      </c>
      <c r="J161" s="1" t="s">
        <v>1195</v>
      </c>
      <c r="K161" s="1">
        <v>1.0</v>
      </c>
      <c r="L161" s="1">
        <v>1.0</v>
      </c>
    </row>
    <row r="162" ht="15.75" customHeight="1">
      <c r="A162" s="1">
        <v>161.0</v>
      </c>
      <c r="C162" s="1" t="s">
        <v>1224</v>
      </c>
      <c r="D162" s="1">
        <v>74.0</v>
      </c>
      <c r="E162" s="1">
        <v>0.5</v>
      </c>
      <c r="F162" s="1"/>
      <c r="G162" s="1">
        <f t="shared" si="1"/>
        <v>5</v>
      </c>
      <c r="H162" s="1">
        <v>5.0</v>
      </c>
      <c r="I162" s="1">
        <f t="shared" si="2"/>
        <v>5</v>
      </c>
      <c r="J162" s="1" t="s">
        <v>1237</v>
      </c>
      <c r="K162" s="1">
        <v>4.0</v>
      </c>
      <c r="L162" s="1">
        <v>4.0</v>
      </c>
    </row>
    <row r="163" ht="15.75" customHeight="1">
      <c r="A163" s="1">
        <v>162.0</v>
      </c>
      <c r="C163" s="1" t="s">
        <v>1223</v>
      </c>
      <c r="D163" s="1">
        <v>73.0</v>
      </c>
      <c r="E163" s="1">
        <v>0.125</v>
      </c>
      <c r="F163" s="1"/>
      <c r="G163" s="1">
        <f t="shared" si="1"/>
        <v>4</v>
      </c>
      <c r="H163" s="1">
        <v>-1.0</v>
      </c>
      <c r="I163" s="1">
        <f t="shared" si="2"/>
        <v>1</v>
      </c>
      <c r="J163" s="1" t="s">
        <v>1197</v>
      </c>
      <c r="K163" s="1">
        <v>3.0</v>
      </c>
      <c r="L163" s="1">
        <v>3.0</v>
      </c>
    </row>
    <row r="164" ht="15.75" customHeight="1">
      <c r="A164" s="1">
        <v>163.0</v>
      </c>
      <c r="C164" s="1" t="s">
        <v>1228</v>
      </c>
      <c r="D164" s="1">
        <v>71.0</v>
      </c>
      <c r="E164" s="1">
        <v>0.125</v>
      </c>
      <c r="F164" s="1"/>
      <c r="G164" s="1">
        <f t="shared" si="1"/>
        <v>2</v>
      </c>
      <c r="H164" s="1">
        <v>-2.0</v>
      </c>
      <c r="I164" s="1">
        <f t="shared" si="2"/>
        <v>2</v>
      </c>
      <c r="J164" s="1" t="s">
        <v>1227</v>
      </c>
      <c r="K164" s="1">
        <v>2.0</v>
      </c>
      <c r="L164" s="1">
        <v>2.0</v>
      </c>
    </row>
    <row r="165" ht="15.75" customHeight="1">
      <c r="A165" s="1">
        <v>164.0</v>
      </c>
      <c r="C165" s="1" t="s">
        <v>1230</v>
      </c>
      <c r="D165" s="1">
        <v>69.0</v>
      </c>
      <c r="E165" s="1">
        <v>0.75</v>
      </c>
      <c r="F165" s="1"/>
      <c r="G165" s="1">
        <f t="shared" si="1"/>
        <v>0</v>
      </c>
      <c r="H165" s="1">
        <v>-2.0</v>
      </c>
      <c r="I165" s="1">
        <f t="shared" si="2"/>
        <v>2</v>
      </c>
      <c r="J165" s="1" t="s">
        <v>1227</v>
      </c>
      <c r="K165" s="1">
        <v>1.0</v>
      </c>
      <c r="L165" s="1">
        <v>1.0</v>
      </c>
    </row>
    <row r="166" ht="15.75" customHeight="1">
      <c r="A166" s="1">
        <v>165.0</v>
      </c>
      <c r="C166" s="1" t="s">
        <v>1228</v>
      </c>
      <c r="D166" s="1">
        <v>71.0</v>
      </c>
      <c r="E166" s="1">
        <v>1.0</v>
      </c>
      <c r="F166" s="1"/>
      <c r="G166" s="1">
        <f t="shared" si="1"/>
        <v>2</v>
      </c>
      <c r="H166" s="1">
        <v>2.0</v>
      </c>
      <c r="I166" s="1">
        <f t="shared" si="2"/>
        <v>2</v>
      </c>
      <c r="J166" s="1" t="s">
        <v>1226</v>
      </c>
      <c r="K166" s="1">
        <v>2.0</v>
      </c>
      <c r="L166" s="1">
        <v>2.0</v>
      </c>
    </row>
    <row r="167" ht="15.75" customHeight="1">
      <c r="A167" s="1">
        <v>166.0</v>
      </c>
      <c r="B167" s="1">
        <v>33.0</v>
      </c>
      <c r="C167" s="1" t="s">
        <v>1230</v>
      </c>
      <c r="D167" s="1">
        <v>69.0</v>
      </c>
      <c r="E167" s="1">
        <v>1.0</v>
      </c>
      <c r="F167" s="1"/>
      <c r="G167" s="1">
        <f t="shared" si="1"/>
        <v>0</v>
      </c>
      <c r="H167" s="1">
        <v>-2.0</v>
      </c>
      <c r="I167" s="1">
        <f t="shared" si="2"/>
        <v>2</v>
      </c>
      <c r="J167" s="1" t="s">
        <v>1227</v>
      </c>
      <c r="K167" s="1">
        <v>1.0</v>
      </c>
      <c r="L167" s="1">
        <v>1.0</v>
      </c>
    </row>
    <row r="168" ht="15.75" customHeight="1">
      <c r="E168" s="1">
        <f>AVERAGE(E2:E167)</f>
        <v>0.5722891566</v>
      </c>
      <c r="F168" s="1">
        <f>SUM(F2:F167)</f>
        <v>3</v>
      </c>
      <c r="G168" s="1" t="s">
        <v>1242</v>
      </c>
      <c r="H168" s="1">
        <f t="shared" ref="H168:I168" si="3">AVERAGE(H3:H167)</f>
        <v>-0.02424242424</v>
      </c>
      <c r="I168" s="1">
        <f t="shared" si="3"/>
        <v>2.375757576</v>
      </c>
    </row>
    <row r="169" ht="15.75" customHeight="1">
      <c r="G169" s="1" t="s">
        <v>1243</v>
      </c>
      <c r="H169" s="1">
        <f t="shared" ref="H169:I169" si="4">SKEW(H3:H167)</f>
        <v>-0.2665826039</v>
      </c>
      <c r="I169" s="1">
        <f t="shared" si="4"/>
        <v>2.362831606</v>
      </c>
    </row>
    <row r="170" ht="15.75" customHeight="1">
      <c r="G170" s="1" t="s">
        <v>1244</v>
      </c>
      <c r="H170" s="1">
        <f t="shared" ref="H170:I170" si="5">KURT(H3:H167)</f>
        <v>3.081488167</v>
      </c>
      <c r="I170" s="1">
        <f t="shared" si="5"/>
        <v>6.813462354</v>
      </c>
    </row>
    <row r="171" ht="15.75" customHeight="1">
      <c r="G171" s="1" t="s">
        <v>1245</v>
      </c>
      <c r="H171" s="1">
        <f t="shared" ref="H171:I171" si="6">STDEV(H3:H167)</f>
        <v>3.244040531</v>
      </c>
      <c r="I171" s="1">
        <f t="shared" si="6"/>
        <v>2.201306472</v>
      </c>
    </row>
    <row r="172" ht="15.75" customHeight="1">
      <c r="G172" s="1" t="s">
        <v>1246</v>
      </c>
      <c r="H172" s="1">
        <f t="shared" ref="H172:I172" si="7">TRIMMEAN(H3:H167,0.2)</f>
        <v>-0.06766917293</v>
      </c>
      <c r="I172" s="1">
        <f t="shared" si="7"/>
        <v>2.015037594</v>
      </c>
    </row>
    <row r="173" ht="15.75" customHeight="1">
      <c r="G173" s="1" t="s">
        <v>1247</v>
      </c>
      <c r="H173" s="1">
        <f t="shared" ref="H173:I173" si="8">H168-H172</f>
        <v>0.04342674869</v>
      </c>
      <c r="I173" s="1">
        <f t="shared" si="8"/>
        <v>0.3607199818</v>
      </c>
    </row>
    <row r="174" ht="15.75" customHeight="1">
      <c r="G174" s="1" t="s">
        <v>1248</v>
      </c>
      <c r="H174" s="1">
        <f t="shared" ref="H174:I174" si="9">H173/H168</f>
        <v>-1.791353383</v>
      </c>
      <c r="I174" s="1">
        <f t="shared" si="9"/>
        <v>0.1518336658</v>
      </c>
    </row>
    <row r="175" ht="15.75" customHeight="1">
      <c r="G175" s="1" t="s">
        <v>1249</v>
      </c>
    </row>
    <row r="176" ht="15.75" customHeight="1">
      <c r="G176" s="1" t="s">
        <v>1250</v>
      </c>
      <c r="H176" s="1">
        <f>AVERAGE(G2:G167)</f>
        <v>2.807228916</v>
      </c>
    </row>
    <row r="177" ht="15.75" customHeight="1"/>
    <row r="178" ht="15.75" customHeight="1">
      <c r="H178" s="22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</sheetData>
  <autoFilter ref="$A$1:$Q$17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1199</v>
      </c>
      <c r="B2" s="1">
        <f>COUNTIF(sop!J$3:J$167,"Maj9")</f>
        <v>0</v>
      </c>
      <c r="C2" s="1">
        <f t="shared" ref="C2:C29" si="4">B2/$B$30</f>
        <v>0</v>
      </c>
      <c r="D2" s="1">
        <v>14.0</v>
      </c>
      <c r="E2" s="1">
        <f t="shared" ref="E2:E29" si="5">B2*D2</f>
        <v>0</v>
      </c>
      <c r="G2" s="1" t="s">
        <v>1257</v>
      </c>
      <c r="H2" s="1">
        <f t="shared" ref="H2:I2" si="1">B2+B5+B7+B12+B14</f>
        <v>33</v>
      </c>
      <c r="I2" s="1">
        <f t="shared" si="1"/>
        <v>0.2</v>
      </c>
      <c r="J2" s="1">
        <f t="shared" ref="J2:K2" si="2">B18+B20+B24+B26+B29</f>
        <v>49</v>
      </c>
      <c r="K2" s="1">
        <f t="shared" si="2"/>
        <v>0.296969697</v>
      </c>
      <c r="L2" s="1">
        <f t="shared" ref="L2:M2" si="3">H2+J2</f>
        <v>82</v>
      </c>
      <c r="M2" s="1">
        <f t="shared" si="3"/>
        <v>0.496969697</v>
      </c>
    </row>
    <row r="3" ht="15.75" customHeight="1">
      <c r="A3" s="1" t="s">
        <v>1258</v>
      </c>
      <c r="B3" s="1">
        <f>COUNTIF(sop!J$3:J$167,"m9")</f>
        <v>0</v>
      </c>
      <c r="C3" s="1">
        <f t="shared" si="4"/>
        <v>0</v>
      </c>
      <c r="D3" s="1">
        <v>13.0</v>
      </c>
      <c r="E3" s="1">
        <f t="shared" si="5"/>
        <v>0</v>
      </c>
      <c r="G3" s="1" t="s">
        <v>1259</v>
      </c>
      <c r="H3" s="1">
        <f t="shared" ref="H3:I3" si="6">B3+B6+B8+B13+B15</f>
        <v>22</v>
      </c>
      <c r="I3" s="1">
        <f t="shared" si="6"/>
        <v>0.1333333333</v>
      </c>
      <c r="J3" s="1">
        <f t="shared" ref="J3:K3" si="7">B17+B19+B23+B25+B28</f>
        <v>29</v>
      </c>
      <c r="K3" s="1">
        <f t="shared" si="7"/>
        <v>0.1757575758</v>
      </c>
      <c r="L3" s="1">
        <f t="shared" ref="L3:M3" si="8">H3+J3</f>
        <v>51</v>
      </c>
      <c r="M3" s="1">
        <f t="shared" si="8"/>
        <v>0.3090909091</v>
      </c>
    </row>
    <row r="4" ht="15.75" customHeight="1">
      <c r="A4" s="1" t="s">
        <v>1191</v>
      </c>
      <c r="B4" s="1">
        <f>COUNTIF(sop!J$3:J$167,"P8")</f>
        <v>1</v>
      </c>
      <c r="C4" s="1">
        <f t="shared" si="4"/>
        <v>0.006060606061</v>
      </c>
      <c r="D4" s="1">
        <v>12.0</v>
      </c>
      <c r="E4" s="1">
        <f t="shared" si="5"/>
        <v>12</v>
      </c>
      <c r="G4" s="1" t="s">
        <v>1260</v>
      </c>
      <c r="H4" s="1">
        <f t="shared" ref="H4:I4" si="9">B4+B9+B11</f>
        <v>12</v>
      </c>
      <c r="I4" s="1">
        <f t="shared" si="9"/>
        <v>0.07272727273</v>
      </c>
      <c r="J4" s="1">
        <f t="shared" ref="J4:K4" si="10">B21+B22+B27</f>
        <v>2</v>
      </c>
      <c r="K4" s="1">
        <f t="shared" si="10"/>
        <v>0.01212121212</v>
      </c>
      <c r="L4" s="1">
        <f>H4+J4+H5</f>
        <v>31</v>
      </c>
      <c r="M4" s="1">
        <f>I4++I5+K4</f>
        <v>0.1878787879</v>
      </c>
    </row>
    <row r="5" ht="15.75" customHeight="1">
      <c r="A5" s="1" t="s">
        <v>1261</v>
      </c>
      <c r="B5" s="1">
        <f>COUNTIF(sop!J$3:J$167,"Maj7")</f>
        <v>0</v>
      </c>
      <c r="C5" s="1">
        <f t="shared" si="4"/>
        <v>0</v>
      </c>
      <c r="D5" s="1">
        <v>11.0</v>
      </c>
      <c r="E5" s="1">
        <f t="shared" si="5"/>
        <v>0</v>
      </c>
      <c r="G5" s="1" t="s">
        <v>1262</v>
      </c>
      <c r="H5" s="1">
        <f t="shared" ref="H5:I5" si="11">B16</f>
        <v>17</v>
      </c>
      <c r="I5" s="1">
        <f t="shared" si="11"/>
        <v>0.103030303</v>
      </c>
      <c r="L5" s="1">
        <f t="shared" ref="L5:M5" si="12">H5+J5</f>
        <v>17</v>
      </c>
      <c r="M5" s="1">
        <f t="shared" si="12"/>
        <v>0.103030303</v>
      </c>
    </row>
    <row r="6" ht="15.75" customHeight="1">
      <c r="A6" s="1" t="s">
        <v>1263</v>
      </c>
      <c r="B6" s="1">
        <f>COUNTIF(sop!J$3:J$167,"m7")</f>
        <v>0</v>
      </c>
      <c r="C6" s="1">
        <f t="shared" si="4"/>
        <v>0</v>
      </c>
      <c r="D6" s="1">
        <v>10.0</v>
      </c>
      <c r="E6" s="1">
        <f t="shared" si="5"/>
        <v>0</v>
      </c>
      <c r="G6" s="1" t="s">
        <v>1264</v>
      </c>
      <c r="H6" s="1">
        <f t="shared" ref="H6:I6" si="13">SUM(B14:B15)</f>
        <v>44</v>
      </c>
      <c r="I6" s="1">
        <f t="shared" si="13"/>
        <v>0.2666666667</v>
      </c>
      <c r="J6" s="1">
        <f t="shared" ref="J6:K6" si="14">SUM(B17:B18)</f>
        <v>63</v>
      </c>
      <c r="K6" s="1">
        <f t="shared" si="14"/>
        <v>0.3818181818</v>
      </c>
      <c r="L6" s="1">
        <f t="shared" ref="L6:M6" si="15">H6+J6</f>
        <v>107</v>
      </c>
      <c r="M6" s="1">
        <f t="shared" si="15"/>
        <v>0.6484848485</v>
      </c>
    </row>
    <row r="7" ht="15.75" customHeight="1">
      <c r="A7" s="1" t="s">
        <v>1265</v>
      </c>
      <c r="B7" s="1">
        <f>COUNTIF(sop!J$3:J$167,"Maj6")</f>
        <v>0</v>
      </c>
      <c r="C7" s="1">
        <f t="shared" si="4"/>
        <v>0</v>
      </c>
      <c r="D7" s="1">
        <v>9.0</v>
      </c>
      <c r="E7" s="1">
        <f t="shared" si="5"/>
        <v>0</v>
      </c>
      <c r="G7" s="1" t="s">
        <v>1266</v>
      </c>
      <c r="H7" s="1">
        <f t="shared" ref="H7:I7" si="16">SUM(B2:B13)</f>
        <v>24</v>
      </c>
      <c r="I7" s="1">
        <f t="shared" si="16"/>
        <v>0.1454545455</v>
      </c>
      <c r="J7" s="1">
        <f t="shared" ref="J7:K7" si="17">SUM(B19:B29)</f>
        <v>17</v>
      </c>
      <c r="K7" s="1">
        <f t="shared" si="17"/>
        <v>0.103030303</v>
      </c>
      <c r="L7" s="1">
        <f t="shared" ref="L7:M7" si="18">H7+J7</f>
        <v>41</v>
      </c>
      <c r="M7" s="1">
        <f t="shared" si="18"/>
        <v>0.2484848485</v>
      </c>
    </row>
    <row r="8" ht="15.75" customHeight="1">
      <c r="A8" s="1" t="s">
        <v>1238</v>
      </c>
      <c r="B8" s="1">
        <f>COUNTIF(sop!J$3:J$167,"m6")</f>
        <v>1</v>
      </c>
      <c r="C8" s="1">
        <f t="shared" si="4"/>
        <v>0.006060606061</v>
      </c>
      <c r="D8" s="1">
        <v>8.0</v>
      </c>
      <c r="E8" s="1">
        <f t="shared" si="5"/>
        <v>8</v>
      </c>
      <c r="G8" s="1" t="s">
        <v>1267</v>
      </c>
      <c r="H8" s="1">
        <f t="shared" ref="H8:I8" si="19">SUM(B2:B3)</f>
        <v>0</v>
      </c>
      <c r="I8" s="1">
        <f t="shared" si="19"/>
        <v>0</v>
      </c>
      <c r="J8" s="1">
        <f t="shared" ref="J8:K8" si="20">SUM(B28:B29)</f>
        <v>0</v>
      </c>
      <c r="K8" s="1">
        <f t="shared" si="20"/>
        <v>0</v>
      </c>
      <c r="L8" s="1">
        <f t="shared" ref="L8:M8" si="21">H8+J8</f>
        <v>0</v>
      </c>
      <c r="M8" s="1">
        <f t="shared" si="21"/>
        <v>0</v>
      </c>
    </row>
    <row r="9" ht="15.75" customHeight="1">
      <c r="A9" s="1" t="s">
        <v>1233</v>
      </c>
      <c r="B9" s="1">
        <f>COUNTIF(sop!J$3:J$167,"P5")</f>
        <v>3</v>
      </c>
      <c r="C9" s="1">
        <f t="shared" si="4"/>
        <v>0.01818181818</v>
      </c>
      <c r="D9" s="1">
        <v>7.0</v>
      </c>
      <c r="E9" s="1">
        <f t="shared" si="5"/>
        <v>21</v>
      </c>
      <c r="G9" s="1" t="s">
        <v>1268</v>
      </c>
      <c r="H9" s="1">
        <f t="shared" ref="H9:I9" si="22">SUM(B4:B15)</f>
        <v>68</v>
      </c>
      <c r="I9" s="1">
        <f t="shared" si="22"/>
        <v>0.4121212121</v>
      </c>
      <c r="J9" s="1">
        <f t="shared" ref="J9:K9" si="23">SUM(B17:B27)</f>
        <v>80</v>
      </c>
      <c r="K9" s="1">
        <f t="shared" si="23"/>
        <v>0.4848484848</v>
      </c>
      <c r="L9" s="1">
        <f t="shared" ref="L9:M9" si="24">H9+J9+B16</f>
        <v>165</v>
      </c>
      <c r="M9" s="1">
        <f t="shared" si="24"/>
        <v>1</v>
      </c>
    </row>
    <row r="10" ht="15.75" customHeight="1">
      <c r="A10" s="1" t="s">
        <v>1230</v>
      </c>
      <c r="B10" s="1">
        <f>COUNTIF(sop!J$3:J$167,"A4")</f>
        <v>1</v>
      </c>
      <c r="C10" s="1">
        <f t="shared" si="4"/>
        <v>0.006060606061</v>
      </c>
      <c r="D10" s="1">
        <v>6.0</v>
      </c>
      <c r="E10" s="1">
        <f t="shared" si="5"/>
        <v>6</v>
      </c>
    </row>
    <row r="11" ht="15.75" customHeight="1">
      <c r="A11" s="1" t="s">
        <v>1237</v>
      </c>
      <c r="B11" s="1">
        <f>COUNTIF(sop!J$3:J$167,"P4")</f>
        <v>8</v>
      </c>
      <c r="C11" s="1">
        <f t="shared" si="4"/>
        <v>0.04848484848</v>
      </c>
      <c r="D11" s="1">
        <v>5.0</v>
      </c>
      <c r="E11" s="1">
        <f t="shared" si="5"/>
        <v>40</v>
      </c>
    </row>
    <row r="12" ht="15.75" customHeight="1">
      <c r="A12" s="1" t="s">
        <v>1269</v>
      </c>
      <c r="B12" s="1">
        <f>COUNTIF(sop!J$3:J$167,"maj3")</f>
        <v>5</v>
      </c>
      <c r="C12" s="1">
        <f t="shared" si="4"/>
        <v>0.0303030303</v>
      </c>
      <c r="D12" s="1">
        <v>4.0</v>
      </c>
      <c r="E12" s="1">
        <f t="shared" si="5"/>
        <v>20</v>
      </c>
    </row>
    <row r="13" ht="15.75" customHeight="1">
      <c r="A13" s="1" t="s">
        <v>1201</v>
      </c>
      <c r="B13" s="1">
        <f>COUNTIF(sop!J$3:J$167,"m3")</f>
        <v>5</v>
      </c>
      <c r="C13" s="1">
        <f t="shared" si="4"/>
        <v>0.0303030303</v>
      </c>
      <c r="D13" s="1">
        <v>3.0</v>
      </c>
      <c r="E13" s="1">
        <f t="shared" si="5"/>
        <v>15</v>
      </c>
    </row>
    <row r="14" ht="15.75" customHeight="1">
      <c r="A14" s="1" t="s">
        <v>1194</v>
      </c>
      <c r="B14" s="1">
        <f>COUNTIF(sop!J$3:J$167,"maj2")</f>
        <v>28</v>
      </c>
      <c r="C14" s="1">
        <f t="shared" si="4"/>
        <v>0.1696969697</v>
      </c>
      <c r="D14" s="1">
        <v>2.0</v>
      </c>
      <c r="E14" s="1">
        <f t="shared" si="5"/>
        <v>56</v>
      </c>
    </row>
    <row r="15" ht="15.75" customHeight="1">
      <c r="A15" s="1" t="s">
        <v>1196</v>
      </c>
      <c r="B15" s="1">
        <f>COUNTIF(sop!J$3:J$167,"m2")</f>
        <v>16</v>
      </c>
      <c r="C15" s="1">
        <f t="shared" si="4"/>
        <v>0.09696969697</v>
      </c>
      <c r="D15" s="1">
        <v>1.0</v>
      </c>
      <c r="E15" s="1">
        <f t="shared" si="5"/>
        <v>16</v>
      </c>
    </row>
    <row r="16" ht="15.75" customHeight="1">
      <c r="A16" s="1" t="s">
        <v>1195</v>
      </c>
      <c r="B16" s="1">
        <f>COUNTIF(sop!J$3:J$167,"P1")</f>
        <v>17</v>
      </c>
      <c r="C16" s="1">
        <f t="shared" si="4"/>
        <v>0.103030303</v>
      </c>
      <c r="D16" s="1">
        <v>0.0</v>
      </c>
      <c r="E16" s="1">
        <f t="shared" si="5"/>
        <v>0</v>
      </c>
    </row>
    <row r="17" ht="15.75" customHeight="1">
      <c r="A17" s="1" t="s">
        <v>1197</v>
      </c>
      <c r="B17" s="1">
        <f>COUNTIF(sop!J$3:J$167,"m-2")</f>
        <v>21</v>
      </c>
      <c r="C17" s="1">
        <f t="shared" si="4"/>
        <v>0.1272727273</v>
      </c>
      <c r="D17" s="1">
        <v>-1.0</v>
      </c>
      <c r="E17" s="1">
        <f t="shared" si="5"/>
        <v>-21</v>
      </c>
    </row>
    <row r="18" ht="15.75" customHeight="1">
      <c r="A18" s="1" t="s">
        <v>1270</v>
      </c>
      <c r="B18" s="1">
        <f>COUNTIF(sop!J$3:J$167,"maj-2")</f>
        <v>42</v>
      </c>
      <c r="C18" s="1">
        <f t="shared" si="4"/>
        <v>0.2545454545</v>
      </c>
      <c r="D18" s="1">
        <v>-2.0</v>
      </c>
      <c r="E18" s="1">
        <f t="shared" si="5"/>
        <v>-84</v>
      </c>
    </row>
    <row r="19" ht="15.75" customHeight="1">
      <c r="A19" s="1" t="s">
        <v>1229</v>
      </c>
      <c r="B19" s="1">
        <f>COUNTIF(sop!J$3:J$167,"m-3")</f>
        <v>7</v>
      </c>
      <c r="C19" s="1">
        <f t="shared" si="4"/>
        <v>0.04242424242</v>
      </c>
      <c r="D19" s="1">
        <v>-3.0</v>
      </c>
      <c r="E19" s="1">
        <f t="shared" si="5"/>
        <v>-21</v>
      </c>
    </row>
    <row r="20" ht="15.75" customHeight="1">
      <c r="A20" s="1" t="s">
        <v>1271</v>
      </c>
      <c r="B20" s="1">
        <f>COUNTIF(sop!J$3:J$167,"maj-3")</f>
        <v>5</v>
      </c>
      <c r="C20" s="1">
        <f t="shared" si="4"/>
        <v>0.0303030303</v>
      </c>
      <c r="D20" s="1">
        <v>-4.0</v>
      </c>
      <c r="E20" s="1">
        <f t="shared" si="5"/>
        <v>-20</v>
      </c>
    </row>
    <row r="21" ht="15.75" customHeight="1">
      <c r="A21" s="1" t="s">
        <v>1272</v>
      </c>
      <c r="B21" s="1">
        <f>COUNTIF(sop!J$3:J$167,"P-4")</f>
        <v>0</v>
      </c>
      <c r="C21" s="1">
        <f t="shared" si="4"/>
        <v>0</v>
      </c>
      <c r="D21" s="1">
        <v>-5.0</v>
      </c>
      <c r="E21" s="1">
        <f t="shared" si="5"/>
        <v>0</v>
      </c>
    </row>
    <row r="22" ht="15.75" customHeight="1">
      <c r="A22" s="1" t="s">
        <v>1273</v>
      </c>
      <c r="B22" s="1">
        <f>COUNTIF(sop!J$3:J$167,"P-5")</f>
        <v>0</v>
      </c>
      <c r="C22" s="1">
        <f t="shared" si="4"/>
        <v>0</v>
      </c>
      <c r="D22" s="1">
        <v>-7.0</v>
      </c>
      <c r="E22" s="1">
        <f t="shared" si="5"/>
        <v>0</v>
      </c>
    </row>
    <row r="23" ht="15.75" customHeight="1">
      <c r="A23" s="1" t="s">
        <v>1274</v>
      </c>
      <c r="B23" s="1">
        <f>COUNTIF(sop!J$3:J$167,"m-6")</f>
        <v>0</v>
      </c>
      <c r="C23" s="1">
        <f t="shared" si="4"/>
        <v>0</v>
      </c>
      <c r="D23" s="1">
        <v>-8.0</v>
      </c>
      <c r="E23" s="1">
        <f t="shared" si="5"/>
        <v>0</v>
      </c>
    </row>
    <row r="24" ht="15.75" customHeight="1">
      <c r="A24" s="1" t="s">
        <v>1275</v>
      </c>
      <c r="B24" s="1">
        <f>COUNTIF(sop!J$3:J$167,"maj-6")</f>
        <v>2</v>
      </c>
      <c r="C24" s="1">
        <f t="shared" si="4"/>
        <v>0.01212121212</v>
      </c>
      <c r="D24" s="1">
        <v>-9.0</v>
      </c>
      <c r="E24" s="1">
        <f t="shared" si="5"/>
        <v>-18</v>
      </c>
    </row>
    <row r="25" ht="15.75" customHeight="1">
      <c r="A25" s="1" t="s">
        <v>1240</v>
      </c>
      <c r="B25" s="1">
        <f>COUNTIF(sop!J$3:J$167,"m-7")</f>
        <v>1</v>
      </c>
      <c r="C25" s="1">
        <f t="shared" si="4"/>
        <v>0.006060606061</v>
      </c>
      <c r="D25" s="1">
        <v>-10.0</v>
      </c>
      <c r="E25" s="1">
        <f t="shared" si="5"/>
        <v>-10</v>
      </c>
    </row>
    <row r="26" ht="15.75" customHeight="1">
      <c r="A26" s="1" t="s">
        <v>1276</v>
      </c>
      <c r="B26" s="1">
        <f>COUNTIF(sop!J$3:J$167,"maj-7")</f>
        <v>0</v>
      </c>
      <c r="C26" s="1">
        <f t="shared" si="4"/>
        <v>0</v>
      </c>
      <c r="D26" s="1">
        <v>-11.0</v>
      </c>
      <c r="E26" s="1">
        <f t="shared" si="5"/>
        <v>0</v>
      </c>
    </row>
    <row r="27" ht="15.75" customHeight="1">
      <c r="A27" s="1" t="s">
        <v>1192</v>
      </c>
      <c r="B27" s="1">
        <f>COUNTIF(sop!J$3:J$167,"P-8")</f>
        <v>2</v>
      </c>
      <c r="C27" s="1">
        <f t="shared" si="4"/>
        <v>0.01212121212</v>
      </c>
      <c r="D27" s="1">
        <v>-12.0</v>
      </c>
      <c r="E27" s="1">
        <f t="shared" si="5"/>
        <v>-24</v>
      </c>
    </row>
    <row r="28" ht="15.75" customHeight="1">
      <c r="A28" s="1" t="s">
        <v>1277</v>
      </c>
      <c r="B28" s="1">
        <f>COUNTIF(sop!J$3:J$167,"m-9")</f>
        <v>0</v>
      </c>
      <c r="C28" s="1">
        <f t="shared" si="4"/>
        <v>0</v>
      </c>
      <c r="D28" s="1">
        <v>-13.0</v>
      </c>
      <c r="E28" s="1">
        <f t="shared" si="5"/>
        <v>0</v>
      </c>
    </row>
    <row r="29" ht="15.75" customHeight="1">
      <c r="A29" s="1" t="s">
        <v>1278</v>
      </c>
      <c r="B29" s="1">
        <f>COUNTIF(sop!J$3:J$167,"maj-9")</f>
        <v>0</v>
      </c>
      <c r="C29" s="1">
        <f t="shared" si="4"/>
        <v>0</v>
      </c>
      <c r="D29" s="1">
        <v>-14.0</v>
      </c>
      <c r="E29" s="1">
        <f t="shared" si="5"/>
        <v>0</v>
      </c>
    </row>
    <row r="30" ht="15.75" customHeight="1">
      <c r="A30" s="1" t="s">
        <v>1256</v>
      </c>
      <c r="B30" s="1">
        <f t="shared" ref="B30:C30" si="25">SUM(B2:B29)</f>
        <v>165</v>
      </c>
      <c r="C30" s="1">
        <f t="shared" si="25"/>
        <v>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1279</v>
      </c>
      <c r="B1" s="1" t="s">
        <v>1214</v>
      </c>
      <c r="C1" s="1" t="s">
        <v>1213</v>
      </c>
      <c r="D1" s="1" t="s">
        <v>1216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1221</v>
      </c>
      <c r="K1" s="1" t="s">
        <v>1222</v>
      </c>
    </row>
    <row r="2" ht="15.75" customHeight="1">
      <c r="A2" s="1">
        <v>1.0</v>
      </c>
      <c r="B2" s="1">
        <v>1.0</v>
      </c>
      <c r="C2" s="1" t="s">
        <v>1223</v>
      </c>
      <c r="D2" s="1">
        <v>1.0</v>
      </c>
      <c r="E2" s="1">
        <f t="shared" ref="E2:E522" si="1">1/D2</f>
        <v>1</v>
      </c>
      <c r="F2" s="1">
        <v>73.0</v>
      </c>
      <c r="J2" s="1">
        <v>3.0</v>
      </c>
      <c r="K2" s="1">
        <v>3.0</v>
      </c>
    </row>
    <row r="3" ht="15.75" customHeight="1">
      <c r="A3" s="1">
        <v>2.0</v>
      </c>
      <c r="C3" s="1" t="s">
        <v>1224</v>
      </c>
      <c r="D3" s="1">
        <v>0.75</v>
      </c>
      <c r="E3" s="1">
        <f t="shared" si="1"/>
        <v>1.333333333</v>
      </c>
      <c r="F3" s="1">
        <v>74.0</v>
      </c>
      <c r="G3" s="1">
        <f t="shared" ref="G3:G522" si="2">F3-F2</f>
        <v>1</v>
      </c>
      <c r="H3" s="1">
        <f t="array" ref="H3:H259">ABS(G3:G259)</f>
        <v>1</v>
      </c>
      <c r="I3" s="1" t="s">
        <v>1196</v>
      </c>
      <c r="J3" s="1">
        <v>4.0</v>
      </c>
      <c r="K3" s="1">
        <v>4.0</v>
      </c>
    </row>
    <row r="4" ht="15.75" customHeight="1">
      <c r="A4" s="1">
        <v>3.0</v>
      </c>
      <c r="C4" s="1" t="s">
        <v>1223</v>
      </c>
      <c r="D4" s="1">
        <v>0.125</v>
      </c>
      <c r="E4" s="1">
        <f t="shared" si="1"/>
        <v>8</v>
      </c>
      <c r="F4" s="1">
        <v>73.0</v>
      </c>
      <c r="G4" s="1">
        <f t="shared" si="2"/>
        <v>-1</v>
      </c>
      <c r="H4" s="1">
        <v>1.0</v>
      </c>
      <c r="I4" s="1" t="s">
        <v>1197</v>
      </c>
      <c r="J4" s="1">
        <v>3.0</v>
      </c>
      <c r="K4" s="1">
        <v>3.0</v>
      </c>
    </row>
    <row r="5" ht="15.75" customHeight="1">
      <c r="A5" s="1">
        <v>4.0</v>
      </c>
      <c r="C5" s="1" t="s">
        <v>1224</v>
      </c>
      <c r="D5" s="1">
        <v>0.125</v>
      </c>
      <c r="E5" s="1">
        <f t="shared" si="1"/>
        <v>8</v>
      </c>
      <c r="F5" s="1">
        <v>74.0</v>
      </c>
      <c r="G5" s="1">
        <f t="shared" si="2"/>
        <v>1</v>
      </c>
      <c r="H5" s="1">
        <v>1.0</v>
      </c>
      <c r="I5" s="1" t="s">
        <v>1196</v>
      </c>
      <c r="J5" s="1">
        <v>4.0</v>
      </c>
      <c r="K5" s="1">
        <v>4.0</v>
      </c>
    </row>
    <row r="6" ht="15.75" customHeight="1">
      <c r="A6" s="1">
        <v>5.0</v>
      </c>
      <c r="C6" s="1" t="s">
        <v>1225</v>
      </c>
      <c r="D6" s="1">
        <v>0.375</v>
      </c>
      <c r="E6" s="1">
        <f t="shared" si="1"/>
        <v>2.666666667</v>
      </c>
      <c r="F6" s="1">
        <v>76.0</v>
      </c>
      <c r="G6" s="1">
        <f t="shared" si="2"/>
        <v>2</v>
      </c>
      <c r="H6" s="1">
        <v>2.0</v>
      </c>
      <c r="I6" s="1" t="s">
        <v>1285</v>
      </c>
      <c r="J6" s="1">
        <v>5.0</v>
      </c>
      <c r="K6" s="1">
        <v>5.0</v>
      </c>
    </row>
    <row r="7" ht="15.75" customHeight="1">
      <c r="A7" s="1">
        <v>6.0</v>
      </c>
      <c r="C7" s="1" t="s">
        <v>1225</v>
      </c>
      <c r="D7" s="1">
        <v>0.125</v>
      </c>
      <c r="E7" s="1">
        <f t="shared" si="1"/>
        <v>8</v>
      </c>
      <c r="F7" s="1">
        <v>76.0</v>
      </c>
      <c r="G7" s="1">
        <f t="shared" si="2"/>
        <v>0</v>
      </c>
      <c r="H7" s="1">
        <v>0.0</v>
      </c>
      <c r="I7" s="1" t="s">
        <v>1195</v>
      </c>
      <c r="J7" s="1">
        <v>5.0</v>
      </c>
      <c r="K7" s="1">
        <v>5.0</v>
      </c>
    </row>
    <row r="8" ht="15.75" customHeight="1">
      <c r="A8" s="1">
        <v>7.0</v>
      </c>
      <c r="C8" s="1" t="s">
        <v>1224</v>
      </c>
      <c r="D8" s="1">
        <v>0.375</v>
      </c>
      <c r="E8" s="1">
        <f t="shared" si="1"/>
        <v>2.666666667</v>
      </c>
      <c r="F8" s="1">
        <v>74.0</v>
      </c>
      <c r="G8" s="1">
        <f t="shared" si="2"/>
        <v>-2</v>
      </c>
      <c r="H8" s="1">
        <v>2.0</v>
      </c>
      <c r="I8" s="1" t="s">
        <v>1286</v>
      </c>
      <c r="J8" s="1">
        <v>4.0</v>
      </c>
      <c r="K8" s="1">
        <v>4.0</v>
      </c>
    </row>
    <row r="9" ht="15.75" customHeight="1">
      <c r="A9" s="1">
        <v>8.0</v>
      </c>
      <c r="C9" s="1" t="s">
        <v>1223</v>
      </c>
      <c r="D9" s="1">
        <v>0.125</v>
      </c>
      <c r="E9" s="1">
        <f t="shared" si="1"/>
        <v>8</v>
      </c>
      <c r="F9" s="1">
        <v>73.0</v>
      </c>
      <c r="G9" s="1">
        <f t="shared" si="2"/>
        <v>-1</v>
      </c>
      <c r="H9" s="1">
        <v>1.0</v>
      </c>
      <c r="I9" s="1" t="s">
        <v>1197</v>
      </c>
      <c r="J9" s="1">
        <v>3.0</v>
      </c>
      <c r="K9" s="1">
        <v>3.0</v>
      </c>
    </row>
    <row r="10" ht="15.75" customHeight="1">
      <c r="A10" s="1">
        <v>9.0</v>
      </c>
      <c r="C10" s="1" t="s">
        <v>1224</v>
      </c>
      <c r="D10" s="1">
        <v>0.5</v>
      </c>
      <c r="E10" s="1">
        <f t="shared" si="1"/>
        <v>2</v>
      </c>
      <c r="F10" s="1">
        <v>74.0</v>
      </c>
      <c r="G10" s="1">
        <f t="shared" si="2"/>
        <v>1</v>
      </c>
      <c r="H10" s="1">
        <v>1.0</v>
      </c>
      <c r="I10" s="1" t="s">
        <v>1196</v>
      </c>
      <c r="J10" s="1">
        <v>4.0</v>
      </c>
      <c r="K10" s="1">
        <v>4.0</v>
      </c>
    </row>
    <row r="11" ht="15.75" customHeight="1">
      <c r="A11" s="1">
        <v>10.0</v>
      </c>
      <c r="C11" s="1" t="s">
        <v>1228</v>
      </c>
      <c r="D11" s="1">
        <v>0.5</v>
      </c>
      <c r="E11" s="1">
        <f t="shared" si="1"/>
        <v>2</v>
      </c>
      <c r="F11" s="1">
        <v>71.0</v>
      </c>
      <c r="G11" s="1">
        <f t="shared" si="2"/>
        <v>-3</v>
      </c>
      <c r="H11" s="1">
        <v>3.0</v>
      </c>
      <c r="I11" s="1" t="s">
        <v>1229</v>
      </c>
      <c r="J11" s="1">
        <v>2.0</v>
      </c>
      <c r="K11" s="1">
        <v>2.0</v>
      </c>
    </row>
    <row r="12" ht="15.75" customHeight="1">
      <c r="A12" s="1">
        <v>11.0</v>
      </c>
      <c r="B12" s="1">
        <v>2.0</v>
      </c>
      <c r="C12" s="1" t="s">
        <v>1223</v>
      </c>
      <c r="D12" s="1">
        <v>0.375</v>
      </c>
      <c r="E12" s="1">
        <f t="shared" si="1"/>
        <v>2.666666667</v>
      </c>
      <c r="F12" s="1">
        <v>73.0</v>
      </c>
      <c r="G12" s="1">
        <f t="shared" si="2"/>
        <v>2</v>
      </c>
      <c r="H12" s="1">
        <v>2.0</v>
      </c>
      <c r="I12" s="1" t="s">
        <v>1285</v>
      </c>
      <c r="J12" s="1">
        <v>3.0</v>
      </c>
      <c r="K12" s="1">
        <v>3.0</v>
      </c>
    </row>
    <row r="13" ht="15.75" customHeight="1">
      <c r="A13" s="1">
        <v>12.0</v>
      </c>
      <c r="C13" s="1" t="s">
        <v>1225</v>
      </c>
      <c r="D13" s="1">
        <v>0.125</v>
      </c>
      <c r="E13" s="1">
        <f t="shared" si="1"/>
        <v>8</v>
      </c>
      <c r="F13" s="1">
        <v>76.0</v>
      </c>
      <c r="G13" s="1">
        <f t="shared" si="2"/>
        <v>3</v>
      </c>
      <c r="H13" s="1">
        <v>3.0</v>
      </c>
      <c r="I13" s="1" t="s">
        <v>1201</v>
      </c>
      <c r="J13" s="1">
        <v>5.0</v>
      </c>
      <c r="K13" s="1">
        <v>5.0</v>
      </c>
    </row>
    <row r="14" ht="15.75" customHeight="1">
      <c r="A14" s="1">
        <v>13.0</v>
      </c>
      <c r="C14" s="1" t="s">
        <v>1224</v>
      </c>
      <c r="D14" s="1">
        <v>0.375</v>
      </c>
      <c r="E14" s="1">
        <f t="shared" si="1"/>
        <v>2.666666667</v>
      </c>
      <c r="F14" s="1">
        <v>74.0</v>
      </c>
      <c r="G14" s="1">
        <f t="shared" si="2"/>
        <v>-2</v>
      </c>
      <c r="H14" s="1">
        <v>2.0</v>
      </c>
      <c r="I14" s="1" t="s">
        <v>1286</v>
      </c>
      <c r="J14" s="1">
        <v>4.0</v>
      </c>
      <c r="K14" s="1">
        <v>4.0</v>
      </c>
    </row>
    <row r="15" ht="15.75" customHeight="1">
      <c r="A15" s="1">
        <v>14.0</v>
      </c>
      <c r="C15" s="1" t="s">
        <v>1223</v>
      </c>
      <c r="D15" s="1">
        <v>0.125</v>
      </c>
      <c r="E15" s="1">
        <f t="shared" si="1"/>
        <v>8</v>
      </c>
      <c r="F15" s="1">
        <v>73.0</v>
      </c>
      <c r="G15" s="1">
        <f t="shared" si="2"/>
        <v>-1</v>
      </c>
      <c r="H15" s="1">
        <v>1.0</v>
      </c>
      <c r="I15" s="1" t="s">
        <v>1197</v>
      </c>
      <c r="J15" s="1">
        <v>3.0</v>
      </c>
      <c r="K15" s="1">
        <v>3.0</v>
      </c>
    </row>
    <row r="16" ht="15.75" customHeight="1">
      <c r="A16" s="1">
        <v>15.0</v>
      </c>
      <c r="C16" s="1" t="s">
        <v>1228</v>
      </c>
      <c r="D16" s="1">
        <v>0.5</v>
      </c>
      <c r="E16" s="1">
        <f t="shared" si="1"/>
        <v>2</v>
      </c>
      <c r="F16" s="1">
        <v>71.0</v>
      </c>
      <c r="G16" s="1">
        <f t="shared" si="2"/>
        <v>-2</v>
      </c>
      <c r="H16" s="1">
        <v>2.0</v>
      </c>
      <c r="I16" s="1" t="s">
        <v>1286</v>
      </c>
      <c r="J16" s="1">
        <v>2.0</v>
      </c>
      <c r="K16" s="1">
        <v>2.0</v>
      </c>
    </row>
    <row r="17" ht="15.75" customHeight="1">
      <c r="A17" s="1">
        <v>16.0</v>
      </c>
      <c r="C17" s="1" t="s">
        <v>1230</v>
      </c>
      <c r="D17" s="1">
        <v>0.5</v>
      </c>
      <c r="E17" s="1">
        <f t="shared" si="1"/>
        <v>2</v>
      </c>
      <c r="F17" s="1">
        <v>69.0</v>
      </c>
      <c r="G17" s="1">
        <f t="shared" si="2"/>
        <v>-2</v>
      </c>
      <c r="H17" s="1">
        <v>2.0</v>
      </c>
      <c r="I17" s="1" t="s">
        <v>1286</v>
      </c>
      <c r="J17" s="1">
        <v>1.0</v>
      </c>
      <c r="K17" s="1">
        <v>1.0</v>
      </c>
    </row>
    <row r="18" ht="15.75" customHeight="1">
      <c r="A18" s="1">
        <v>17.0</v>
      </c>
      <c r="C18" s="1" t="s">
        <v>1234</v>
      </c>
      <c r="D18" s="1">
        <v>1.0</v>
      </c>
      <c r="E18" s="1">
        <f t="shared" si="1"/>
        <v>1</v>
      </c>
      <c r="F18" s="1">
        <v>68.0</v>
      </c>
      <c r="G18" s="1">
        <f t="shared" si="2"/>
        <v>-1</v>
      </c>
      <c r="H18" s="1">
        <v>1.0</v>
      </c>
      <c r="I18" s="1" t="s">
        <v>1197</v>
      </c>
      <c r="J18" s="1">
        <v>7.0</v>
      </c>
      <c r="K18" s="1">
        <v>7.0</v>
      </c>
    </row>
    <row r="19" ht="15.75" customHeight="1">
      <c r="A19" s="1">
        <v>18.0</v>
      </c>
      <c r="C19" s="1" t="s">
        <v>1230</v>
      </c>
      <c r="D19" s="1">
        <v>0.5</v>
      </c>
      <c r="E19" s="1">
        <f t="shared" si="1"/>
        <v>2</v>
      </c>
      <c r="F19" s="1">
        <v>69.0</v>
      </c>
      <c r="G19" s="1">
        <f t="shared" si="2"/>
        <v>1</v>
      </c>
      <c r="H19" s="1">
        <v>1.0</v>
      </c>
      <c r="I19" s="1" t="s">
        <v>1196</v>
      </c>
      <c r="J19" s="1">
        <v>1.0</v>
      </c>
      <c r="K19" s="1">
        <v>1.0</v>
      </c>
    </row>
    <row r="20" ht="15.75" customHeight="1">
      <c r="A20" s="1">
        <v>19.0</v>
      </c>
      <c r="B20" s="1">
        <v>3.0</v>
      </c>
      <c r="C20" s="1" t="s">
        <v>1228</v>
      </c>
      <c r="D20" s="1">
        <v>0.375</v>
      </c>
      <c r="E20" s="1">
        <f t="shared" si="1"/>
        <v>2.666666667</v>
      </c>
      <c r="F20" s="1">
        <v>71.0</v>
      </c>
      <c r="G20" s="1">
        <f t="shared" si="2"/>
        <v>2</v>
      </c>
      <c r="H20" s="1">
        <v>2.0</v>
      </c>
      <c r="I20" s="1" t="s">
        <v>1285</v>
      </c>
      <c r="J20" s="1">
        <v>2.0</v>
      </c>
      <c r="K20" s="1">
        <v>2.0</v>
      </c>
    </row>
    <row r="21" ht="15.75" customHeight="1">
      <c r="A21" s="1">
        <v>20.0</v>
      </c>
      <c r="C21" s="1" t="s">
        <v>1224</v>
      </c>
      <c r="D21" s="1">
        <v>0.125</v>
      </c>
      <c r="E21" s="1">
        <f t="shared" si="1"/>
        <v>8</v>
      </c>
      <c r="F21" s="1">
        <v>74.0</v>
      </c>
      <c r="G21" s="1">
        <f t="shared" si="2"/>
        <v>3</v>
      </c>
      <c r="H21" s="1">
        <v>3.0</v>
      </c>
      <c r="I21" s="1" t="s">
        <v>1201</v>
      </c>
      <c r="J21" s="1">
        <v>4.0</v>
      </c>
      <c r="K21" s="1">
        <v>4.0</v>
      </c>
    </row>
    <row r="22" ht="15.75" customHeight="1">
      <c r="A22" s="1">
        <v>21.0</v>
      </c>
      <c r="C22" s="1" t="s">
        <v>1223</v>
      </c>
      <c r="D22" s="1">
        <v>0.375</v>
      </c>
      <c r="E22" s="1">
        <f t="shared" si="1"/>
        <v>2.666666667</v>
      </c>
      <c r="F22" s="1">
        <v>73.0</v>
      </c>
      <c r="G22" s="1">
        <f t="shared" si="2"/>
        <v>-1</v>
      </c>
      <c r="H22" s="1">
        <v>1.0</v>
      </c>
      <c r="I22" s="1" t="s">
        <v>1197</v>
      </c>
      <c r="J22" s="1">
        <v>3.0</v>
      </c>
      <c r="K22" s="1">
        <v>3.0</v>
      </c>
    </row>
    <row r="23" ht="15.75" customHeight="1">
      <c r="A23" s="1">
        <v>22.0</v>
      </c>
      <c r="C23" s="1" t="s">
        <v>1228</v>
      </c>
      <c r="D23" s="1">
        <v>0.125</v>
      </c>
      <c r="E23" s="1">
        <f t="shared" si="1"/>
        <v>8</v>
      </c>
      <c r="F23" s="1">
        <v>71.0</v>
      </c>
      <c r="G23" s="1">
        <f t="shared" si="2"/>
        <v>-2</v>
      </c>
      <c r="H23" s="1">
        <v>2.0</v>
      </c>
      <c r="I23" s="1" t="s">
        <v>1286</v>
      </c>
      <c r="J23" s="1">
        <v>2.0</v>
      </c>
      <c r="K23" s="1">
        <v>2.0</v>
      </c>
    </row>
    <row r="24" ht="15.75" customHeight="1">
      <c r="A24" s="1">
        <v>23.0</v>
      </c>
      <c r="C24" s="1" t="s">
        <v>1287</v>
      </c>
      <c r="D24" s="1">
        <v>0.5</v>
      </c>
      <c r="E24" s="1">
        <f t="shared" si="1"/>
        <v>2</v>
      </c>
      <c r="F24" s="1">
        <v>83.0</v>
      </c>
      <c r="G24" s="1">
        <f t="shared" si="2"/>
        <v>12</v>
      </c>
      <c r="H24" s="1">
        <v>12.0</v>
      </c>
      <c r="I24" s="1" t="s">
        <v>1191</v>
      </c>
      <c r="J24" s="1">
        <v>2.0</v>
      </c>
      <c r="K24" s="1">
        <v>2.0</v>
      </c>
    </row>
    <row r="25" ht="15.75" customHeight="1">
      <c r="A25" s="1">
        <v>24.0</v>
      </c>
      <c r="C25" s="1" t="s">
        <v>1224</v>
      </c>
      <c r="D25" s="1">
        <v>0.5</v>
      </c>
      <c r="E25" s="1">
        <f t="shared" si="1"/>
        <v>2</v>
      </c>
      <c r="F25" s="1">
        <v>74.0</v>
      </c>
      <c r="G25" s="1">
        <f t="shared" si="2"/>
        <v>-9</v>
      </c>
      <c r="H25" s="1">
        <v>9.0</v>
      </c>
      <c r="I25" s="1" t="s">
        <v>1288</v>
      </c>
      <c r="J25" s="1">
        <v>4.0</v>
      </c>
      <c r="K25" s="1">
        <v>4.0</v>
      </c>
    </row>
    <row r="26" ht="15.75" customHeight="1">
      <c r="A26" s="1">
        <v>25.0</v>
      </c>
      <c r="C26" s="1" t="s">
        <v>1223</v>
      </c>
      <c r="D26" s="1">
        <v>0.25</v>
      </c>
      <c r="E26" s="1">
        <f t="shared" si="1"/>
        <v>4</v>
      </c>
      <c r="F26" s="1">
        <v>73.0</v>
      </c>
      <c r="G26" s="1">
        <f t="shared" si="2"/>
        <v>-1</v>
      </c>
      <c r="H26" s="1">
        <v>1.0</v>
      </c>
      <c r="I26" s="1" t="s">
        <v>1197</v>
      </c>
      <c r="J26" s="1">
        <v>3.0</v>
      </c>
      <c r="K26" s="1">
        <v>3.0</v>
      </c>
    </row>
    <row r="27" ht="15.75" customHeight="1">
      <c r="A27" s="1">
        <v>26.0</v>
      </c>
      <c r="C27" s="1" t="s">
        <v>1200</v>
      </c>
      <c r="D27" s="1">
        <v>0.25</v>
      </c>
      <c r="E27" s="1">
        <f t="shared" si="1"/>
        <v>4</v>
      </c>
      <c r="F27" s="1">
        <v>61.0</v>
      </c>
      <c r="G27" s="1">
        <f t="shared" si="2"/>
        <v>-12</v>
      </c>
      <c r="H27" s="1">
        <v>12.0</v>
      </c>
      <c r="I27" s="1" t="s">
        <v>1192</v>
      </c>
      <c r="J27" s="1">
        <v>3.0</v>
      </c>
      <c r="K27" s="1">
        <v>3.0</v>
      </c>
    </row>
    <row r="28" ht="15.75" customHeight="1">
      <c r="A28" s="1">
        <v>27.0</v>
      </c>
      <c r="C28" s="1" t="s">
        <v>1200</v>
      </c>
      <c r="D28" s="1">
        <v>0.25</v>
      </c>
      <c r="E28" s="1">
        <f t="shared" si="1"/>
        <v>4</v>
      </c>
      <c r="F28" s="1">
        <v>61.0</v>
      </c>
      <c r="G28" s="1">
        <f t="shared" si="2"/>
        <v>0</v>
      </c>
      <c r="H28" s="1">
        <v>0.0</v>
      </c>
      <c r="I28" s="1" t="s">
        <v>1195</v>
      </c>
      <c r="J28" s="1">
        <v>3.0</v>
      </c>
      <c r="K28" s="1">
        <v>3.0</v>
      </c>
    </row>
    <row r="29" ht="15.75" customHeight="1">
      <c r="A29" s="1">
        <v>28.0</v>
      </c>
      <c r="C29" s="1" t="s">
        <v>1200</v>
      </c>
      <c r="D29" s="1">
        <v>0.25</v>
      </c>
      <c r="E29" s="1">
        <f t="shared" si="1"/>
        <v>4</v>
      </c>
      <c r="F29" s="1">
        <v>61.0</v>
      </c>
      <c r="G29" s="1">
        <f t="shared" si="2"/>
        <v>0</v>
      </c>
      <c r="H29" s="1">
        <v>0.0</v>
      </c>
      <c r="I29" s="1" t="s">
        <v>1195</v>
      </c>
      <c r="J29" s="1">
        <v>3.0</v>
      </c>
      <c r="K29" s="1">
        <v>3.0</v>
      </c>
    </row>
    <row r="30" ht="15.75" customHeight="1">
      <c r="A30" s="1">
        <v>29.0</v>
      </c>
      <c r="C30" s="1" t="s">
        <v>1200</v>
      </c>
      <c r="D30" s="1">
        <v>0.25</v>
      </c>
      <c r="E30" s="1">
        <f t="shared" si="1"/>
        <v>4</v>
      </c>
      <c r="F30" s="1">
        <v>61.0</v>
      </c>
      <c r="G30" s="1">
        <f t="shared" si="2"/>
        <v>0</v>
      </c>
      <c r="H30" s="1">
        <v>0.0</v>
      </c>
      <c r="I30" s="1" t="s">
        <v>1195</v>
      </c>
      <c r="J30" s="1">
        <v>3.0</v>
      </c>
      <c r="K30" s="1">
        <v>3.0</v>
      </c>
    </row>
    <row r="31" ht="15.75" customHeight="1">
      <c r="A31" s="1">
        <v>30.0</v>
      </c>
      <c r="C31" s="1" t="s">
        <v>1200</v>
      </c>
      <c r="D31" s="1">
        <v>0.25</v>
      </c>
      <c r="E31" s="1">
        <f t="shared" si="1"/>
        <v>4</v>
      </c>
      <c r="F31" s="1">
        <v>61.0</v>
      </c>
      <c r="G31" s="1">
        <f t="shared" si="2"/>
        <v>0</v>
      </c>
      <c r="H31" s="1">
        <v>0.0</v>
      </c>
      <c r="I31" s="1" t="s">
        <v>1195</v>
      </c>
      <c r="J31" s="1">
        <v>3.0</v>
      </c>
      <c r="K31" s="1">
        <v>3.0</v>
      </c>
    </row>
    <row r="32" ht="15.75" customHeight="1">
      <c r="A32" s="1">
        <v>31.0</v>
      </c>
      <c r="C32" s="1" t="s">
        <v>1200</v>
      </c>
      <c r="D32" s="1">
        <v>0.25</v>
      </c>
      <c r="E32" s="1">
        <f t="shared" si="1"/>
        <v>4</v>
      </c>
      <c r="F32" s="1">
        <v>61.0</v>
      </c>
      <c r="G32" s="1">
        <f t="shared" si="2"/>
        <v>0</v>
      </c>
      <c r="H32" s="1">
        <v>0.0</v>
      </c>
      <c r="I32" s="1" t="s">
        <v>1195</v>
      </c>
      <c r="J32" s="1">
        <v>3.0</v>
      </c>
      <c r="K32" s="1">
        <v>3.0</v>
      </c>
    </row>
    <row r="33" ht="15.75" customHeight="1">
      <c r="A33" s="1">
        <v>32.0</v>
      </c>
      <c r="C33" s="1" t="s">
        <v>1200</v>
      </c>
      <c r="D33" s="1">
        <v>0.25</v>
      </c>
      <c r="E33" s="1">
        <f t="shared" si="1"/>
        <v>4</v>
      </c>
      <c r="F33" s="1">
        <v>61.0</v>
      </c>
      <c r="G33" s="1">
        <f t="shared" si="2"/>
        <v>0</v>
      </c>
      <c r="H33" s="1">
        <v>0.0</v>
      </c>
      <c r="I33" s="1" t="s">
        <v>1195</v>
      </c>
      <c r="J33" s="1">
        <v>3.0</v>
      </c>
      <c r="K33" s="1">
        <v>3.0</v>
      </c>
    </row>
    <row r="34" ht="15.75" customHeight="1">
      <c r="A34" s="1">
        <v>33.0</v>
      </c>
      <c r="B34" s="1">
        <v>4.0</v>
      </c>
      <c r="C34" s="1" t="s">
        <v>1224</v>
      </c>
      <c r="D34" s="1">
        <v>0.25</v>
      </c>
      <c r="E34" s="1">
        <f t="shared" si="1"/>
        <v>4</v>
      </c>
      <c r="F34" s="1">
        <v>74.0</v>
      </c>
      <c r="G34" s="1">
        <f t="shared" si="2"/>
        <v>13</v>
      </c>
      <c r="H34" s="1">
        <v>13.0</v>
      </c>
      <c r="I34" s="1" t="s">
        <v>1258</v>
      </c>
      <c r="J34" s="1">
        <v>4.0</v>
      </c>
      <c r="K34" s="1">
        <v>4.0</v>
      </c>
    </row>
    <row r="35" ht="15.75" customHeight="1">
      <c r="A35" s="1">
        <v>34.0</v>
      </c>
      <c r="C35" s="1" t="s">
        <v>1289</v>
      </c>
      <c r="D35" s="1">
        <v>0.25</v>
      </c>
      <c r="E35" s="1">
        <f t="shared" si="1"/>
        <v>4</v>
      </c>
      <c r="F35" s="1">
        <v>62.0</v>
      </c>
      <c r="G35" s="1">
        <f t="shared" si="2"/>
        <v>-12</v>
      </c>
      <c r="H35" s="1">
        <v>12.0</v>
      </c>
      <c r="I35" s="1" t="s">
        <v>1192</v>
      </c>
      <c r="J35" s="1">
        <v>4.0</v>
      </c>
      <c r="K35" s="1">
        <v>4.0</v>
      </c>
    </row>
    <row r="36" ht="15.75" customHeight="1">
      <c r="A36" s="1">
        <v>35.0</v>
      </c>
      <c r="C36" s="1" t="s">
        <v>1289</v>
      </c>
      <c r="D36" s="1">
        <v>0.25</v>
      </c>
      <c r="E36" s="1">
        <f t="shared" si="1"/>
        <v>4</v>
      </c>
      <c r="F36" s="1">
        <v>62.0</v>
      </c>
      <c r="G36" s="1">
        <f t="shared" si="2"/>
        <v>0</v>
      </c>
      <c r="H36" s="1">
        <v>0.0</v>
      </c>
      <c r="I36" s="1" t="s">
        <v>1195</v>
      </c>
      <c r="J36" s="1">
        <v>4.0</v>
      </c>
      <c r="K36" s="1">
        <v>4.0</v>
      </c>
    </row>
    <row r="37" ht="15.75" customHeight="1">
      <c r="A37" s="1">
        <v>36.0</v>
      </c>
      <c r="C37" s="1" t="s">
        <v>1289</v>
      </c>
      <c r="D37" s="1">
        <v>0.25</v>
      </c>
      <c r="E37" s="1">
        <f t="shared" si="1"/>
        <v>4</v>
      </c>
      <c r="F37" s="1">
        <v>62.0</v>
      </c>
      <c r="G37" s="1">
        <f t="shared" si="2"/>
        <v>0</v>
      </c>
      <c r="H37" s="1">
        <v>0.0</v>
      </c>
      <c r="I37" s="1" t="s">
        <v>1195</v>
      </c>
      <c r="J37" s="1">
        <v>4.0</v>
      </c>
      <c r="K37" s="1">
        <v>4.0</v>
      </c>
    </row>
    <row r="38" ht="15.75" customHeight="1">
      <c r="A38" s="1">
        <v>37.0</v>
      </c>
      <c r="C38" s="1" t="s">
        <v>1289</v>
      </c>
      <c r="D38" s="1">
        <v>0.25</v>
      </c>
      <c r="E38" s="1">
        <f t="shared" si="1"/>
        <v>4</v>
      </c>
      <c r="F38" s="1">
        <v>62.0</v>
      </c>
      <c r="G38" s="1">
        <f t="shared" si="2"/>
        <v>0</v>
      </c>
      <c r="H38" s="1">
        <v>0.0</v>
      </c>
      <c r="I38" s="1" t="s">
        <v>1195</v>
      </c>
      <c r="J38" s="1">
        <v>4.0</v>
      </c>
      <c r="K38" s="1">
        <v>4.0</v>
      </c>
    </row>
    <row r="39" ht="15.75" customHeight="1">
      <c r="A39" s="1">
        <v>38.0</v>
      </c>
      <c r="C39" s="1" t="s">
        <v>1289</v>
      </c>
      <c r="D39" s="1">
        <v>0.25</v>
      </c>
      <c r="E39" s="1">
        <f t="shared" si="1"/>
        <v>4</v>
      </c>
      <c r="F39" s="1">
        <v>62.0</v>
      </c>
      <c r="G39" s="1">
        <f t="shared" si="2"/>
        <v>0</v>
      </c>
      <c r="H39" s="1">
        <v>0.0</v>
      </c>
      <c r="I39" s="1" t="s">
        <v>1195</v>
      </c>
      <c r="J39" s="1">
        <v>4.0</v>
      </c>
      <c r="K39" s="1">
        <v>4.0</v>
      </c>
    </row>
    <row r="40" ht="15.75" customHeight="1">
      <c r="A40" s="1">
        <v>39.0</v>
      </c>
      <c r="C40" s="1" t="s">
        <v>1289</v>
      </c>
      <c r="D40" s="1">
        <v>0.25</v>
      </c>
      <c r="E40" s="1">
        <f t="shared" si="1"/>
        <v>4</v>
      </c>
      <c r="F40" s="1">
        <v>62.0</v>
      </c>
      <c r="G40" s="1">
        <f t="shared" si="2"/>
        <v>0</v>
      </c>
      <c r="H40" s="1">
        <v>0.0</v>
      </c>
      <c r="I40" s="1" t="s">
        <v>1195</v>
      </c>
      <c r="J40" s="1">
        <v>4.0</v>
      </c>
      <c r="K40" s="1">
        <v>4.0</v>
      </c>
    </row>
    <row r="41" ht="15.75" customHeight="1">
      <c r="A41" s="1">
        <v>40.0</v>
      </c>
      <c r="C41" s="1" t="s">
        <v>1289</v>
      </c>
      <c r="D41" s="1">
        <v>0.25</v>
      </c>
      <c r="E41" s="1">
        <f t="shared" si="1"/>
        <v>4</v>
      </c>
      <c r="F41" s="1">
        <v>62.0</v>
      </c>
      <c r="G41" s="1">
        <f t="shared" si="2"/>
        <v>0</v>
      </c>
      <c r="H41" s="1">
        <v>0.0</v>
      </c>
      <c r="I41" s="1" t="s">
        <v>1195</v>
      </c>
      <c r="J41" s="1">
        <v>4.0</v>
      </c>
      <c r="K41" s="1">
        <v>4.0</v>
      </c>
    </row>
    <row r="42" ht="15.75" customHeight="1">
      <c r="A42" s="1">
        <v>41.0</v>
      </c>
      <c r="C42" s="1" t="s">
        <v>1225</v>
      </c>
      <c r="D42" s="1">
        <v>0.25</v>
      </c>
      <c r="E42" s="1">
        <f t="shared" si="1"/>
        <v>4</v>
      </c>
      <c r="F42" s="1">
        <v>76.0</v>
      </c>
      <c r="G42" s="1">
        <f t="shared" si="2"/>
        <v>14</v>
      </c>
      <c r="H42" s="1">
        <v>14.0</v>
      </c>
      <c r="I42" s="1" t="s">
        <v>1290</v>
      </c>
      <c r="J42" s="1">
        <v>5.0</v>
      </c>
      <c r="K42" s="1">
        <v>5.0</v>
      </c>
    </row>
    <row r="43" ht="15.75" customHeight="1">
      <c r="A43" s="1">
        <v>42.0</v>
      </c>
      <c r="C43" s="1" t="s">
        <v>1193</v>
      </c>
      <c r="D43" s="1">
        <v>0.25</v>
      </c>
      <c r="E43" s="1">
        <f t="shared" si="1"/>
        <v>4</v>
      </c>
      <c r="F43" s="1">
        <v>64.0</v>
      </c>
      <c r="G43" s="1">
        <f t="shared" si="2"/>
        <v>-12</v>
      </c>
      <c r="H43" s="1">
        <v>12.0</v>
      </c>
      <c r="I43" s="1" t="s">
        <v>1192</v>
      </c>
      <c r="J43" s="1">
        <v>5.0</v>
      </c>
      <c r="K43" s="1">
        <v>5.0</v>
      </c>
    </row>
    <row r="44" ht="15.75" customHeight="1">
      <c r="A44" s="1">
        <v>43.0</v>
      </c>
      <c r="C44" s="1" t="s">
        <v>1193</v>
      </c>
      <c r="D44" s="1">
        <v>0.25</v>
      </c>
      <c r="E44" s="1">
        <f t="shared" si="1"/>
        <v>4</v>
      </c>
      <c r="F44" s="1">
        <v>64.0</v>
      </c>
      <c r="G44" s="1">
        <f t="shared" si="2"/>
        <v>0</v>
      </c>
      <c r="H44" s="1">
        <v>0.0</v>
      </c>
      <c r="I44" s="1" t="s">
        <v>1195</v>
      </c>
      <c r="J44" s="1">
        <v>5.0</v>
      </c>
      <c r="K44" s="1">
        <v>5.0</v>
      </c>
    </row>
    <row r="45" ht="15.75" customHeight="1">
      <c r="A45" s="1">
        <v>44.0</v>
      </c>
      <c r="C45" s="1" t="s">
        <v>1193</v>
      </c>
      <c r="D45" s="1">
        <v>0.25</v>
      </c>
      <c r="E45" s="1">
        <f t="shared" si="1"/>
        <v>4</v>
      </c>
      <c r="F45" s="1">
        <v>64.0</v>
      </c>
      <c r="G45" s="1">
        <f t="shared" si="2"/>
        <v>0</v>
      </c>
      <c r="H45" s="1">
        <v>0.0</v>
      </c>
      <c r="I45" s="1" t="s">
        <v>1195</v>
      </c>
      <c r="J45" s="1">
        <v>5.0</v>
      </c>
      <c r="K45" s="1">
        <v>5.0</v>
      </c>
    </row>
    <row r="46" ht="15.75" customHeight="1">
      <c r="A46" s="1">
        <v>45.0</v>
      </c>
      <c r="C46" s="1" t="s">
        <v>1193</v>
      </c>
      <c r="D46" s="1">
        <v>0.25</v>
      </c>
      <c r="E46" s="1">
        <f t="shared" si="1"/>
        <v>4</v>
      </c>
      <c r="F46" s="1">
        <v>64.0</v>
      </c>
      <c r="G46" s="1">
        <f t="shared" si="2"/>
        <v>0</v>
      </c>
      <c r="H46" s="1">
        <v>0.0</v>
      </c>
      <c r="I46" s="1" t="s">
        <v>1195</v>
      </c>
      <c r="J46" s="1">
        <v>5.0</v>
      </c>
      <c r="K46" s="1">
        <v>5.0</v>
      </c>
    </row>
    <row r="47" ht="15.75" customHeight="1">
      <c r="A47" s="1">
        <v>46.0</v>
      </c>
      <c r="C47" s="1" t="s">
        <v>1193</v>
      </c>
      <c r="D47" s="1">
        <v>0.25</v>
      </c>
      <c r="E47" s="1">
        <f t="shared" si="1"/>
        <v>4</v>
      </c>
      <c r="F47" s="1">
        <v>64.0</v>
      </c>
      <c r="G47" s="1">
        <f t="shared" si="2"/>
        <v>0</v>
      </c>
      <c r="H47" s="1">
        <v>0.0</v>
      </c>
      <c r="I47" s="1" t="s">
        <v>1195</v>
      </c>
      <c r="J47" s="1">
        <v>5.0</v>
      </c>
      <c r="K47" s="1">
        <v>5.0</v>
      </c>
    </row>
    <row r="48" ht="15.75" customHeight="1">
      <c r="A48" s="1">
        <v>47.0</v>
      </c>
      <c r="C48" s="1" t="s">
        <v>1193</v>
      </c>
      <c r="D48" s="1">
        <v>0.25</v>
      </c>
      <c r="E48" s="1">
        <f t="shared" si="1"/>
        <v>4</v>
      </c>
      <c r="F48" s="1">
        <v>64.0</v>
      </c>
      <c r="G48" s="1">
        <f t="shared" si="2"/>
        <v>0</v>
      </c>
      <c r="H48" s="1">
        <v>0.0</v>
      </c>
      <c r="I48" s="1" t="s">
        <v>1195</v>
      </c>
      <c r="J48" s="1">
        <v>5.0</v>
      </c>
      <c r="K48" s="1">
        <v>5.0</v>
      </c>
    </row>
    <row r="49" ht="15.75" customHeight="1">
      <c r="A49" s="1">
        <v>48.0</v>
      </c>
      <c r="C49" s="1" t="s">
        <v>1193</v>
      </c>
      <c r="D49" s="1">
        <v>0.25</v>
      </c>
      <c r="E49" s="1">
        <f t="shared" si="1"/>
        <v>4</v>
      </c>
      <c r="F49" s="1">
        <v>64.0</v>
      </c>
      <c r="G49" s="1">
        <f t="shared" si="2"/>
        <v>0</v>
      </c>
      <c r="H49" s="1">
        <v>0.0</v>
      </c>
      <c r="I49" s="1" t="s">
        <v>1195</v>
      </c>
      <c r="J49" s="1">
        <v>5.0</v>
      </c>
      <c r="K49" s="1">
        <v>5.0</v>
      </c>
    </row>
    <row r="50" ht="15.75" customHeight="1">
      <c r="A50" s="1">
        <v>49.0</v>
      </c>
      <c r="B50" s="1">
        <v>5.0</v>
      </c>
      <c r="C50" s="1" t="s">
        <v>1190</v>
      </c>
      <c r="D50" s="1">
        <v>0.25</v>
      </c>
      <c r="E50" s="1">
        <f t="shared" si="1"/>
        <v>4</v>
      </c>
      <c r="F50" s="1">
        <v>78.0</v>
      </c>
      <c r="G50" s="1">
        <f t="shared" si="2"/>
        <v>14</v>
      </c>
      <c r="H50" s="1">
        <v>14.0</v>
      </c>
      <c r="I50" s="1" t="s">
        <v>1290</v>
      </c>
      <c r="J50" s="1">
        <v>6.0</v>
      </c>
      <c r="K50" s="1">
        <v>6.0</v>
      </c>
    </row>
    <row r="51" ht="15.75" customHeight="1">
      <c r="A51" s="1">
        <v>50.0</v>
      </c>
      <c r="C51" s="1" t="s">
        <v>1239</v>
      </c>
      <c r="D51" s="1">
        <v>0.25</v>
      </c>
      <c r="E51" s="1">
        <f t="shared" si="1"/>
        <v>4</v>
      </c>
      <c r="F51" s="1">
        <v>66.0</v>
      </c>
      <c r="G51" s="1">
        <f t="shared" si="2"/>
        <v>-12</v>
      </c>
      <c r="H51" s="1">
        <v>12.0</v>
      </c>
      <c r="I51" s="1" t="s">
        <v>1192</v>
      </c>
      <c r="J51" s="1">
        <v>6.0</v>
      </c>
      <c r="K51" s="1">
        <v>6.0</v>
      </c>
    </row>
    <row r="52" ht="15.75" customHeight="1">
      <c r="A52" s="1">
        <v>51.0</v>
      </c>
      <c r="C52" s="1" t="s">
        <v>1239</v>
      </c>
      <c r="D52" s="1">
        <v>0.25</v>
      </c>
      <c r="E52" s="1">
        <f t="shared" si="1"/>
        <v>4</v>
      </c>
      <c r="F52" s="1">
        <v>66.0</v>
      </c>
      <c r="G52" s="1">
        <f t="shared" si="2"/>
        <v>0</v>
      </c>
      <c r="H52" s="1">
        <v>0.0</v>
      </c>
      <c r="I52" s="1" t="s">
        <v>1195</v>
      </c>
      <c r="J52" s="1">
        <v>6.0</v>
      </c>
      <c r="K52" s="1">
        <v>6.0</v>
      </c>
    </row>
    <row r="53" ht="15.75" customHeight="1">
      <c r="A53" s="1">
        <v>52.0</v>
      </c>
      <c r="C53" s="1" t="s">
        <v>1239</v>
      </c>
      <c r="D53" s="1">
        <v>0.25</v>
      </c>
      <c r="E53" s="1">
        <f t="shared" si="1"/>
        <v>4</v>
      </c>
      <c r="F53" s="1">
        <v>66.0</v>
      </c>
      <c r="G53" s="1">
        <f t="shared" si="2"/>
        <v>0</v>
      </c>
      <c r="H53" s="1">
        <v>0.0</v>
      </c>
      <c r="I53" s="1" t="s">
        <v>1195</v>
      </c>
      <c r="J53" s="1">
        <v>6.0</v>
      </c>
      <c r="K53" s="1">
        <v>6.0</v>
      </c>
    </row>
    <row r="54" ht="15.75" customHeight="1">
      <c r="A54" s="1">
        <v>53.0</v>
      </c>
      <c r="C54" s="1" t="s">
        <v>1239</v>
      </c>
      <c r="D54" s="1">
        <v>0.25</v>
      </c>
      <c r="E54" s="1">
        <f t="shared" si="1"/>
        <v>4</v>
      </c>
      <c r="F54" s="1">
        <v>66.0</v>
      </c>
      <c r="G54" s="1">
        <f t="shared" si="2"/>
        <v>0</v>
      </c>
      <c r="H54" s="1">
        <v>0.0</v>
      </c>
      <c r="I54" s="1" t="s">
        <v>1195</v>
      </c>
      <c r="J54" s="1">
        <v>6.0</v>
      </c>
      <c r="K54" s="1">
        <v>6.0</v>
      </c>
    </row>
    <row r="55" ht="15.75" customHeight="1">
      <c r="A55" s="1">
        <v>54.0</v>
      </c>
      <c r="C55" s="1" t="s">
        <v>1239</v>
      </c>
      <c r="D55" s="1">
        <v>0.25</v>
      </c>
      <c r="E55" s="1">
        <f t="shared" si="1"/>
        <v>4</v>
      </c>
      <c r="F55" s="1">
        <v>66.0</v>
      </c>
      <c r="G55" s="1">
        <f t="shared" si="2"/>
        <v>0</v>
      </c>
      <c r="H55" s="1">
        <v>0.0</v>
      </c>
      <c r="I55" s="1" t="s">
        <v>1195</v>
      </c>
      <c r="J55" s="1">
        <v>6.0</v>
      </c>
      <c r="K55" s="1">
        <v>6.0</v>
      </c>
    </row>
    <row r="56" ht="15.75" customHeight="1">
      <c r="A56" s="1">
        <v>55.0</v>
      </c>
      <c r="C56" s="1" t="s">
        <v>1239</v>
      </c>
      <c r="D56" s="1">
        <v>0.25</v>
      </c>
      <c r="E56" s="1">
        <f t="shared" si="1"/>
        <v>4</v>
      </c>
      <c r="F56" s="1">
        <v>66.0</v>
      </c>
      <c r="G56" s="1">
        <f t="shared" si="2"/>
        <v>0</v>
      </c>
      <c r="H56" s="1">
        <v>0.0</v>
      </c>
      <c r="I56" s="1" t="s">
        <v>1195</v>
      </c>
      <c r="J56" s="1">
        <v>6.0</v>
      </c>
      <c r="K56" s="1">
        <v>6.0</v>
      </c>
    </row>
    <row r="57" ht="15.75" customHeight="1">
      <c r="A57" s="1">
        <v>56.0</v>
      </c>
      <c r="C57" s="1" t="s">
        <v>1239</v>
      </c>
      <c r="D57" s="1">
        <v>0.25</v>
      </c>
      <c r="E57" s="1">
        <f t="shared" si="1"/>
        <v>4</v>
      </c>
      <c r="F57" s="1">
        <v>66.0</v>
      </c>
      <c r="G57" s="1">
        <f t="shared" si="2"/>
        <v>0</v>
      </c>
      <c r="H57" s="1">
        <v>0.0</v>
      </c>
      <c r="I57" s="1" t="s">
        <v>1195</v>
      </c>
      <c r="J57" s="1">
        <v>6.0</v>
      </c>
      <c r="K57" s="1">
        <v>6.0</v>
      </c>
    </row>
    <row r="58" ht="15.75" customHeight="1">
      <c r="A58" s="1">
        <v>57.0</v>
      </c>
      <c r="C58" s="1" t="s">
        <v>1291</v>
      </c>
      <c r="D58" s="1">
        <v>0.375</v>
      </c>
      <c r="E58" s="1">
        <f t="shared" si="1"/>
        <v>2.666666667</v>
      </c>
      <c r="F58" s="1">
        <v>80.0</v>
      </c>
      <c r="G58" s="1">
        <f t="shared" si="2"/>
        <v>14</v>
      </c>
      <c r="H58" s="1">
        <v>14.0</v>
      </c>
      <c r="I58" s="1" t="s">
        <v>1290</v>
      </c>
      <c r="J58" s="1">
        <v>7.0</v>
      </c>
      <c r="K58" s="1">
        <v>7.0</v>
      </c>
    </row>
    <row r="59" ht="15.75" customHeight="1">
      <c r="A59" s="1">
        <v>58.0</v>
      </c>
      <c r="C59" s="1" t="s">
        <v>1225</v>
      </c>
      <c r="D59" s="1">
        <v>0.125</v>
      </c>
      <c r="E59" s="1">
        <f t="shared" si="1"/>
        <v>8</v>
      </c>
      <c r="F59" s="1">
        <v>76.0</v>
      </c>
      <c r="G59" s="1">
        <f t="shared" si="2"/>
        <v>-4</v>
      </c>
      <c r="H59" s="1">
        <v>4.0</v>
      </c>
      <c r="I59" s="1" t="s">
        <v>1292</v>
      </c>
      <c r="J59" s="1">
        <v>5.0</v>
      </c>
      <c r="K59" s="1">
        <v>5.0</v>
      </c>
    </row>
    <row r="60" ht="15.75" customHeight="1">
      <c r="A60" s="1">
        <v>59.0</v>
      </c>
      <c r="C60" s="1" t="s">
        <v>1291</v>
      </c>
      <c r="D60" s="1">
        <v>0.375</v>
      </c>
      <c r="E60" s="1">
        <f t="shared" si="1"/>
        <v>2.666666667</v>
      </c>
      <c r="F60" s="1">
        <v>80.0</v>
      </c>
      <c r="G60" s="1">
        <f t="shared" si="2"/>
        <v>4</v>
      </c>
      <c r="H60" s="1">
        <v>4.0</v>
      </c>
      <c r="I60" s="1" t="s">
        <v>1293</v>
      </c>
      <c r="J60" s="1">
        <v>7.0</v>
      </c>
      <c r="K60" s="1">
        <v>7.0</v>
      </c>
    </row>
    <row r="61" ht="15.75" customHeight="1">
      <c r="A61" s="1">
        <v>60.0</v>
      </c>
      <c r="C61" s="1" t="s">
        <v>1294</v>
      </c>
      <c r="D61" s="1">
        <v>0.125</v>
      </c>
      <c r="E61" s="1">
        <f t="shared" si="1"/>
        <v>8</v>
      </c>
      <c r="F61" s="1">
        <v>81.0</v>
      </c>
      <c r="G61" s="1">
        <f t="shared" si="2"/>
        <v>1</v>
      </c>
      <c r="H61" s="1">
        <v>1.0</v>
      </c>
      <c r="I61" s="1" t="s">
        <v>1196</v>
      </c>
      <c r="J61" s="1">
        <v>1.0</v>
      </c>
      <c r="K61" s="1">
        <v>1.0</v>
      </c>
    </row>
    <row r="62" ht="15.75" customHeight="1">
      <c r="A62" s="1">
        <v>61.0</v>
      </c>
      <c r="C62" s="1" t="s">
        <v>1287</v>
      </c>
      <c r="D62" s="1">
        <v>0.375</v>
      </c>
      <c r="E62" s="1">
        <f t="shared" si="1"/>
        <v>2.666666667</v>
      </c>
      <c r="F62" s="1">
        <v>83.0</v>
      </c>
      <c r="G62" s="1">
        <f t="shared" si="2"/>
        <v>2</v>
      </c>
      <c r="H62" s="1">
        <v>2.0</v>
      </c>
      <c r="I62" s="1" t="s">
        <v>1285</v>
      </c>
      <c r="J62" s="1">
        <v>2.0</v>
      </c>
      <c r="K62" s="1">
        <v>2.0</v>
      </c>
    </row>
    <row r="63" ht="15.75" customHeight="1">
      <c r="A63" s="1">
        <v>62.0</v>
      </c>
      <c r="C63" s="1" t="s">
        <v>1224</v>
      </c>
      <c r="D63" s="1">
        <v>0.125</v>
      </c>
      <c r="E63" s="1">
        <f t="shared" si="1"/>
        <v>8</v>
      </c>
      <c r="F63" s="1">
        <v>74.0</v>
      </c>
      <c r="G63" s="1">
        <f t="shared" si="2"/>
        <v>-9</v>
      </c>
      <c r="H63" s="1">
        <v>9.0</v>
      </c>
      <c r="I63" s="1" t="s">
        <v>1288</v>
      </c>
      <c r="J63" s="1">
        <v>4.0</v>
      </c>
      <c r="K63" s="1">
        <v>4.0</v>
      </c>
    </row>
    <row r="64" ht="15.75" customHeight="1">
      <c r="A64" s="1">
        <v>63.0</v>
      </c>
      <c r="C64" s="1" t="s">
        <v>1223</v>
      </c>
      <c r="D64" s="1">
        <v>0.375</v>
      </c>
      <c r="E64" s="1">
        <f t="shared" si="1"/>
        <v>2.666666667</v>
      </c>
      <c r="F64" s="1">
        <v>73.0</v>
      </c>
      <c r="G64" s="1">
        <f t="shared" si="2"/>
        <v>-1</v>
      </c>
      <c r="H64" s="1">
        <v>1.0</v>
      </c>
      <c r="I64" s="1" t="s">
        <v>1197</v>
      </c>
      <c r="J64" s="1">
        <v>3.0</v>
      </c>
      <c r="K64" s="1">
        <v>3.0</v>
      </c>
    </row>
    <row r="65" ht="15.75" customHeight="1">
      <c r="A65" s="1">
        <v>64.0</v>
      </c>
      <c r="C65" s="1" t="s">
        <v>1228</v>
      </c>
      <c r="D65" s="1">
        <v>0.125</v>
      </c>
      <c r="E65" s="1">
        <f t="shared" si="1"/>
        <v>8</v>
      </c>
      <c r="F65" s="1">
        <v>71.0</v>
      </c>
      <c r="G65" s="1">
        <f t="shared" si="2"/>
        <v>-2</v>
      </c>
      <c r="H65" s="1">
        <v>2.0</v>
      </c>
      <c r="I65" s="1" t="s">
        <v>1286</v>
      </c>
      <c r="J65" s="1">
        <v>2.0</v>
      </c>
      <c r="K65" s="1">
        <v>2.0</v>
      </c>
    </row>
    <row r="66" ht="15.75" customHeight="1">
      <c r="A66" s="1">
        <v>65.0</v>
      </c>
      <c r="B66" s="1">
        <v>6.0</v>
      </c>
      <c r="C66" s="1" t="s">
        <v>1223</v>
      </c>
      <c r="D66" s="1">
        <v>0.375</v>
      </c>
      <c r="E66" s="1">
        <f t="shared" si="1"/>
        <v>2.666666667</v>
      </c>
      <c r="F66" s="1">
        <v>73.0</v>
      </c>
      <c r="G66" s="1">
        <f t="shared" si="2"/>
        <v>2</v>
      </c>
      <c r="H66" s="1">
        <v>2.0</v>
      </c>
      <c r="I66" s="1" t="s">
        <v>1285</v>
      </c>
      <c r="J66" s="1">
        <v>3.0</v>
      </c>
      <c r="K66" s="1">
        <v>3.0</v>
      </c>
    </row>
    <row r="67" ht="15.75" customHeight="1">
      <c r="A67" s="1">
        <v>66.0</v>
      </c>
      <c r="C67" s="1" t="s">
        <v>1225</v>
      </c>
      <c r="D67" s="1">
        <v>0.125</v>
      </c>
      <c r="E67" s="1">
        <f t="shared" si="1"/>
        <v>8</v>
      </c>
      <c r="F67" s="1">
        <v>76.0</v>
      </c>
      <c r="G67" s="1">
        <f t="shared" si="2"/>
        <v>3</v>
      </c>
      <c r="H67" s="1">
        <v>3.0</v>
      </c>
      <c r="I67" s="1" t="s">
        <v>1201</v>
      </c>
      <c r="J67" s="1">
        <v>5.0</v>
      </c>
      <c r="K67" s="1">
        <v>5.0</v>
      </c>
    </row>
    <row r="68" ht="15.75" customHeight="1">
      <c r="A68" s="1">
        <v>67.0</v>
      </c>
      <c r="C68" s="1" t="s">
        <v>1294</v>
      </c>
      <c r="D68" s="1">
        <v>0.375</v>
      </c>
      <c r="E68" s="1">
        <f t="shared" si="1"/>
        <v>2.666666667</v>
      </c>
      <c r="F68" s="1">
        <v>81.0</v>
      </c>
      <c r="G68" s="1">
        <f t="shared" si="2"/>
        <v>5</v>
      </c>
      <c r="H68" s="1">
        <v>5.0</v>
      </c>
      <c r="I68" s="1" t="s">
        <v>1237</v>
      </c>
      <c r="J68" s="1">
        <v>1.0</v>
      </c>
      <c r="K68" s="1">
        <v>1.0</v>
      </c>
    </row>
    <row r="69" ht="15.75" customHeight="1">
      <c r="A69" s="1">
        <v>68.0</v>
      </c>
      <c r="C69" s="1" t="s">
        <v>1223</v>
      </c>
      <c r="D69" s="1">
        <v>0.125</v>
      </c>
      <c r="E69" s="1">
        <f t="shared" si="1"/>
        <v>8</v>
      </c>
      <c r="F69" s="1">
        <v>73.0</v>
      </c>
      <c r="G69" s="1">
        <f t="shared" si="2"/>
        <v>-8</v>
      </c>
      <c r="H69" s="1">
        <v>8.0</v>
      </c>
      <c r="I69" s="1" t="s">
        <v>1274</v>
      </c>
      <c r="J69" s="1">
        <v>3.0</v>
      </c>
      <c r="K69" s="1">
        <v>3.0</v>
      </c>
    </row>
    <row r="70" ht="15.75" customHeight="1">
      <c r="A70" s="1">
        <v>69.0</v>
      </c>
      <c r="C70" s="1" t="s">
        <v>1228</v>
      </c>
      <c r="D70" s="1">
        <v>1.0</v>
      </c>
      <c r="E70" s="1">
        <f t="shared" si="1"/>
        <v>1</v>
      </c>
      <c r="F70" s="1">
        <v>71.0</v>
      </c>
      <c r="G70" s="1">
        <f t="shared" si="2"/>
        <v>-2</v>
      </c>
      <c r="H70" s="1">
        <v>2.0</v>
      </c>
      <c r="I70" s="1" t="s">
        <v>1286</v>
      </c>
      <c r="J70" s="1">
        <v>2.0</v>
      </c>
      <c r="K70" s="1">
        <v>2.0</v>
      </c>
    </row>
    <row r="71" ht="15.75" customHeight="1">
      <c r="A71" s="1">
        <v>70.0</v>
      </c>
      <c r="C71" s="1" t="s">
        <v>1230</v>
      </c>
      <c r="D71" s="1">
        <v>0.5</v>
      </c>
      <c r="E71" s="1">
        <f t="shared" si="1"/>
        <v>2</v>
      </c>
      <c r="F71" s="1">
        <v>69.0</v>
      </c>
      <c r="G71" s="1">
        <f t="shared" si="2"/>
        <v>-2</v>
      </c>
      <c r="H71" s="1">
        <v>2.0</v>
      </c>
      <c r="I71" s="1" t="s">
        <v>1286</v>
      </c>
      <c r="J71" s="1">
        <v>1.0</v>
      </c>
      <c r="K71" s="1">
        <v>1.0</v>
      </c>
    </row>
    <row r="72" ht="15.75" customHeight="1">
      <c r="A72" s="1">
        <v>71.0</v>
      </c>
      <c r="C72" s="1" t="s">
        <v>1193</v>
      </c>
      <c r="D72" s="1">
        <v>0.5</v>
      </c>
      <c r="E72" s="1">
        <f t="shared" si="1"/>
        <v>2</v>
      </c>
      <c r="F72" s="1">
        <v>64.0</v>
      </c>
      <c r="G72" s="1">
        <f t="shared" si="2"/>
        <v>-5</v>
      </c>
      <c r="H72" s="1">
        <v>5.0</v>
      </c>
      <c r="I72" s="1" t="s">
        <v>1272</v>
      </c>
      <c r="J72" s="1">
        <v>5.0</v>
      </c>
      <c r="K72" s="1">
        <v>5.0</v>
      </c>
    </row>
    <row r="73" ht="15.75" customHeight="1">
      <c r="A73" s="1">
        <v>72.0</v>
      </c>
      <c r="C73" s="1" t="s">
        <v>1193</v>
      </c>
      <c r="D73" s="1">
        <v>1.0</v>
      </c>
      <c r="E73" s="1">
        <f t="shared" si="1"/>
        <v>1</v>
      </c>
      <c r="F73" s="1">
        <v>64.0</v>
      </c>
      <c r="G73" s="1">
        <f t="shared" si="2"/>
        <v>0</v>
      </c>
      <c r="H73" s="1">
        <v>0.0</v>
      </c>
      <c r="I73" s="1" t="s">
        <v>1195</v>
      </c>
      <c r="J73" s="1">
        <v>5.0</v>
      </c>
      <c r="K73" s="1">
        <v>5.0</v>
      </c>
    </row>
    <row r="74" ht="15.75" customHeight="1">
      <c r="A74" s="1">
        <v>73.0</v>
      </c>
      <c r="B74" s="1">
        <v>8.0</v>
      </c>
      <c r="C74" s="1" t="s">
        <v>1225</v>
      </c>
      <c r="D74" s="1">
        <v>0.125</v>
      </c>
      <c r="E74" s="1">
        <f t="shared" si="1"/>
        <v>8</v>
      </c>
      <c r="F74" s="1">
        <v>76.0</v>
      </c>
      <c r="G74" s="1">
        <f t="shared" si="2"/>
        <v>12</v>
      </c>
      <c r="H74" s="1">
        <v>12.0</v>
      </c>
      <c r="I74" s="1" t="s">
        <v>1191</v>
      </c>
      <c r="J74" s="1">
        <v>5.0</v>
      </c>
      <c r="K74" s="1">
        <v>5.0</v>
      </c>
    </row>
    <row r="75" ht="15.75" customHeight="1">
      <c r="A75" s="1">
        <v>74.0</v>
      </c>
      <c r="C75" s="1" t="s">
        <v>1224</v>
      </c>
      <c r="D75" s="1">
        <v>0.375</v>
      </c>
      <c r="E75" s="1">
        <f t="shared" si="1"/>
        <v>2.666666667</v>
      </c>
      <c r="F75" s="1">
        <v>74.0</v>
      </c>
      <c r="G75" s="1">
        <f t="shared" si="2"/>
        <v>-2</v>
      </c>
      <c r="H75" s="1">
        <v>2.0</v>
      </c>
      <c r="I75" s="1" t="s">
        <v>1286</v>
      </c>
      <c r="J75" s="1">
        <v>4.0</v>
      </c>
      <c r="K75" s="1">
        <v>4.0</v>
      </c>
    </row>
    <row r="76" ht="15.75" customHeight="1">
      <c r="A76" s="1">
        <v>75.0</v>
      </c>
      <c r="C76" s="1" t="s">
        <v>1223</v>
      </c>
      <c r="D76" s="1">
        <v>0.125</v>
      </c>
      <c r="E76" s="1">
        <f t="shared" si="1"/>
        <v>8</v>
      </c>
      <c r="F76" s="1">
        <v>73.0</v>
      </c>
      <c r="G76" s="1">
        <f t="shared" si="2"/>
        <v>-1</v>
      </c>
      <c r="H76" s="1">
        <v>1.0</v>
      </c>
      <c r="I76" s="1" t="s">
        <v>1197</v>
      </c>
      <c r="J76" s="1">
        <v>3.0</v>
      </c>
      <c r="K76" s="1">
        <v>3.0</v>
      </c>
    </row>
    <row r="77" ht="15.75" customHeight="1">
      <c r="A77" s="1">
        <v>76.0</v>
      </c>
      <c r="C77" s="1" t="s">
        <v>1224</v>
      </c>
      <c r="D77" s="1">
        <v>0.5</v>
      </c>
      <c r="E77" s="1">
        <f t="shared" si="1"/>
        <v>2</v>
      </c>
      <c r="F77" s="1">
        <v>74.0</v>
      </c>
      <c r="G77" s="1">
        <f t="shared" si="2"/>
        <v>1</v>
      </c>
      <c r="H77" s="1">
        <v>1.0</v>
      </c>
      <c r="I77" s="1" t="s">
        <v>1196</v>
      </c>
      <c r="J77" s="1">
        <v>4.0</v>
      </c>
      <c r="K77" s="1">
        <v>4.0</v>
      </c>
    </row>
    <row r="78" ht="15.75" customHeight="1">
      <c r="A78" s="1">
        <v>77.0</v>
      </c>
      <c r="C78" s="1" t="s">
        <v>1228</v>
      </c>
      <c r="D78" s="1">
        <v>0.5</v>
      </c>
      <c r="E78" s="1">
        <f t="shared" si="1"/>
        <v>2</v>
      </c>
      <c r="F78" s="1">
        <v>71.0</v>
      </c>
      <c r="G78" s="1">
        <f t="shared" si="2"/>
        <v>-3</v>
      </c>
      <c r="H78" s="1">
        <v>3.0</v>
      </c>
      <c r="I78" s="1" t="s">
        <v>1229</v>
      </c>
      <c r="J78" s="1">
        <v>2.0</v>
      </c>
      <c r="K78" s="1">
        <v>2.0</v>
      </c>
    </row>
    <row r="79" ht="15.75" customHeight="1">
      <c r="A79" s="1">
        <v>78.0</v>
      </c>
      <c r="C79" s="1" t="s">
        <v>1223</v>
      </c>
      <c r="D79" s="1">
        <v>1.0</v>
      </c>
      <c r="E79" s="1">
        <f t="shared" si="1"/>
        <v>1</v>
      </c>
      <c r="F79" s="1">
        <v>73.0</v>
      </c>
      <c r="G79" s="1">
        <f t="shared" si="2"/>
        <v>2</v>
      </c>
      <c r="H79" s="1">
        <v>2.0</v>
      </c>
      <c r="I79" s="1" t="s">
        <v>1285</v>
      </c>
      <c r="J79" s="1">
        <v>3.0</v>
      </c>
      <c r="K79" s="1">
        <v>3.0</v>
      </c>
    </row>
    <row r="80" ht="15.75" customHeight="1">
      <c r="A80" s="1">
        <v>79.0</v>
      </c>
      <c r="B80" s="1">
        <v>9.0</v>
      </c>
      <c r="C80" s="1" t="s">
        <v>1225</v>
      </c>
      <c r="D80" s="1">
        <v>0.125</v>
      </c>
      <c r="E80" s="1">
        <f t="shared" si="1"/>
        <v>8</v>
      </c>
      <c r="F80" s="1">
        <v>76.0</v>
      </c>
      <c r="G80" s="1">
        <f t="shared" si="2"/>
        <v>3</v>
      </c>
      <c r="H80" s="1">
        <v>3.0</v>
      </c>
      <c r="I80" s="1" t="s">
        <v>1201</v>
      </c>
      <c r="J80" s="1">
        <v>5.0</v>
      </c>
      <c r="K80" s="1">
        <v>5.0</v>
      </c>
    </row>
    <row r="81" ht="15.75" customHeight="1">
      <c r="A81" s="1">
        <v>80.0</v>
      </c>
      <c r="C81" s="1" t="s">
        <v>1224</v>
      </c>
      <c r="D81" s="1">
        <v>0.375</v>
      </c>
      <c r="E81" s="1">
        <f t="shared" si="1"/>
        <v>2.666666667</v>
      </c>
      <c r="F81" s="1">
        <v>74.0</v>
      </c>
      <c r="G81" s="1">
        <f t="shared" si="2"/>
        <v>-2</v>
      </c>
      <c r="H81" s="1">
        <v>2.0</v>
      </c>
      <c r="I81" s="1" t="s">
        <v>1286</v>
      </c>
      <c r="J81" s="1">
        <v>4.0</v>
      </c>
      <c r="K81" s="1">
        <v>4.0</v>
      </c>
    </row>
    <row r="82" ht="15.75" customHeight="1">
      <c r="A82" s="1">
        <v>81.0</v>
      </c>
      <c r="C82" s="1" t="s">
        <v>1223</v>
      </c>
      <c r="D82" s="1">
        <v>0.125</v>
      </c>
      <c r="E82" s="1">
        <f t="shared" si="1"/>
        <v>8</v>
      </c>
      <c r="F82" s="1">
        <v>73.0</v>
      </c>
      <c r="G82" s="1">
        <f t="shared" si="2"/>
        <v>-1</v>
      </c>
      <c r="H82" s="1">
        <v>1.0</v>
      </c>
      <c r="I82" s="1" t="s">
        <v>1197</v>
      </c>
      <c r="J82" s="1">
        <v>3.0</v>
      </c>
      <c r="K82" s="1">
        <v>3.0</v>
      </c>
    </row>
    <row r="83" ht="15.75" customHeight="1">
      <c r="A83" s="1">
        <v>82.0</v>
      </c>
      <c r="C83" s="1" t="s">
        <v>1224</v>
      </c>
      <c r="D83" s="1">
        <v>0.5</v>
      </c>
      <c r="E83" s="1">
        <f t="shared" si="1"/>
        <v>2</v>
      </c>
      <c r="F83" s="1">
        <v>74.0</v>
      </c>
      <c r="G83" s="1">
        <f t="shared" si="2"/>
        <v>1</v>
      </c>
      <c r="H83" s="1">
        <v>1.0</v>
      </c>
      <c r="I83" s="1" t="s">
        <v>1196</v>
      </c>
      <c r="J83" s="1">
        <v>4.0</v>
      </c>
      <c r="K83" s="1">
        <v>4.0</v>
      </c>
    </row>
    <row r="84" ht="15.75" customHeight="1">
      <c r="A84" s="1">
        <v>83.0</v>
      </c>
      <c r="C84" s="1" t="s">
        <v>1228</v>
      </c>
      <c r="D84" s="1">
        <v>0.5</v>
      </c>
      <c r="E84" s="1">
        <f t="shared" si="1"/>
        <v>2</v>
      </c>
      <c r="F84" s="1">
        <v>71.0</v>
      </c>
      <c r="G84" s="1">
        <f t="shared" si="2"/>
        <v>-3</v>
      </c>
      <c r="H84" s="1">
        <v>3.0</v>
      </c>
      <c r="I84" s="1" t="s">
        <v>1229</v>
      </c>
      <c r="J84" s="1">
        <v>2.0</v>
      </c>
      <c r="K84" s="1">
        <v>2.0</v>
      </c>
    </row>
    <row r="85" ht="15.75" customHeight="1">
      <c r="A85" s="1">
        <v>84.0</v>
      </c>
      <c r="B85" s="1">
        <v>10.0</v>
      </c>
      <c r="C85" s="1" t="s">
        <v>1223</v>
      </c>
      <c r="D85" s="1">
        <v>1.0</v>
      </c>
      <c r="E85" s="1">
        <f t="shared" si="1"/>
        <v>1</v>
      </c>
      <c r="F85" s="1">
        <v>73.0</v>
      </c>
      <c r="G85" s="1">
        <f t="shared" si="2"/>
        <v>2</v>
      </c>
      <c r="H85" s="1">
        <v>2.0</v>
      </c>
      <c r="I85" s="1" t="s">
        <v>1285</v>
      </c>
      <c r="J85" s="1">
        <v>3.0</v>
      </c>
      <c r="K85" s="1">
        <v>3.0</v>
      </c>
    </row>
    <row r="86">
      <c r="A86" s="1">
        <v>85.0</v>
      </c>
      <c r="B86" s="1">
        <v>14.0</v>
      </c>
      <c r="C86" s="1" t="s">
        <v>1291</v>
      </c>
      <c r="D86" s="1">
        <v>1.0</v>
      </c>
      <c r="E86" s="1">
        <f t="shared" si="1"/>
        <v>1</v>
      </c>
      <c r="F86" s="1">
        <v>80.0</v>
      </c>
      <c r="G86" s="1">
        <f t="shared" si="2"/>
        <v>7</v>
      </c>
      <c r="H86" s="1">
        <v>7.0</v>
      </c>
      <c r="I86" s="1" t="s">
        <v>1233</v>
      </c>
      <c r="J86" s="1">
        <v>7.0</v>
      </c>
      <c r="K86" s="1">
        <v>3.0</v>
      </c>
    </row>
    <row r="87">
      <c r="A87" s="1">
        <v>86.0</v>
      </c>
      <c r="C87" s="1" t="s">
        <v>1294</v>
      </c>
      <c r="D87" s="1">
        <v>0.75</v>
      </c>
      <c r="E87" s="1">
        <f t="shared" si="1"/>
        <v>1.333333333</v>
      </c>
      <c r="F87" s="1">
        <v>81.0</v>
      </c>
      <c r="G87" s="1">
        <f t="shared" si="2"/>
        <v>1</v>
      </c>
      <c r="H87" s="1">
        <v>1.0</v>
      </c>
      <c r="I87" s="1" t="s">
        <v>1196</v>
      </c>
      <c r="J87" s="1">
        <v>1.0</v>
      </c>
      <c r="K87" s="1">
        <v>4.0</v>
      </c>
    </row>
    <row r="88">
      <c r="A88" s="1">
        <v>87.0</v>
      </c>
      <c r="C88" s="1" t="s">
        <v>1291</v>
      </c>
      <c r="D88" s="1">
        <v>0.125</v>
      </c>
      <c r="E88" s="1">
        <f t="shared" si="1"/>
        <v>8</v>
      </c>
      <c r="F88" s="1">
        <v>80.0</v>
      </c>
      <c r="G88" s="1">
        <f t="shared" si="2"/>
        <v>-1</v>
      </c>
      <c r="H88" s="1">
        <v>1.0</v>
      </c>
      <c r="I88" s="1" t="s">
        <v>1197</v>
      </c>
      <c r="J88" s="1">
        <v>7.0</v>
      </c>
      <c r="K88" s="1">
        <v>3.0</v>
      </c>
    </row>
    <row r="89">
      <c r="A89" s="1">
        <v>88.0</v>
      </c>
      <c r="C89" s="1" t="s">
        <v>1294</v>
      </c>
      <c r="D89" s="1">
        <v>0.125</v>
      </c>
      <c r="E89" s="1">
        <f t="shared" si="1"/>
        <v>8</v>
      </c>
      <c r="F89" s="1">
        <v>81.0</v>
      </c>
      <c r="G89" s="1">
        <f t="shared" si="2"/>
        <v>1</v>
      </c>
      <c r="H89" s="1">
        <v>1.0</v>
      </c>
      <c r="I89" s="1" t="s">
        <v>1196</v>
      </c>
      <c r="J89" s="1">
        <v>1.0</v>
      </c>
      <c r="K89" s="1">
        <v>4.0</v>
      </c>
    </row>
    <row r="90" ht="15.75" customHeight="1">
      <c r="A90" s="1">
        <v>89.0</v>
      </c>
      <c r="C90" s="1" t="s">
        <v>1287</v>
      </c>
      <c r="D90" s="1">
        <v>0.375</v>
      </c>
      <c r="E90" s="1">
        <f t="shared" si="1"/>
        <v>2.666666667</v>
      </c>
      <c r="F90" s="1">
        <v>83.0</v>
      </c>
      <c r="G90" s="1">
        <f t="shared" si="2"/>
        <v>2</v>
      </c>
      <c r="H90" s="1">
        <v>2.0</v>
      </c>
      <c r="I90" s="1" t="s">
        <v>1285</v>
      </c>
      <c r="J90" s="1">
        <v>2.0</v>
      </c>
      <c r="K90" s="1">
        <v>5.0</v>
      </c>
    </row>
    <row r="91" ht="15.75" customHeight="1">
      <c r="A91" s="1">
        <v>90.0</v>
      </c>
      <c r="C91" s="1" t="s">
        <v>1287</v>
      </c>
      <c r="D91" s="1">
        <v>0.125</v>
      </c>
      <c r="E91" s="1">
        <f t="shared" si="1"/>
        <v>8</v>
      </c>
      <c r="F91" s="1">
        <v>83.0</v>
      </c>
      <c r="G91" s="1">
        <f t="shared" si="2"/>
        <v>0</v>
      </c>
      <c r="H91" s="1">
        <v>0.0</v>
      </c>
      <c r="I91" s="1" t="s">
        <v>1195</v>
      </c>
      <c r="J91" s="1">
        <v>2.0</v>
      </c>
      <c r="K91" s="1">
        <v>5.0</v>
      </c>
    </row>
    <row r="92" ht="15.75" customHeight="1">
      <c r="A92" s="1">
        <v>91.0</v>
      </c>
      <c r="C92" s="1" t="s">
        <v>1294</v>
      </c>
      <c r="D92" s="1">
        <v>0.375</v>
      </c>
      <c r="E92" s="1">
        <f t="shared" si="1"/>
        <v>2.666666667</v>
      </c>
      <c r="F92" s="1">
        <v>81.0</v>
      </c>
      <c r="G92" s="1">
        <f t="shared" si="2"/>
        <v>-2</v>
      </c>
      <c r="H92" s="1">
        <v>2.0</v>
      </c>
      <c r="I92" s="1" t="s">
        <v>1286</v>
      </c>
      <c r="J92" s="1">
        <v>1.0</v>
      </c>
      <c r="K92" s="1">
        <v>4.0</v>
      </c>
    </row>
    <row r="93" ht="15.75" customHeight="1">
      <c r="A93" s="1">
        <v>92.0</v>
      </c>
      <c r="C93" s="1" t="s">
        <v>1291</v>
      </c>
      <c r="D93" s="1">
        <v>0.125</v>
      </c>
      <c r="E93" s="1">
        <f t="shared" si="1"/>
        <v>8</v>
      </c>
      <c r="F93" s="1">
        <v>80.0</v>
      </c>
      <c r="G93" s="1">
        <f t="shared" si="2"/>
        <v>-1</v>
      </c>
      <c r="H93" s="1">
        <v>1.0</v>
      </c>
      <c r="I93" s="1" t="s">
        <v>1197</v>
      </c>
      <c r="J93" s="1">
        <v>7.0</v>
      </c>
      <c r="K93" s="1">
        <v>3.0</v>
      </c>
    </row>
    <row r="94" ht="15.75" customHeight="1">
      <c r="A94" s="1">
        <v>93.0</v>
      </c>
      <c r="C94" s="1" t="s">
        <v>1294</v>
      </c>
      <c r="D94" s="1">
        <v>0.5</v>
      </c>
      <c r="E94" s="1">
        <f t="shared" si="1"/>
        <v>2</v>
      </c>
      <c r="F94" s="1">
        <v>81.0</v>
      </c>
      <c r="G94" s="1">
        <f t="shared" si="2"/>
        <v>1</v>
      </c>
      <c r="H94" s="1">
        <v>1.0</v>
      </c>
      <c r="I94" s="1" t="s">
        <v>1196</v>
      </c>
      <c r="J94" s="1">
        <v>1.0</v>
      </c>
      <c r="K94" s="1">
        <v>4.0</v>
      </c>
    </row>
    <row r="95" ht="15.75" customHeight="1">
      <c r="A95" s="1">
        <v>94.0</v>
      </c>
      <c r="C95" s="1" t="s">
        <v>1190</v>
      </c>
      <c r="D95" s="1">
        <v>0.5</v>
      </c>
      <c r="E95" s="1">
        <f t="shared" si="1"/>
        <v>2</v>
      </c>
      <c r="F95" s="1">
        <v>78.0</v>
      </c>
      <c r="G95" s="1">
        <f t="shared" si="2"/>
        <v>-3</v>
      </c>
      <c r="H95" s="1">
        <v>3.0</v>
      </c>
      <c r="I95" s="1" t="s">
        <v>1229</v>
      </c>
      <c r="J95" s="1">
        <v>6.0</v>
      </c>
      <c r="K95" s="1">
        <v>2.0</v>
      </c>
    </row>
    <row r="96" ht="15.75" customHeight="1">
      <c r="A96" s="1">
        <v>95.0</v>
      </c>
      <c r="B96" s="1">
        <v>15.0</v>
      </c>
      <c r="C96" s="1" t="s">
        <v>1291</v>
      </c>
      <c r="D96" s="1">
        <v>0.375</v>
      </c>
      <c r="E96" s="1">
        <f t="shared" si="1"/>
        <v>2.666666667</v>
      </c>
      <c r="F96" s="1">
        <v>80.0</v>
      </c>
      <c r="G96" s="1">
        <f t="shared" si="2"/>
        <v>2</v>
      </c>
      <c r="H96" s="1">
        <v>2.0</v>
      </c>
      <c r="I96" s="1" t="s">
        <v>1285</v>
      </c>
      <c r="J96" s="1">
        <v>7.0</v>
      </c>
      <c r="K96" s="1">
        <v>3.0</v>
      </c>
    </row>
    <row r="97" ht="15.75" customHeight="1">
      <c r="A97" s="1">
        <v>96.0</v>
      </c>
      <c r="C97" s="1" t="s">
        <v>1287</v>
      </c>
      <c r="D97" s="1">
        <v>0.125</v>
      </c>
      <c r="E97" s="1">
        <f t="shared" si="1"/>
        <v>8</v>
      </c>
      <c r="F97" s="1">
        <v>83.0</v>
      </c>
      <c r="G97" s="1">
        <f t="shared" si="2"/>
        <v>3</v>
      </c>
      <c r="H97" s="1">
        <v>3.0</v>
      </c>
      <c r="I97" s="1" t="s">
        <v>1201</v>
      </c>
      <c r="J97" s="1">
        <v>2.0</v>
      </c>
      <c r="K97" s="1">
        <v>5.0</v>
      </c>
    </row>
    <row r="98" ht="15.75" customHeight="1">
      <c r="A98" s="1">
        <v>97.0</v>
      </c>
      <c r="C98" s="1" t="s">
        <v>1294</v>
      </c>
      <c r="D98" s="1">
        <v>0.375</v>
      </c>
      <c r="E98" s="1">
        <f t="shared" si="1"/>
        <v>2.666666667</v>
      </c>
      <c r="F98" s="1">
        <v>81.0</v>
      </c>
      <c r="G98" s="1">
        <f t="shared" si="2"/>
        <v>-2</v>
      </c>
      <c r="H98" s="1">
        <v>2.0</v>
      </c>
      <c r="I98" s="1" t="s">
        <v>1286</v>
      </c>
      <c r="J98" s="1">
        <v>1.0</v>
      </c>
      <c r="K98" s="1">
        <v>4.0</v>
      </c>
    </row>
    <row r="99" ht="15.75" customHeight="1">
      <c r="A99" s="1">
        <v>98.0</v>
      </c>
      <c r="C99" s="1" t="s">
        <v>1291</v>
      </c>
      <c r="D99" s="1">
        <v>0.125</v>
      </c>
      <c r="E99" s="1">
        <f t="shared" si="1"/>
        <v>8</v>
      </c>
      <c r="F99" s="1">
        <v>80.0</v>
      </c>
      <c r="G99" s="1">
        <f t="shared" si="2"/>
        <v>-1</v>
      </c>
      <c r="H99" s="1">
        <v>1.0</v>
      </c>
      <c r="I99" s="1" t="s">
        <v>1197</v>
      </c>
      <c r="J99" s="1">
        <v>7.0</v>
      </c>
      <c r="K99" s="1">
        <v>3.0</v>
      </c>
    </row>
    <row r="100" ht="15.75" customHeight="1">
      <c r="A100" s="1">
        <v>99.0</v>
      </c>
      <c r="C100" s="1" t="s">
        <v>1190</v>
      </c>
      <c r="D100" s="1">
        <v>0.5</v>
      </c>
      <c r="E100" s="1">
        <f t="shared" si="1"/>
        <v>2</v>
      </c>
      <c r="F100" s="1">
        <v>78.0</v>
      </c>
      <c r="G100" s="1">
        <f t="shared" si="2"/>
        <v>-2</v>
      </c>
      <c r="H100" s="1">
        <v>2.0</v>
      </c>
      <c r="I100" s="1" t="s">
        <v>1286</v>
      </c>
      <c r="J100" s="1">
        <v>6.0</v>
      </c>
      <c r="K100" s="1">
        <v>2.0</v>
      </c>
    </row>
    <row r="101" ht="15.75" customHeight="1">
      <c r="A101" s="1">
        <v>100.0</v>
      </c>
      <c r="C101" s="1" t="s">
        <v>1225</v>
      </c>
      <c r="D101" s="1">
        <v>0.5</v>
      </c>
      <c r="E101" s="1">
        <f t="shared" si="1"/>
        <v>2</v>
      </c>
      <c r="F101" s="1">
        <v>76.0</v>
      </c>
      <c r="G101" s="1">
        <f t="shared" si="2"/>
        <v>-2</v>
      </c>
      <c r="H101" s="1">
        <v>2.0</v>
      </c>
      <c r="I101" s="1" t="s">
        <v>1286</v>
      </c>
      <c r="J101" s="1">
        <v>5.0</v>
      </c>
      <c r="K101" s="1">
        <v>1.0</v>
      </c>
    </row>
    <row r="102" ht="15.75" customHeight="1">
      <c r="A102" s="1">
        <v>101.0</v>
      </c>
      <c r="C102" s="1" t="s">
        <v>1235</v>
      </c>
      <c r="D102" s="1">
        <v>0.25</v>
      </c>
      <c r="E102" s="1">
        <f t="shared" si="1"/>
        <v>4</v>
      </c>
      <c r="F102" s="1">
        <v>75.0</v>
      </c>
      <c r="G102" s="1">
        <f t="shared" si="2"/>
        <v>-1</v>
      </c>
      <c r="H102" s="1">
        <v>1.0</v>
      </c>
      <c r="I102" s="1" t="s">
        <v>1197</v>
      </c>
      <c r="J102" s="1" t="s">
        <v>1236</v>
      </c>
      <c r="K102" s="1">
        <v>7.0</v>
      </c>
    </row>
    <row r="103" ht="15.75" customHeight="1">
      <c r="A103" s="1">
        <v>102.0</v>
      </c>
      <c r="C103" s="1" t="s">
        <v>1225</v>
      </c>
      <c r="D103" s="1">
        <v>0.25</v>
      </c>
      <c r="E103" s="1">
        <f t="shared" si="1"/>
        <v>4</v>
      </c>
      <c r="F103" s="1">
        <v>76.0</v>
      </c>
      <c r="G103" s="1">
        <f t="shared" si="2"/>
        <v>1</v>
      </c>
      <c r="H103" s="1">
        <v>1.0</v>
      </c>
      <c r="I103" s="1" t="s">
        <v>1196</v>
      </c>
      <c r="J103" s="1">
        <v>5.0</v>
      </c>
      <c r="K103" s="1">
        <v>1.0</v>
      </c>
    </row>
    <row r="104" ht="15.75" customHeight="1">
      <c r="A104" s="1">
        <v>103.0</v>
      </c>
      <c r="C104" s="1" t="s">
        <v>1225</v>
      </c>
      <c r="D104" s="1">
        <v>0.25</v>
      </c>
      <c r="E104" s="1">
        <f t="shared" si="1"/>
        <v>4</v>
      </c>
      <c r="F104" s="1">
        <v>76.0</v>
      </c>
      <c r="G104" s="1">
        <f t="shared" si="2"/>
        <v>0</v>
      </c>
      <c r="H104" s="1">
        <v>0.0</v>
      </c>
      <c r="I104" s="1" t="s">
        <v>1195</v>
      </c>
      <c r="J104" s="1">
        <v>5.0</v>
      </c>
      <c r="K104" s="1">
        <v>1.0</v>
      </c>
    </row>
    <row r="105" ht="15.75" customHeight="1">
      <c r="A105" s="1">
        <v>104.0</v>
      </c>
      <c r="C105" s="1" t="s">
        <v>1190</v>
      </c>
      <c r="D105" s="1">
        <v>0.25</v>
      </c>
      <c r="E105" s="1">
        <f t="shared" si="1"/>
        <v>4</v>
      </c>
      <c r="F105" s="1">
        <v>78.0</v>
      </c>
      <c r="G105" s="1">
        <f t="shared" si="2"/>
        <v>2</v>
      </c>
      <c r="H105" s="1">
        <v>2.0</v>
      </c>
      <c r="I105" s="1" t="s">
        <v>1285</v>
      </c>
      <c r="J105" s="1">
        <v>6.0</v>
      </c>
      <c r="K105" s="1">
        <v>2.0</v>
      </c>
    </row>
    <row r="106" ht="15.75" customHeight="1">
      <c r="A106" s="1">
        <v>105.0</v>
      </c>
      <c r="C106" s="1" t="s">
        <v>1190</v>
      </c>
      <c r="D106" s="1">
        <v>0.25</v>
      </c>
      <c r="E106" s="1">
        <f t="shared" si="1"/>
        <v>4</v>
      </c>
      <c r="F106" s="1">
        <v>78.0</v>
      </c>
      <c r="G106" s="1">
        <f t="shared" si="2"/>
        <v>0</v>
      </c>
      <c r="H106" s="1">
        <v>0.0</v>
      </c>
      <c r="I106" s="1" t="s">
        <v>1195</v>
      </c>
      <c r="J106" s="1">
        <v>6.0</v>
      </c>
      <c r="K106" s="1">
        <v>2.0</v>
      </c>
    </row>
    <row r="107" ht="15.75" customHeight="1">
      <c r="A107" s="1">
        <v>106.0</v>
      </c>
      <c r="C107" s="1" t="s">
        <v>1291</v>
      </c>
      <c r="D107" s="1">
        <v>0.25</v>
      </c>
      <c r="E107" s="1">
        <f t="shared" si="1"/>
        <v>4</v>
      </c>
      <c r="F107" s="1">
        <v>80.0</v>
      </c>
      <c r="G107" s="1">
        <f t="shared" si="2"/>
        <v>2</v>
      </c>
      <c r="H107" s="1">
        <v>2.0</v>
      </c>
      <c r="I107" s="1" t="s">
        <v>1285</v>
      </c>
      <c r="J107" s="1">
        <v>7.0</v>
      </c>
      <c r="K107" s="1">
        <v>3.0</v>
      </c>
    </row>
    <row r="108" ht="15.75" customHeight="1">
      <c r="A108" s="1">
        <v>107.0</v>
      </c>
      <c r="C108" s="1" t="s">
        <v>1291</v>
      </c>
      <c r="D108" s="1">
        <v>0.25</v>
      </c>
      <c r="E108" s="1">
        <f t="shared" si="1"/>
        <v>4</v>
      </c>
      <c r="F108" s="1">
        <v>80.0</v>
      </c>
      <c r="G108" s="1">
        <f t="shared" si="2"/>
        <v>0</v>
      </c>
      <c r="H108" s="1">
        <v>0.0</v>
      </c>
      <c r="I108" s="1" t="s">
        <v>1195</v>
      </c>
      <c r="J108" s="1">
        <v>7.0</v>
      </c>
      <c r="K108" s="1">
        <v>3.0</v>
      </c>
    </row>
    <row r="109" ht="15.75" customHeight="1">
      <c r="A109" s="1">
        <v>108.0</v>
      </c>
      <c r="C109" s="1" t="s">
        <v>1294</v>
      </c>
      <c r="D109" s="1">
        <v>0.25</v>
      </c>
      <c r="E109" s="1">
        <f t="shared" si="1"/>
        <v>4</v>
      </c>
      <c r="F109" s="1">
        <v>81.0</v>
      </c>
      <c r="G109" s="1">
        <f t="shared" si="2"/>
        <v>1</v>
      </c>
      <c r="H109" s="1">
        <v>1.0</v>
      </c>
      <c r="I109" s="1" t="s">
        <v>1196</v>
      </c>
      <c r="J109" s="1">
        <v>1.0</v>
      </c>
      <c r="K109" s="1">
        <v>4.0</v>
      </c>
    </row>
    <row r="110">
      <c r="A110" s="1">
        <v>109.0</v>
      </c>
      <c r="B110" s="1">
        <v>16.0</v>
      </c>
      <c r="C110" s="1" t="s">
        <v>1294</v>
      </c>
      <c r="D110" s="1">
        <v>0.375</v>
      </c>
      <c r="E110" s="1">
        <f t="shared" si="1"/>
        <v>2.666666667</v>
      </c>
      <c r="F110" s="1">
        <v>81.0</v>
      </c>
      <c r="G110" s="1">
        <f t="shared" si="2"/>
        <v>0</v>
      </c>
      <c r="H110" s="1">
        <v>0.0</v>
      </c>
      <c r="I110" s="1" t="s">
        <v>1195</v>
      </c>
      <c r="J110" s="1">
        <v>1.0</v>
      </c>
      <c r="K110" s="1">
        <v>4.0</v>
      </c>
    </row>
    <row r="111">
      <c r="A111" s="1">
        <v>110.0</v>
      </c>
      <c r="C111" s="1" t="s">
        <v>1190</v>
      </c>
      <c r="D111" s="1">
        <v>0.125</v>
      </c>
      <c r="E111" s="1">
        <f t="shared" si="1"/>
        <v>8</v>
      </c>
      <c r="F111" s="1">
        <v>78.0</v>
      </c>
      <c r="G111" s="1">
        <f t="shared" si="2"/>
        <v>-3</v>
      </c>
      <c r="H111" s="1">
        <v>3.0</v>
      </c>
      <c r="I111" s="1" t="s">
        <v>1229</v>
      </c>
      <c r="J111" s="1">
        <v>6.0</v>
      </c>
      <c r="K111" s="1">
        <v>2.0</v>
      </c>
    </row>
    <row r="112">
      <c r="A112" s="1">
        <v>111.0</v>
      </c>
      <c r="C112" s="1" t="s">
        <v>1291</v>
      </c>
      <c r="D112" s="1">
        <v>0.375</v>
      </c>
      <c r="E112" s="1">
        <f t="shared" si="1"/>
        <v>2.666666667</v>
      </c>
      <c r="F112" s="1">
        <v>80.0</v>
      </c>
      <c r="G112" s="1">
        <f t="shared" si="2"/>
        <v>2</v>
      </c>
      <c r="H112" s="1">
        <v>2.0</v>
      </c>
      <c r="I112" s="1" t="s">
        <v>1285</v>
      </c>
      <c r="J112" s="1">
        <v>7.0</v>
      </c>
      <c r="K112" s="1">
        <v>3.0</v>
      </c>
    </row>
    <row r="113">
      <c r="A113" s="1">
        <v>112.0</v>
      </c>
      <c r="C113" s="1" t="s">
        <v>1225</v>
      </c>
      <c r="D113" s="1">
        <v>0.125</v>
      </c>
      <c r="E113" s="1">
        <f t="shared" si="1"/>
        <v>8</v>
      </c>
      <c r="F113" s="1">
        <v>76.0</v>
      </c>
      <c r="G113" s="1">
        <f t="shared" si="2"/>
        <v>-4</v>
      </c>
      <c r="H113" s="1">
        <v>4.0</v>
      </c>
      <c r="I113" s="1" t="s">
        <v>1292</v>
      </c>
      <c r="J113" s="1">
        <v>5.0</v>
      </c>
      <c r="K113" s="1">
        <v>1.0</v>
      </c>
    </row>
    <row r="114">
      <c r="A114" s="1">
        <v>113.0</v>
      </c>
      <c r="C114" s="1" t="s">
        <v>1190</v>
      </c>
      <c r="D114" s="1">
        <v>1.0</v>
      </c>
      <c r="E114" s="1">
        <f t="shared" si="1"/>
        <v>1</v>
      </c>
      <c r="F114" s="1">
        <v>78.0</v>
      </c>
      <c r="G114" s="1">
        <f t="shared" si="2"/>
        <v>2</v>
      </c>
      <c r="H114" s="1">
        <v>2.0</v>
      </c>
      <c r="I114" s="1" t="s">
        <v>1285</v>
      </c>
      <c r="J114" s="1">
        <v>6.0</v>
      </c>
      <c r="K114" s="1">
        <v>2.0</v>
      </c>
    </row>
    <row r="115">
      <c r="A115" s="1">
        <v>114.0</v>
      </c>
      <c r="C115" s="1" t="s">
        <v>1225</v>
      </c>
      <c r="D115" s="1">
        <v>0.5</v>
      </c>
      <c r="E115" s="1">
        <f t="shared" si="1"/>
        <v>2</v>
      </c>
      <c r="F115" s="1">
        <v>76.0</v>
      </c>
      <c r="G115" s="1">
        <f t="shared" si="2"/>
        <v>-2</v>
      </c>
      <c r="H115" s="1">
        <v>2.0</v>
      </c>
      <c r="I115" s="1" t="s">
        <v>1286</v>
      </c>
      <c r="J115" s="1">
        <v>5.0</v>
      </c>
      <c r="K115" s="1">
        <v>1.0</v>
      </c>
    </row>
    <row r="116" ht="15.75" customHeight="1">
      <c r="A116" s="1">
        <v>115.0</v>
      </c>
      <c r="C116" s="1" t="s">
        <v>1228</v>
      </c>
      <c r="D116" s="1">
        <v>0.5</v>
      </c>
      <c r="E116" s="1">
        <f t="shared" si="1"/>
        <v>2</v>
      </c>
      <c r="F116" s="1">
        <v>71.0</v>
      </c>
      <c r="G116" s="1">
        <f t="shared" si="2"/>
        <v>-5</v>
      </c>
      <c r="H116" s="1">
        <v>5.0</v>
      </c>
      <c r="I116" s="1" t="s">
        <v>1272</v>
      </c>
      <c r="J116" s="1">
        <v>2.0</v>
      </c>
      <c r="K116" s="1">
        <v>5.0</v>
      </c>
    </row>
    <row r="117" ht="15.75" customHeight="1">
      <c r="A117" s="1">
        <v>116.0</v>
      </c>
      <c r="C117" s="1" t="s">
        <v>1228</v>
      </c>
      <c r="D117" s="1">
        <v>1.0</v>
      </c>
      <c r="E117" s="1">
        <f t="shared" si="1"/>
        <v>1</v>
      </c>
      <c r="F117" s="1">
        <v>71.0</v>
      </c>
      <c r="G117" s="1">
        <f t="shared" si="2"/>
        <v>0</v>
      </c>
      <c r="H117" s="1">
        <v>0.0</v>
      </c>
      <c r="I117" s="1" t="s">
        <v>1195</v>
      </c>
      <c r="J117" s="1">
        <v>2.0</v>
      </c>
      <c r="K117" s="1">
        <v>5.0</v>
      </c>
    </row>
    <row r="118">
      <c r="A118" s="1">
        <v>117.0</v>
      </c>
      <c r="B118" s="1">
        <v>20.0</v>
      </c>
      <c r="C118" s="1" t="s">
        <v>1287</v>
      </c>
      <c r="D118" s="1">
        <v>0.125</v>
      </c>
      <c r="E118" s="1">
        <f t="shared" si="1"/>
        <v>8</v>
      </c>
      <c r="F118" s="1">
        <v>83.0</v>
      </c>
      <c r="G118" s="1">
        <f t="shared" si="2"/>
        <v>12</v>
      </c>
      <c r="H118" s="1">
        <v>12.0</v>
      </c>
      <c r="I118" s="1" t="s">
        <v>1191</v>
      </c>
      <c r="J118" s="1">
        <v>2.0</v>
      </c>
      <c r="K118" s="1">
        <v>2.0</v>
      </c>
    </row>
    <row r="119">
      <c r="A119" s="1">
        <v>118.0</v>
      </c>
      <c r="C119" s="1" t="s">
        <v>1294</v>
      </c>
      <c r="D119" s="1">
        <v>0.375</v>
      </c>
      <c r="E119" s="1">
        <f t="shared" si="1"/>
        <v>2.666666667</v>
      </c>
      <c r="F119" s="1">
        <v>81.0</v>
      </c>
      <c r="G119" s="1">
        <f t="shared" si="2"/>
        <v>-2</v>
      </c>
      <c r="H119" s="1">
        <v>2.0</v>
      </c>
      <c r="I119" s="1" t="s">
        <v>1286</v>
      </c>
      <c r="J119" s="1">
        <v>1.0</v>
      </c>
      <c r="K119" s="1">
        <v>1.0</v>
      </c>
    </row>
    <row r="120">
      <c r="A120" s="1">
        <v>119.0</v>
      </c>
      <c r="C120" s="1" t="s">
        <v>1291</v>
      </c>
      <c r="D120" s="1">
        <v>0.125</v>
      </c>
      <c r="E120" s="1">
        <f t="shared" si="1"/>
        <v>8</v>
      </c>
      <c r="F120" s="1">
        <v>80.0</v>
      </c>
      <c r="G120" s="1">
        <f t="shared" si="2"/>
        <v>-1</v>
      </c>
      <c r="H120" s="1">
        <v>1.0</v>
      </c>
      <c r="I120" s="1" t="s">
        <v>1197</v>
      </c>
      <c r="J120" s="1">
        <v>7.0</v>
      </c>
      <c r="K120" s="1">
        <v>7.0</v>
      </c>
    </row>
    <row r="121">
      <c r="A121" s="1">
        <v>120.0</v>
      </c>
      <c r="C121" s="1" t="s">
        <v>1294</v>
      </c>
      <c r="D121" s="1">
        <v>0.5</v>
      </c>
      <c r="E121" s="1">
        <f t="shared" si="1"/>
        <v>2</v>
      </c>
      <c r="F121" s="1">
        <v>81.0</v>
      </c>
      <c r="G121" s="1">
        <f t="shared" si="2"/>
        <v>1</v>
      </c>
      <c r="H121" s="1">
        <v>1.0</v>
      </c>
      <c r="I121" s="1" t="s">
        <v>1196</v>
      </c>
      <c r="J121" s="1">
        <v>1.0</v>
      </c>
      <c r="K121" s="1">
        <v>1.0</v>
      </c>
    </row>
    <row r="122">
      <c r="A122" s="1">
        <v>121.0</v>
      </c>
      <c r="C122" s="1" t="s">
        <v>1190</v>
      </c>
      <c r="D122" s="1">
        <v>0.5</v>
      </c>
      <c r="E122" s="1">
        <f t="shared" si="1"/>
        <v>2</v>
      </c>
      <c r="F122" s="1">
        <v>78.0</v>
      </c>
      <c r="G122" s="1">
        <f t="shared" si="2"/>
        <v>-3</v>
      </c>
      <c r="H122" s="1">
        <v>3.0</v>
      </c>
      <c r="I122" s="1" t="s">
        <v>1229</v>
      </c>
      <c r="J122" s="1">
        <v>6.0</v>
      </c>
      <c r="K122" s="1">
        <v>6.0</v>
      </c>
    </row>
    <row r="123">
      <c r="A123" s="1">
        <v>122.0</v>
      </c>
      <c r="C123" s="1" t="s">
        <v>1291</v>
      </c>
      <c r="D123" s="1">
        <v>1.0</v>
      </c>
      <c r="E123" s="1">
        <f t="shared" si="1"/>
        <v>1</v>
      </c>
      <c r="F123" s="1">
        <v>80.0</v>
      </c>
      <c r="G123" s="1">
        <f t="shared" si="2"/>
        <v>2</v>
      </c>
      <c r="H123" s="1">
        <v>2.0</v>
      </c>
      <c r="I123" s="1" t="s">
        <v>1285</v>
      </c>
      <c r="J123" s="1">
        <v>7.0</v>
      </c>
      <c r="K123" s="1">
        <v>7.0</v>
      </c>
    </row>
    <row r="124" ht="15.75" customHeight="1">
      <c r="A124" s="1">
        <v>123.0</v>
      </c>
      <c r="C124" s="1" t="s">
        <v>1225</v>
      </c>
      <c r="D124" s="1">
        <v>0.5</v>
      </c>
      <c r="E124" s="1">
        <f t="shared" si="1"/>
        <v>2</v>
      </c>
      <c r="F124" s="1">
        <v>76.0</v>
      </c>
      <c r="G124" s="1">
        <f t="shared" si="2"/>
        <v>-4</v>
      </c>
      <c r="H124" s="1">
        <v>4.0</v>
      </c>
      <c r="I124" s="1" t="s">
        <v>1292</v>
      </c>
      <c r="J124" s="1">
        <v>5.0</v>
      </c>
      <c r="K124" s="1">
        <v>5.0</v>
      </c>
    </row>
    <row r="125" ht="15.75" customHeight="1">
      <c r="A125" s="1">
        <v>124.0</v>
      </c>
      <c r="B125" s="1">
        <v>21.0</v>
      </c>
      <c r="C125" s="1" t="s">
        <v>1294</v>
      </c>
      <c r="D125" s="1">
        <v>0.5</v>
      </c>
      <c r="E125" s="1">
        <f t="shared" si="1"/>
        <v>2</v>
      </c>
      <c r="F125" s="1">
        <v>81.0</v>
      </c>
      <c r="G125" s="1">
        <f t="shared" si="2"/>
        <v>5</v>
      </c>
      <c r="H125" s="1">
        <v>5.0</v>
      </c>
      <c r="I125" s="1" t="s">
        <v>1237</v>
      </c>
      <c r="J125" s="1">
        <v>1.0</v>
      </c>
      <c r="K125" s="1">
        <v>1.0</v>
      </c>
    </row>
    <row r="126" ht="15.75" customHeight="1">
      <c r="A126" s="1">
        <v>125.0</v>
      </c>
      <c r="C126" s="1" t="s">
        <v>1295</v>
      </c>
      <c r="D126" s="1">
        <v>0.375</v>
      </c>
      <c r="E126" s="1">
        <f t="shared" si="1"/>
        <v>2.666666667</v>
      </c>
      <c r="F126" s="1">
        <v>85.0</v>
      </c>
      <c r="G126" s="1">
        <f t="shared" si="2"/>
        <v>4</v>
      </c>
      <c r="H126" s="1">
        <v>4.0</v>
      </c>
      <c r="I126" s="1" t="s">
        <v>1293</v>
      </c>
      <c r="J126" s="1">
        <v>3.0</v>
      </c>
      <c r="K126" s="1">
        <v>3.0</v>
      </c>
    </row>
    <row r="127" ht="15.75" customHeight="1">
      <c r="A127" s="1">
        <v>126.0</v>
      </c>
      <c r="C127" s="1" t="s">
        <v>1287</v>
      </c>
      <c r="D127" s="1">
        <v>0.125</v>
      </c>
      <c r="E127" s="1">
        <f t="shared" si="1"/>
        <v>8</v>
      </c>
      <c r="F127" s="1">
        <v>83.0</v>
      </c>
      <c r="G127" s="1">
        <f t="shared" si="2"/>
        <v>-2</v>
      </c>
      <c r="H127" s="1">
        <v>2.0</v>
      </c>
      <c r="I127" s="1" t="s">
        <v>1286</v>
      </c>
      <c r="J127" s="1">
        <v>2.0</v>
      </c>
      <c r="K127" s="1">
        <v>2.0</v>
      </c>
    </row>
    <row r="128" ht="15.75" customHeight="1">
      <c r="A128" s="1">
        <v>127.0</v>
      </c>
      <c r="C128" s="1" t="s">
        <v>1294</v>
      </c>
      <c r="D128" s="1">
        <v>0.5</v>
      </c>
      <c r="E128" s="1">
        <f t="shared" si="1"/>
        <v>2</v>
      </c>
      <c r="F128" s="1">
        <v>81.0</v>
      </c>
      <c r="G128" s="1">
        <f t="shared" si="2"/>
        <v>-2</v>
      </c>
      <c r="H128" s="1">
        <v>2.0</v>
      </c>
      <c r="I128" s="1" t="s">
        <v>1286</v>
      </c>
      <c r="J128" s="1">
        <v>1.0</v>
      </c>
      <c r="K128" s="1">
        <v>1.0</v>
      </c>
    </row>
    <row r="129" ht="15.75" customHeight="1">
      <c r="A129" s="1">
        <v>128.0</v>
      </c>
      <c r="C129" s="1" t="s">
        <v>1294</v>
      </c>
      <c r="D129" s="1">
        <v>0.5</v>
      </c>
      <c r="E129" s="1">
        <f t="shared" si="1"/>
        <v>2</v>
      </c>
      <c r="F129" s="1">
        <v>81.0</v>
      </c>
      <c r="G129" s="1">
        <f t="shared" si="2"/>
        <v>0</v>
      </c>
      <c r="H129" s="1">
        <v>0.0</v>
      </c>
      <c r="I129" s="1" t="s">
        <v>1195</v>
      </c>
      <c r="J129" s="1">
        <v>1.0</v>
      </c>
      <c r="K129" s="1">
        <v>1.0</v>
      </c>
    </row>
    <row r="130" ht="15.75" customHeight="1">
      <c r="A130" s="1">
        <v>129.0</v>
      </c>
      <c r="C130" s="1" t="s">
        <v>1294</v>
      </c>
      <c r="D130" s="1">
        <v>0.5</v>
      </c>
      <c r="E130" s="1">
        <f t="shared" si="1"/>
        <v>2</v>
      </c>
      <c r="F130" s="1">
        <v>81.0</v>
      </c>
      <c r="G130" s="1">
        <f t="shared" si="2"/>
        <v>0</v>
      </c>
      <c r="H130" s="1">
        <v>0.0</v>
      </c>
      <c r="I130" s="1" t="s">
        <v>1195</v>
      </c>
      <c r="J130" s="1">
        <v>1.0</v>
      </c>
      <c r="K130" s="1">
        <v>1.0</v>
      </c>
    </row>
    <row r="131" ht="15.75" customHeight="1">
      <c r="A131" s="1">
        <v>130.0</v>
      </c>
      <c r="C131" s="1" t="s">
        <v>1295</v>
      </c>
      <c r="D131" s="1">
        <v>0.375</v>
      </c>
      <c r="E131" s="1">
        <f t="shared" si="1"/>
        <v>2.666666667</v>
      </c>
      <c r="F131" s="1">
        <v>85.0</v>
      </c>
      <c r="G131" s="1">
        <f t="shared" si="2"/>
        <v>4</v>
      </c>
      <c r="H131" s="1">
        <v>4.0</v>
      </c>
      <c r="I131" s="1" t="s">
        <v>1293</v>
      </c>
      <c r="J131" s="1">
        <v>3.0</v>
      </c>
      <c r="K131" s="1">
        <v>3.0</v>
      </c>
    </row>
    <row r="132" ht="15.75" customHeight="1">
      <c r="A132" s="1">
        <v>131.0</v>
      </c>
      <c r="C132" s="1" t="s">
        <v>1287</v>
      </c>
      <c r="D132" s="1">
        <v>0.125</v>
      </c>
      <c r="E132" s="1">
        <f t="shared" si="1"/>
        <v>8</v>
      </c>
      <c r="F132" s="1">
        <v>83.0</v>
      </c>
      <c r="G132" s="1">
        <f t="shared" si="2"/>
        <v>-2</v>
      </c>
      <c r="H132" s="1">
        <v>2.0</v>
      </c>
      <c r="I132" s="1" t="s">
        <v>1286</v>
      </c>
      <c r="J132" s="1">
        <v>2.0</v>
      </c>
      <c r="K132" s="1">
        <v>2.0</v>
      </c>
    </row>
    <row r="133" ht="15.75" customHeight="1">
      <c r="A133" s="1">
        <v>132.0</v>
      </c>
      <c r="C133" s="1" t="s">
        <v>1294</v>
      </c>
      <c r="D133" s="1">
        <v>0.5</v>
      </c>
      <c r="E133" s="1">
        <f t="shared" si="1"/>
        <v>2</v>
      </c>
      <c r="F133" s="1">
        <v>81.0</v>
      </c>
      <c r="G133" s="1">
        <f t="shared" si="2"/>
        <v>-2</v>
      </c>
      <c r="H133" s="1">
        <v>2.0</v>
      </c>
      <c r="I133" s="1" t="s">
        <v>1286</v>
      </c>
      <c r="J133" s="1">
        <v>1.0</v>
      </c>
      <c r="K133" s="1">
        <v>1.0</v>
      </c>
    </row>
    <row r="134" ht="15.75" customHeight="1">
      <c r="A134" s="1">
        <v>133.0</v>
      </c>
      <c r="C134" s="1" t="s">
        <v>1294</v>
      </c>
      <c r="D134" s="1">
        <v>0.5</v>
      </c>
      <c r="E134" s="1">
        <f t="shared" si="1"/>
        <v>2</v>
      </c>
      <c r="F134" s="1">
        <v>81.0</v>
      </c>
      <c r="G134" s="1">
        <f t="shared" si="2"/>
        <v>0</v>
      </c>
      <c r="H134" s="1">
        <v>0.0</v>
      </c>
      <c r="I134" s="1" t="s">
        <v>1195</v>
      </c>
      <c r="J134" s="1">
        <v>1.0</v>
      </c>
      <c r="K134" s="1">
        <v>1.0</v>
      </c>
    </row>
    <row r="135" ht="15.75" customHeight="1">
      <c r="A135" s="1">
        <v>134.0</v>
      </c>
      <c r="B135" s="1">
        <v>22.0</v>
      </c>
      <c r="C135" s="1" t="s">
        <v>1198</v>
      </c>
      <c r="D135" s="1">
        <v>0.375</v>
      </c>
      <c r="E135" s="1">
        <f t="shared" si="1"/>
        <v>2.666666667</v>
      </c>
      <c r="F135" s="1">
        <v>86.0</v>
      </c>
      <c r="G135" s="1">
        <f t="shared" si="2"/>
        <v>5</v>
      </c>
      <c r="H135" s="1">
        <v>5.0</v>
      </c>
      <c r="I135" s="1" t="s">
        <v>1237</v>
      </c>
      <c r="J135" s="1">
        <v>4.0</v>
      </c>
      <c r="K135" s="1">
        <v>4.0</v>
      </c>
    </row>
    <row r="136" ht="15.75" customHeight="1">
      <c r="A136" s="1">
        <v>135.0</v>
      </c>
      <c r="C136" s="1" t="s">
        <v>1295</v>
      </c>
      <c r="D136" s="1">
        <v>0.125</v>
      </c>
      <c r="E136" s="1">
        <f t="shared" si="1"/>
        <v>8</v>
      </c>
      <c r="F136" s="1">
        <v>85.0</v>
      </c>
      <c r="G136" s="1">
        <f t="shared" si="2"/>
        <v>-1</v>
      </c>
      <c r="H136" s="1">
        <v>1.0</v>
      </c>
      <c r="I136" s="1" t="s">
        <v>1197</v>
      </c>
      <c r="J136" s="1">
        <v>3.0</v>
      </c>
      <c r="K136" s="1">
        <v>3.0</v>
      </c>
    </row>
    <row r="137" ht="15.75" customHeight="1">
      <c r="A137" s="1">
        <v>136.0</v>
      </c>
      <c r="C137" s="1" t="s">
        <v>1198</v>
      </c>
      <c r="D137" s="1">
        <v>1.0</v>
      </c>
      <c r="E137" s="1">
        <f t="shared" si="1"/>
        <v>1</v>
      </c>
      <c r="F137" s="1">
        <v>86.0</v>
      </c>
      <c r="G137" s="1">
        <f t="shared" si="2"/>
        <v>1</v>
      </c>
      <c r="H137" s="1">
        <v>1.0</v>
      </c>
      <c r="I137" s="1" t="s">
        <v>1196</v>
      </c>
      <c r="J137" s="1">
        <v>4.0</v>
      </c>
      <c r="K137" s="1">
        <v>4.0</v>
      </c>
    </row>
    <row r="138" ht="15.75" customHeight="1">
      <c r="A138" s="1">
        <v>137.0</v>
      </c>
      <c r="C138" s="1" t="s">
        <v>1287</v>
      </c>
      <c r="D138" s="1">
        <v>0.5</v>
      </c>
      <c r="E138" s="1">
        <f t="shared" si="1"/>
        <v>2</v>
      </c>
      <c r="F138" s="1">
        <v>83.0</v>
      </c>
      <c r="G138" s="1">
        <f t="shared" si="2"/>
        <v>-3</v>
      </c>
      <c r="H138" s="1">
        <v>3.0</v>
      </c>
      <c r="I138" s="1" t="s">
        <v>1229</v>
      </c>
      <c r="J138" s="1">
        <v>2.0</v>
      </c>
      <c r="K138" s="1">
        <v>2.0</v>
      </c>
    </row>
    <row r="139" ht="15.75" customHeight="1">
      <c r="A139" s="1">
        <v>138.0</v>
      </c>
      <c r="C139" s="1" t="s">
        <v>1295</v>
      </c>
      <c r="D139" s="1">
        <v>0.375</v>
      </c>
      <c r="E139" s="1">
        <f t="shared" si="1"/>
        <v>2.666666667</v>
      </c>
      <c r="F139" s="1">
        <v>85.0</v>
      </c>
      <c r="G139" s="1">
        <f t="shared" si="2"/>
        <v>2</v>
      </c>
      <c r="H139" s="1">
        <v>2.0</v>
      </c>
      <c r="I139" s="1" t="s">
        <v>1285</v>
      </c>
      <c r="J139" s="1">
        <v>3.0</v>
      </c>
      <c r="K139" s="1">
        <v>3.0</v>
      </c>
    </row>
    <row r="140" ht="15.75" customHeight="1">
      <c r="A140" s="1">
        <v>139.0</v>
      </c>
      <c r="C140" s="1" t="s">
        <v>1287</v>
      </c>
      <c r="D140" s="1">
        <v>0.125</v>
      </c>
      <c r="E140" s="1">
        <f t="shared" si="1"/>
        <v>8</v>
      </c>
      <c r="F140" s="1">
        <v>83.0</v>
      </c>
      <c r="G140" s="1">
        <f t="shared" si="2"/>
        <v>-2</v>
      </c>
      <c r="H140" s="1">
        <v>2.0</v>
      </c>
      <c r="I140" s="1" t="s">
        <v>1286</v>
      </c>
      <c r="J140" s="1">
        <v>2.0</v>
      </c>
      <c r="K140" s="1">
        <v>2.0</v>
      </c>
    </row>
    <row r="141" ht="15.75" customHeight="1">
      <c r="A141" s="1">
        <v>140.0</v>
      </c>
      <c r="C141" s="1" t="s">
        <v>1295</v>
      </c>
      <c r="D141" s="1">
        <v>1.0</v>
      </c>
      <c r="E141" s="1">
        <f t="shared" si="1"/>
        <v>1</v>
      </c>
      <c r="F141" s="1">
        <v>85.0</v>
      </c>
      <c r="G141" s="1">
        <f t="shared" si="2"/>
        <v>2</v>
      </c>
      <c r="H141" s="1">
        <v>2.0</v>
      </c>
      <c r="I141" s="1" t="s">
        <v>1285</v>
      </c>
      <c r="J141" s="1">
        <v>3.0</v>
      </c>
      <c r="K141" s="1">
        <v>3.0</v>
      </c>
    </row>
    <row r="142" ht="15.75" customHeight="1">
      <c r="A142" s="1">
        <v>141.0</v>
      </c>
      <c r="C142" s="1" t="s">
        <v>1294</v>
      </c>
      <c r="D142" s="1">
        <v>0.5</v>
      </c>
      <c r="E142" s="1">
        <f t="shared" si="1"/>
        <v>2</v>
      </c>
      <c r="F142" s="1">
        <v>81.0</v>
      </c>
      <c r="G142" s="1">
        <f t="shared" si="2"/>
        <v>-4</v>
      </c>
      <c r="H142" s="1">
        <v>4.0</v>
      </c>
      <c r="I142" s="1" t="s">
        <v>1292</v>
      </c>
      <c r="J142" s="1">
        <v>1.0</v>
      </c>
      <c r="K142" s="1">
        <v>1.0</v>
      </c>
    </row>
    <row r="143" ht="15.75" customHeight="1">
      <c r="A143" s="1">
        <v>142.0</v>
      </c>
      <c r="B143" s="1">
        <v>23.0</v>
      </c>
      <c r="C143" s="1" t="s">
        <v>1287</v>
      </c>
      <c r="D143" s="1">
        <v>0.375</v>
      </c>
      <c r="E143" s="1">
        <f t="shared" si="1"/>
        <v>2.666666667</v>
      </c>
      <c r="F143" s="1">
        <v>83.0</v>
      </c>
      <c r="G143" s="1">
        <f t="shared" si="2"/>
        <v>2</v>
      </c>
      <c r="H143" s="1">
        <v>2.0</v>
      </c>
      <c r="I143" s="1" t="s">
        <v>1285</v>
      </c>
      <c r="J143" s="1">
        <v>2.0</v>
      </c>
      <c r="K143" s="1">
        <v>2.0</v>
      </c>
    </row>
    <row r="144" ht="15.75" customHeight="1">
      <c r="A144" s="1">
        <v>143.0</v>
      </c>
      <c r="C144" s="1" t="s">
        <v>1294</v>
      </c>
      <c r="D144" s="1">
        <v>0.125</v>
      </c>
      <c r="E144" s="1">
        <f t="shared" si="1"/>
        <v>8</v>
      </c>
      <c r="F144" s="1">
        <v>81.0</v>
      </c>
      <c r="G144" s="1">
        <f t="shared" si="2"/>
        <v>-2</v>
      </c>
      <c r="H144" s="1">
        <v>2.0</v>
      </c>
      <c r="I144" s="1" t="s">
        <v>1286</v>
      </c>
      <c r="J144" s="1">
        <v>1.0</v>
      </c>
      <c r="K144" s="1">
        <v>1.0</v>
      </c>
    </row>
    <row r="145" ht="15.75" customHeight="1">
      <c r="A145" s="1">
        <v>144.0</v>
      </c>
      <c r="C145" s="1" t="s">
        <v>1287</v>
      </c>
      <c r="D145" s="1">
        <v>1.0</v>
      </c>
      <c r="E145" s="1">
        <f t="shared" si="1"/>
        <v>1</v>
      </c>
      <c r="F145" s="1">
        <v>83.0</v>
      </c>
      <c r="G145" s="1">
        <f t="shared" si="2"/>
        <v>2</v>
      </c>
      <c r="H145" s="1">
        <v>2.0</v>
      </c>
      <c r="I145" s="1" t="s">
        <v>1285</v>
      </c>
      <c r="J145" s="1">
        <v>2.0</v>
      </c>
      <c r="K145" s="1">
        <v>2.0</v>
      </c>
    </row>
    <row r="146" ht="15.75" customHeight="1">
      <c r="A146" s="1">
        <v>145.0</v>
      </c>
      <c r="C146" s="1" t="s">
        <v>1291</v>
      </c>
      <c r="D146" s="1">
        <v>0.5</v>
      </c>
      <c r="E146" s="1">
        <f t="shared" si="1"/>
        <v>2</v>
      </c>
      <c r="F146" s="1">
        <v>80.0</v>
      </c>
      <c r="G146" s="1">
        <f t="shared" si="2"/>
        <v>-3</v>
      </c>
      <c r="H146" s="1">
        <v>3.0</v>
      </c>
      <c r="I146" s="1" t="s">
        <v>1229</v>
      </c>
      <c r="J146" s="1">
        <v>7.0</v>
      </c>
      <c r="K146" s="1">
        <v>7.0</v>
      </c>
    </row>
    <row r="147" ht="15.75" customHeight="1">
      <c r="A147" s="1">
        <v>146.0</v>
      </c>
      <c r="C147" s="1" t="s">
        <v>1291</v>
      </c>
      <c r="D147" s="1">
        <v>0.5</v>
      </c>
      <c r="E147" s="1">
        <f t="shared" si="1"/>
        <v>2</v>
      </c>
      <c r="F147" s="1">
        <v>80.0</v>
      </c>
      <c r="G147" s="1">
        <f t="shared" si="2"/>
        <v>0</v>
      </c>
      <c r="H147" s="1">
        <v>0.0</v>
      </c>
      <c r="I147" s="1" t="s">
        <v>1195</v>
      </c>
      <c r="J147" s="1">
        <v>7.0</v>
      </c>
      <c r="K147" s="1">
        <v>7.0</v>
      </c>
    </row>
    <row r="148" ht="15.75" customHeight="1">
      <c r="A148" s="1">
        <v>147.0</v>
      </c>
      <c r="C148" s="1" t="s">
        <v>1294</v>
      </c>
      <c r="D148" s="1">
        <v>0.5</v>
      </c>
      <c r="E148" s="1">
        <f t="shared" si="1"/>
        <v>2</v>
      </c>
      <c r="F148" s="1">
        <v>81.0</v>
      </c>
      <c r="G148" s="1">
        <f t="shared" si="2"/>
        <v>1</v>
      </c>
      <c r="H148" s="1">
        <v>1.0</v>
      </c>
      <c r="I148" s="1" t="s">
        <v>1196</v>
      </c>
      <c r="J148" s="1">
        <v>1.0</v>
      </c>
      <c r="K148" s="1">
        <v>1.0</v>
      </c>
    </row>
    <row r="149" ht="15.75" customHeight="1">
      <c r="A149" s="1">
        <v>148.0</v>
      </c>
      <c r="B149" s="1">
        <v>24.0</v>
      </c>
      <c r="C149" s="1" t="s">
        <v>1223</v>
      </c>
      <c r="D149" s="1">
        <v>0.25</v>
      </c>
      <c r="E149" s="1">
        <f t="shared" si="1"/>
        <v>4</v>
      </c>
      <c r="F149" s="1">
        <v>73.0</v>
      </c>
      <c r="G149" s="1">
        <f t="shared" si="2"/>
        <v>-8</v>
      </c>
      <c r="H149" s="1">
        <v>8.0</v>
      </c>
      <c r="I149" s="1" t="s">
        <v>1274</v>
      </c>
      <c r="J149" s="1">
        <v>3.0</v>
      </c>
      <c r="K149" s="1">
        <v>3.0</v>
      </c>
    </row>
    <row r="150" ht="15.75" customHeight="1">
      <c r="A150" s="1">
        <v>149.0</v>
      </c>
      <c r="C150" s="1" t="s">
        <v>1200</v>
      </c>
      <c r="D150" s="1">
        <v>0.25</v>
      </c>
      <c r="E150" s="1">
        <f t="shared" si="1"/>
        <v>4</v>
      </c>
      <c r="F150" s="1">
        <v>61.0</v>
      </c>
      <c r="G150" s="1">
        <f t="shared" si="2"/>
        <v>-12</v>
      </c>
      <c r="H150" s="1">
        <v>12.0</v>
      </c>
      <c r="I150" s="1" t="s">
        <v>1192</v>
      </c>
      <c r="J150" s="1">
        <v>3.0</v>
      </c>
      <c r="K150" s="1">
        <v>3.0</v>
      </c>
    </row>
    <row r="151" ht="15.75" customHeight="1">
      <c r="A151" s="1">
        <v>150.0</v>
      </c>
      <c r="C151" s="1" t="s">
        <v>1200</v>
      </c>
      <c r="D151" s="1">
        <v>0.25</v>
      </c>
      <c r="E151" s="1">
        <f t="shared" si="1"/>
        <v>4</v>
      </c>
      <c r="F151" s="1">
        <v>61.0</v>
      </c>
      <c r="G151" s="1">
        <f t="shared" si="2"/>
        <v>0</v>
      </c>
      <c r="H151" s="1">
        <v>0.0</v>
      </c>
      <c r="I151" s="1" t="s">
        <v>1195</v>
      </c>
      <c r="J151" s="1">
        <v>3.0</v>
      </c>
      <c r="K151" s="1">
        <v>3.0</v>
      </c>
    </row>
    <row r="152" ht="15.75" customHeight="1">
      <c r="A152" s="1">
        <v>151.0</v>
      </c>
      <c r="C152" s="1" t="s">
        <v>1200</v>
      </c>
      <c r="D152" s="1">
        <v>0.25</v>
      </c>
      <c r="E152" s="1">
        <f t="shared" si="1"/>
        <v>4</v>
      </c>
      <c r="F152" s="1">
        <v>61.0</v>
      </c>
      <c r="G152" s="1">
        <f t="shared" si="2"/>
        <v>0</v>
      </c>
      <c r="H152" s="1">
        <v>0.0</v>
      </c>
      <c r="I152" s="1" t="s">
        <v>1195</v>
      </c>
      <c r="J152" s="1">
        <v>3.0</v>
      </c>
      <c r="K152" s="1">
        <v>3.0</v>
      </c>
    </row>
    <row r="153" ht="15.75" customHeight="1">
      <c r="A153" s="1">
        <v>152.0</v>
      </c>
      <c r="C153" s="1" t="s">
        <v>1200</v>
      </c>
      <c r="D153" s="1">
        <v>0.25</v>
      </c>
      <c r="E153" s="1">
        <f t="shared" si="1"/>
        <v>4</v>
      </c>
      <c r="F153" s="1">
        <v>61.0</v>
      </c>
      <c r="G153" s="1">
        <f t="shared" si="2"/>
        <v>0</v>
      </c>
      <c r="H153" s="1">
        <v>0.0</v>
      </c>
      <c r="I153" s="1" t="s">
        <v>1195</v>
      </c>
      <c r="J153" s="1">
        <v>3.0</v>
      </c>
      <c r="K153" s="1">
        <v>3.0</v>
      </c>
    </row>
    <row r="154" ht="15.75" customHeight="1">
      <c r="A154" s="1">
        <v>153.0</v>
      </c>
      <c r="C154" s="1" t="s">
        <v>1200</v>
      </c>
      <c r="D154" s="1">
        <v>0.25</v>
      </c>
      <c r="E154" s="1">
        <f t="shared" si="1"/>
        <v>4</v>
      </c>
      <c r="F154" s="1">
        <v>61.0</v>
      </c>
      <c r="G154" s="1">
        <f t="shared" si="2"/>
        <v>0</v>
      </c>
      <c r="H154" s="1">
        <v>0.0</v>
      </c>
      <c r="I154" s="1" t="s">
        <v>1195</v>
      </c>
      <c r="J154" s="1">
        <v>3.0</v>
      </c>
      <c r="K154" s="1">
        <v>3.0</v>
      </c>
    </row>
    <row r="155" ht="15.75" customHeight="1">
      <c r="A155" s="1">
        <v>154.0</v>
      </c>
      <c r="C155" s="1" t="s">
        <v>1200</v>
      </c>
      <c r="D155" s="1">
        <v>0.25</v>
      </c>
      <c r="E155" s="1">
        <f t="shared" si="1"/>
        <v>4</v>
      </c>
      <c r="F155" s="1">
        <v>61.0</v>
      </c>
      <c r="G155" s="1">
        <f t="shared" si="2"/>
        <v>0</v>
      </c>
      <c r="H155" s="1">
        <v>0.0</v>
      </c>
      <c r="I155" s="1" t="s">
        <v>1195</v>
      </c>
      <c r="J155" s="1">
        <v>3.0</v>
      </c>
      <c r="K155" s="1">
        <v>3.0</v>
      </c>
    </row>
    <row r="156" ht="15.75" customHeight="1">
      <c r="A156" s="1">
        <v>155.0</v>
      </c>
      <c r="B156" s="1">
        <v>25.0</v>
      </c>
      <c r="C156" s="1" t="s">
        <v>1200</v>
      </c>
      <c r="D156" s="1">
        <v>0.25</v>
      </c>
      <c r="E156" s="1">
        <f t="shared" si="1"/>
        <v>4</v>
      </c>
      <c r="F156" s="1">
        <v>61.0</v>
      </c>
      <c r="G156" s="1">
        <f t="shared" si="2"/>
        <v>0</v>
      </c>
      <c r="H156" s="1">
        <v>0.0</v>
      </c>
      <c r="I156" s="1" t="s">
        <v>1195</v>
      </c>
      <c r="J156" s="1">
        <v>3.0</v>
      </c>
      <c r="K156" s="1">
        <v>3.0</v>
      </c>
    </row>
    <row r="157" ht="15.75" customHeight="1">
      <c r="A157" s="1">
        <v>156.0</v>
      </c>
      <c r="C157" s="1" t="s">
        <v>1224</v>
      </c>
      <c r="D157" s="1">
        <v>0.25</v>
      </c>
      <c r="E157" s="1">
        <f t="shared" si="1"/>
        <v>4</v>
      </c>
      <c r="F157" s="1">
        <v>74.0</v>
      </c>
      <c r="G157" s="1">
        <f t="shared" si="2"/>
        <v>13</v>
      </c>
      <c r="H157" s="1">
        <v>13.0</v>
      </c>
      <c r="I157" s="1" t="s">
        <v>1258</v>
      </c>
      <c r="J157" s="1">
        <v>4.0</v>
      </c>
      <c r="K157" s="1">
        <v>4.0</v>
      </c>
    </row>
    <row r="158" ht="15.75" customHeight="1">
      <c r="A158" s="1">
        <v>157.0</v>
      </c>
      <c r="C158" s="1" t="s">
        <v>1289</v>
      </c>
      <c r="D158" s="1">
        <v>0.25</v>
      </c>
      <c r="E158" s="1">
        <f t="shared" si="1"/>
        <v>4</v>
      </c>
      <c r="F158" s="1">
        <v>62.0</v>
      </c>
      <c r="G158" s="1">
        <f t="shared" si="2"/>
        <v>-12</v>
      </c>
      <c r="H158" s="1">
        <v>12.0</v>
      </c>
      <c r="I158" s="1" t="s">
        <v>1192</v>
      </c>
      <c r="J158" s="1">
        <v>4.0</v>
      </c>
      <c r="K158" s="1">
        <v>4.0</v>
      </c>
    </row>
    <row r="159" ht="15.75" customHeight="1">
      <c r="A159" s="1">
        <v>158.0</v>
      </c>
      <c r="C159" s="1" t="s">
        <v>1289</v>
      </c>
      <c r="D159" s="1">
        <v>0.25</v>
      </c>
      <c r="E159" s="1">
        <f t="shared" si="1"/>
        <v>4</v>
      </c>
      <c r="F159" s="1">
        <v>62.0</v>
      </c>
      <c r="G159" s="1">
        <f t="shared" si="2"/>
        <v>0</v>
      </c>
      <c r="H159" s="1">
        <v>0.0</v>
      </c>
      <c r="I159" s="1" t="s">
        <v>1195</v>
      </c>
      <c r="J159" s="1">
        <v>4.0</v>
      </c>
      <c r="K159" s="1">
        <v>4.0</v>
      </c>
    </row>
    <row r="160" ht="15.75" customHeight="1">
      <c r="A160" s="1">
        <v>159.0</v>
      </c>
      <c r="C160" s="1" t="s">
        <v>1289</v>
      </c>
      <c r="D160" s="1">
        <v>0.25</v>
      </c>
      <c r="E160" s="1">
        <f t="shared" si="1"/>
        <v>4</v>
      </c>
      <c r="F160" s="1">
        <v>62.0</v>
      </c>
      <c r="G160" s="1">
        <f t="shared" si="2"/>
        <v>0</v>
      </c>
      <c r="H160" s="1">
        <v>0.0</v>
      </c>
      <c r="I160" s="1" t="s">
        <v>1195</v>
      </c>
      <c r="J160" s="1">
        <v>4.0</v>
      </c>
      <c r="K160" s="1">
        <v>4.0</v>
      </c>
    </row>
    <row r="161" ht="15.75" customHeight="1">
      <c r="A161" s="1">
        <v>160.0</v>
      </c>
      <c r="C161" s="1" t="s">
        <v>1289</v>
      </c>
      <c r="D161" s="1">
        <v>0.25</v>
      </c>
      <c r="E161" s="1">
        <f t="shared" si="1"/>
        <v>4</v>
      </c>
      <c r="F161" s="1">
        <v>62.0</v>
      </c>
      <c r="G161" s="1">
        <f t="shared" si="2"/>
        <v>0</v>
      </c>
      <c r="H161" s="1">
        <v>0.0</v>
      </c>
      <c r="I161" s="1" t="s">
        <v>1195</v>
      </c>
      <c r="J161" s="1">
        <v>4.0</v>
      </c>
      <c r="K161" s="1">
        <v>4.0</v>
      </c>
    </row>
    <row r="162" ht="15.75" customHeight="1">
      <c r="A162" s="1">
        <v>161.0</v>
      </c>
      <c r="C162" s="1" t="s">
        <v>1289</v>
      </c>
      <c r="D162" s="1">
        <v>0.25</v>
      </c>
      <c r="E162" s="1">
        <f t="shared" si="1"/>
        <v>4</v>
      </c>
      <c r="F162" s="1">
        <v>62.0</v>
      </c>
      <c r="G162" s="1">
        <f t="shared" si="2"/>
        <v>0</v>
      </c>
      <c r="H162" s="1">
        <v>0.0</v>
      </c>
      <c r="I162" s="1" t="s">
        <v>1195</v>
      </c>
      <c r="J162" s="1">
        <v>4.0</v>
      </c>
      <c r="K162" s="1">
        <v>4.0</v>
      </c>
    </row>
    <row r="163" ht="15.75" customHeight="1">
      <c r="A163" s="1">
        <v>162.0</v>
      </c>
      <c r="C163" s="1" t="s">
        <v>1289</v>
      </c>
      <c r="D163" s="1">
        <v>0.25</v>
      </c>
      <c r="E163" s="1">
        <f t="shared" si="1"/>
        <v>4</v>
      </c>
      <c r="F163" s="1">
        <v>62.0</v>
      </c>
      <c r="G163" s="1">
        <f t="shared" si="2"/>
        <v>0</v>
      </c>
      <c r="H163" s="1">
        <v>0.0</v>
      </c>
      <c r="I163" s="1" t="s">
        <v>1195</v>
      </c>
      <c r="J163" s="1">
        <v>4.0</v>
      </c>
      <c r="K163" s="1">
        <v>4.0</v>
      </c>
    </row>
    <row r="164" ht="15.75" customHeight="1">
      <c r="A164" s="1">
        <v>163.0</v>
      </c>
      <c r="C164" s="1" t="s">
        <v>1289</v>
      </c>
      <c r="D164" s="1">
        <v>0.25</v>
      </c>
      <c r="E164" s="1">
        <f t="shared" si="1"/>
        <v>4</v>
      </c>
      <c r="F164" s="1">
        <v>62.0</v>
      </c>
      <c r="G164" s="1">
        <f t="shared" si="2"/>
        <v>0</v>
      </c>
      <c r="H164" s="1">
        <v>0.0</v>
      </c>
      <c r="I164" s="1" t="s">
        <v>1195</v>
      </c>
      <c r="J164" s="1">
        <v>4.0</v>
      </c>
      <c r="K164" s="1">
        <v>4.0</v>
      </c>
    </row>
    <row r="165" ht="15.75" customHeight="1">
      <c r="A165" s="1">
        <v>164.0</v>
      </c>
      <c r="C165" s="1" t="s">
        <v>1225</v>
      </c>
      <c r="D165" s="1">
        <v>0.25</v>
      </c>
      <c r="E165" s="1">
        <f t="shared" si="1"/>
        <v>4</v>
      </c>
      <c r="F165" s="1">
        <v>76.0</v>
      </c>
      <c r="G165" s="1">
        <f t="shared" si="2"/>
        <v>14</v>
      </c>
      <c r="H165" s="1">
        <v>14.0</v>
      </c>
      <c r="I165" s="1" t="s">
        <v>1290</v>
      </c>
      <c r="J165" s="1">
        <v>5.0</v>
      </c>
      <c r="K165" s="1">
        <v>5.0</v>
      </c>
    </row>
    <row r="166" ht="15.75" customHeight="1">
      <c r="A166" s="1">
        <v>165.0</v>
      </c>
      <c r="C166" s="1" t="s">
        <v>1193</v>
      </c>
      <c r="D166" s="1">
        <v>0.25</v>
      </c>
      <c r="E166" s="1">
        <f t="shared" si="1"/>
        <v>4</v>
      </c>
      <c r="F166" s="1">
        <v>64.0</v>
      </c>
      <c r="G166" s="1">
        <f t="shared" si="2"/>
        <v>-12</v>
      </c>
      <c r="H166" s="1">
        <v>12.0</v>
      </c>
      <c r="I166" s="1" t="s">
        <v>1192</v>
      </c>
      <c r="J166" s="1">
        <v>5.0</v>
      </c>
      <c r="K166" s="1">
        <v>5.0</v>
      </c>
    </row>
    <row r="167" ht="15.75" customHeight="1">
      <c r="A167" s="1">
        <v>166.0</v>
      </c>
      <c r="C167" s="1" t="s">
        <v>1193</v>
      </c>
      <c r="D167" s="1">
        <v>0.25</v>
      </c>
      <c r="E167" s="1">
        <f t="shared" si="1"/>
        <v>4</v>
      </c>
      <c r="F167" s="1">
        <v>64.0</v>
      </c>
      <c r="G167" s="1">
        <f t="shared" si="2"/>
        <v>0</v>
      </c>
      <c r="H167" s="1">
        <v>0.0</v>
      </c>
      <c r="I167" s="1" t="s">
        <v>1195</v>
      </c>
      <c r="J167" s="1">
        <v>5.0</v>
      </c>
      <c r="K167" s="1">
        <v>5.0</v>
      </c>
    </row>
    <row r="168" ht="15.75" customHeight="1">
      <c r="A168" s="1">
        <v>167.0</v>
      </c>
      <c r="C168" s="1" t="s">
        <v>1193</v>
      </c>
      <c r="D168" s="1">
        <v>0.25</v>
      </c>
      <c r="E168" s="1">
        <f t="shared" si="1"/>
        <v>4</v>
      </c>
      <c r="F168" s="1">
        <v>64.0</v>
      </c>
      <c r="G168" s="1">
        <f t="shared" si="2"/>
        <v>0</v>
      </c>
      <c r="H168" s="1">
        <v>0.0</v>
      </c>
      <c r="I168" s="1" t="s">
        <v>1195</v>
      </c>
      <c r="J168" s="1">
        <v>5.0</v>
      </c>
      <c r="K168" s="1">
        <v>5.0</v>
      </c>
    </row>
    <row r="169" ht="15.75" customHeight="1">
      <c r="A169" s="1">
        <v>168.0</v>
      </c>
      <c r="C169" s="1" t="s">
        <v>1193</v>
      </c>
      <c r="D169" s="1">
        <v>0.25</v>
      </c>
      <c r="E169" s="1">
        <f t="shared" si="1"/>
        <v>4</v>
      </c>
      <c r="F169" s="1">
        <v>64.0</v>
      </c>
      <c r="G169" s="1">
        <f t="shared" si="2"/>
        <v>0</v>
      </c>
      <c r="H169" s="1">
        <v>0.0</v>
      </c>
      <c r="I169" s="1" t="s">
        <v>1195</v>
      </c>
      <c r="J169" s="1">
        <v>5.0</v>
      </c>
      <c r="K169" s="1">
        <v>5.0</v>
      </c>
    </row>
    <row r="170" ht="15.75" customHeight="1">
      <c r="A170" s="1">
        <v>169.0</v>
      </c>
      <c r="C170" s="1" t="s">
        <v>1193</v>
      </c>
      <c r="D170" s="1">
        <v>0.25</v>
      </c>
      <c r="E170" s="1">
        <f t="shared" si="1"/>
        <v>4</v>
      </c>
      <c r="F170" s="1">
        <v>64.0</v>
      </c>
      <c r="G170" s="1">
        <f t="shared" si="2"/>
        <v>0</v>
      </c>
      <c r="H170" s="1">
        <v>0.0</v>
      </c>
      <c r="I170" s="1" t="s">
        <v>1195</v>
      </c>
      <c r="J170" s="1">
        <v>5.0</v>
      </c>
      <c r="K170" s="1">
        <v>5.0</v>
      </c>
    </row>
    <row r="171" ht="15.75" customHeight="1">
      <c r="A171" s="1">
        <v>170.0</v>
      </c>
      <c r="C171" s="1" t="s">
        <v>1193</v>
      </c>
      <c r="D171" s="1">
        <v>0.25</v>
      </c>
      <c r="E171" s="1">
        <f t="shared" si="1"/>
        <v>4</v>
      </c>
      <c r="F171" s="1">
        <v>64.0</v>
      </c>
      <c r="G171" s="1">
        <f t="shared" si="2"/>
        <v>0</v>
      </c>
      <c r="H171" s="1">
        <v>0.0</v>
      </c>
      <c r="I171" s="1" t="s">
        <v>1195</v>
      </c>
      <c r="J171" s="1">
        <v>5.0</v>
      </c>
      <c r="K171" s="1">
        <v>5.0</v>
      </c>
    </row>
    <row r="172" ht="15.75" customHeight="1">
      <c r="A172" s="1">
        <v>171.0</v>
      </c>
      <c r="C172" s="1" t="s">
        <v>1193</v>
      </c>
      <c r="D172" s="1">
        <v>0.25</v>
      </c>
      <c r="E172" s="1">
        <f t="shared" si="1"/>
        <v>4</v>
      </c>
      <c r="F172" s="1">
        <v>64.0</v>
      </c>
      <c r="G172" s="1">
        <f t="shared" si="2"/>
        <v>0</v>
      </c>
      <c r="H172" s="1">
        <v>0.0</v>
      </c>
      <c r="I172" s="1" t="s">
        <v>1195</v>
      </c>
      <c r="J172" s="1">
        <v>5.0</v>
      </c>
      <c r="K172" s="1">
        <v>5.0</v>
      </c>
    </row>
    <row r="173" ht="15.75" customHeight="1">
      <c r="A173" s="1">
        <v>172.0</v>
      </c>
      <c r="B173" s="1">
        <v>26.0</v>
      </c>
      <c r="C173" s="1" t="s">
        <v>1190</v>
      </c>
      <c r="D173" s="1">
        <v>0.25</v>
      </c>
      <c r="E173" s="1">
        <f t="shared" si="1"/>
        <v>4</v>
      </c>
      <c r="F173" s="1">
        <v>78.0</v>
      </c>
      <c r="G173" s="1">
        <f t="shared" si="2"/>
        <v>14</v>
      </c>
      <c r="H173" s="1">
        <v>14.0</v>
      </c>
      <c r="I173" s="1" t="s">
        <v>1290</v>
      </c>
      <c r="J173" s="1">
        <v>6.0</v>
      </c>
      <c r="K173" s="1">
        <v>6.0</v>
      </c>
    </row>
    <row r="174" ht="15.75" customHeight="1">
      <c r="A174" s="1">
        <v>173.0</v>
      </c>
      <c r="C174" s="1" t="s">
        <v>1239</v>
      </c>
      <c r="D174" s="1">
        <v>0.25</v>
      </c>
      <c r="E174" s="1">
        <f t="shared" si="1"/>
        <v>4</v>
      </c>
      <c r="F174" s="1">
        <v>66.0</v>
      </c>
      <c r="G174" s="1">
        <f t="shared" si="2"/>
        <v>-12</v>
      </c>
      <c r="H174" s="1">
        <v>12.0</v>
      </c>
      <c r="I174" s="1" t="s">
        <v>1192</v>
      </c>
      <c r="J174" s="1">
        <v>6.0</v>
      </c>
      <c r="K174" s="1">
        <v>6.0</v>
      </c>
    </row>
    <row r="175" ht="15.75" customHeight="1">
      <c r="A175" s="1">
        <v>174.0</v>
      </c>
      <c r="C175" s="1" t="s">
        <v>1239</v>
      </c>
      <c r="D175" s="1">
        <v>0.25</v>
      </c>
      <c r="E175" s="1">
        <f t="shared" si="1"/>
        <v>4</v>
      </c>
      <c r="F175" s="1">
        <v>66.0</v>
      </c>
      <c r="G175" s="1">
        <f t="shared" si="2"/>
        <v>0</v>
      </c>
      <c r="H175" s="1">
        <v>0.0</v>
      </c>
      <c r="I175" s="1" t="s">
        <v>1195</v>
      </c>
      <c r="J175" s="1">
        <v>6.0</v>
      </c>
      <c r="K175" s="1">
        <v>6.0</v>
      </c>
    </row>
    <row r="176" ht="15.75" customHeight="1">
      <c r="A176" s="1">
        <v>175.0</v>
      </c>
      <c r="C176" s="1" t="s">
        <v>1239</v>
      </c>
      <c r="D176" s="1">
        <v>0.25</v>
      </c>
      <c r="E176" s="1">
        <f t="shared" si="1"/>
        <v>4</v>
      </c>
      <c r="F176" s="1">
        <v>66.0</v>
      </c>
      <c r="G176" s="1">
        <f t="shared" si="2"/>
        <v>0</v>
      </c>
      <c r="H176" s="1">
        <v>0.0</v>
      </c>
      <c r="I176" s="1" t="s">
        <v>1195</v>
      </c>
      <c r="J176" s="1">
        <v>6.0</v>
      </c>
      <c r="K176" s="1">
        <v>6.0</v>
      </c>
    </row>
    <row r="177" ht="15.75" customHeight="1">
      <c r="A177" s="1">
        <v>176.0</v>
      </c>
      <c r="C177" s="1" t="s">
        <v>1239</v>
      </c>
      <c r="D177" s="1">
        <v>0.25</v>
      </c>
      <c r="E177" s="1">
        <f t="shared" si="1"/>
        <v>4</v>
      </c>
      <c r="F177" s="1">
        <v>66.0</v>
      </c>
      <c r="G177" s="1">
        <f t="shared" si="2"/>
        <v>0</v>
      </c>
      <c r="H177" s="1">
        <v>0.0</v>
      </c>
      <c r="I177" s="1" t="s">
        <v>1195</v>
      </c>
      <c r="J177" s="1">
        <v>6.0</v>
      </c>
      <c r="K177" s="1">
        <v>6.0</v>
      </c>
    </row>
    <row r="178" ht="15.75" customHeight="1">
      <c r="A178" s="1">
        <v>177.0</v>
      </c>
      <c r="C178" s="1" t="s">
        <v>1239</v>
      </c>
      <c r="D178" s="1">
        <v>0.25</v>
      </c>
      <c r="E178" s="1">
        <f t="shared" si="1"/>
        <v>4</v>
      </c>
      <c r="F178" s="1">
        <v>66.0</v>
      </c>
      <c r="G178" s="1">
        <f t="shared" si="2"/>
        <v>0</v>
      </c>
      <c r="H178" s="1">
        <v>0.0</v>
      </c>
      <c r="I178" s="1" t="s">
        <v>1195</v>
      </c>
      <c r="J178" s="1">
        <v>6.0</v>
      </c>
      <c r="K178" s="1">
        <v>6.0</v>
      </c>
    </row>
    <row r="179" ht="15.75" customHeight="1">
      <c r="A179" s="1">
        <v>178.0</v>
      </c>
      <c r="C179" s="1" t="s">
        <v>1239</v>
      </c>
      <c r="D179" s="1">
        <v>0.25</v>
      </c>
      <c r="E179" s="1">
        <f t="shared" si="1"/>
        <v>4</v>
      </c>
      <c r="F179" s="1">
        <v>66.0</v>
      </c>
      <c r="G179" s="1">
        <f t="shared" si="2"/>
        <v>0</v>
      </c>
      <c r="H179" s="1">
        <v>0.0</v>
      </c>
      <c r="I179" s="1" t="s">
        <v>1195</v>
      </c>
      <c r="J179" s="1">
        <v>6.0</v>
      </c>
      <c r="K179" s="1">
        <v>6.0</v>
      </c>
    </row>
    <row r="180" ht="15.75" customHeight="1">
      <c r="A180" s="1">
        <v>179.0</v>
      </c>
      <c r="C180" s="1" t="s">
        <v>1239</v>
      </c>
      <c r="D180" s="1">
        <v>0.25</v>
      </c>
      <c r="E180" s="1">
        <f t="shared" si="1"/>
        <v>4</v>
      </c>
      <c r="F180" s="1">
        <v>66.0</v>
      </c>
      <c r="G180" s="1">
        <f t="shared" si="2"/>
        <v>0</v>
      </c>
      <c r="H180" s="1">
        <v>0.0</v>
      </c>
      <c r="I180" s="1" t="s">
        <v>1195</v>
      </c>
      <c r="J180" s="1">
        <v>6.0</v>
      </c>
      <c r="K180" s="1">
        <v>6.0</v>
      </c>
    </row>
    <row r="181" ht="15.75" customHeight="1">
      <c r="A181" s="1">
        <v>180.0</v>
      </c>
      <c r="C181" s="1" t="s">
        <v>1291</v>
      </c>
      <c r="D181" s="1">
        <v>1.0</v>
      </c>
      <c r="E181" s="1">
        <f t="shared" si="1"/>
        <v>1</v>
      </c>
      <c r="F181" s="1">
        <v>80.0</v>
      </c>
      <c r="G181" s="1">
        <f t="shared" si="2"/>
        <v>14</v>
      </c>
      <c r="H181" s="1">
        <v>14.0</v>
      </c>
      <c r="I181" s="1" t="s">
        <v>1290</v>
      </c>
      <c r="J181" s="1">
        <v>7.0</v>
      </c>
      <c r="K181" s="1">
        <v>7.0</v>
      </c>
    </row>
    <row r="182" ht="15.75" customHeight="1">
      <c r="A182" s="1">
        <v>181.0</v>
      </c>
      <c r="B182" s="1">
        <v>27.0</v>
      </c>
      <c r="C182" s="1" t="s">
        <v>1228</v>
      </c>
      <c r="D182" s="1">
        <v>1.0</v>
      </c>
      <c r="E182" s="1">
        <f t="shared" si="1"/>
        <v>1</v>
      </c>
      <c r="F182" s="1">
        <v>71.0</v>
      </c>
      <c r="G182" s="1">
        <f t="shared" si="2"/>
        <v>-9</v>
      </c>
      <c r="H182" s="1">
        <v>9.0</v>
      </c>
      <c r="I182" s="1" t="s">
        <v>1288</v>
      </c>
      <c r="J182" s="1">
        <v>2.0</v>
      </c>
      <c r="K182" s="1">
        <v>2.0</v>
      </c>
    </row>
    <row r="183" ht="15.75" customHeight="1">
      <c r="A183" s="1">
        <v>182.0</v>
      </c>
      <c r="C183" s="1" t="s">
        <v>1228</v>
      </c>
      <c r="D183" s="1">
        <v>1.0</v>
      </c>
      <c r="E183" s="1">
        <f t="shared" si="1"/>
        <v>1</v>
      </c>
      <c r="F183" s="1">
        <v>71.0</v>
      </c>
      <c r="G183" s="1">
        <f t="shared" si="2"/>
        <v>0</v>
      </c>
      <c r="H183" s="1">
        <v>0.0</v>
      </c>
      <c r="I183" s="1" t="s">
        <v>1195</v>
      </c>
      <c r="J183" s="1">
        <v>2.0</v>
      </c>
      <c r="K183" s="1">
        <v>2.0</v>
      </c>
    </row>
    <row r="184" ht="15.75" customHeight="1">
      <c r="A184" s="1">
        <v>183.0</v>
      </c>
      <c r="C184" s="1" t="s">
        <v>1228</v>
      </c>
      <c r="D184" s="1">
        <v>0.5</v>
      </c>
      <c r="E184" s="1">
        <f t="shared" si="1"/>
        <v>2</v>
      </c>
      <c r="F184" s="1">
        <v>71.0</v>
      </c>
      <c r="G184" s="1">
        <f t="shared" si="2"/>
        <v>0</v>
      </c>
      <c r="H184" s="1">
        <v>0.0</v>
      </c>
      <c r="I184" s="1" t="s">
        <v>1195</v>
      </c>
      <c r="J184" s="1">
        <v>2.0</v>
      </c>
      <c r="K184" s="1">
        <v>2.0</v>
      </c>
    </row>
    <row r="185" ht="15.75" customHeight="1">
      <c r="A185" s="1">
        <v>184.0</v>
      </c>
      <c r="C185" s="1" t="s">
        <v>1234</v>
      </c>
      <c r="D185" s="1">
        <v>0.375</v>
      </c>
      <c r="E185" s="1">
        <f t="shared" si="1"/>
        <v>2.666666667</v>
      </c>
      <c r="F185" s="1">
        <v>68.0</v>
      </c>
      <c r="G185" s="1">
        <f t="shared" si="2"/>
        <v>-3</v>
      </c>
      <c r="H185" s="1">
        <v>3.0</v>
      </c>
      <c r="I185" s="1" t="s">
        <v>1229</v>
      </c>
      <c r="J185" s="1">
        <v>7.0</v>
      </c>
      <c r="K185" s="1">
        <v>7.0</v>
      </c>
    </row>
    <row r="186" ht="15.75" customHeight="1">
      <c r="A186" s="1">
        <v>185.0</v>
      </c>
      <c r="C186" s="1" t="s">
        <v>1230</v>
      </c>
      <c r="D186" s="1">
        <v>0.125</v>
      </c>
      <c r="E186" s="1">
        <f t="shared" si="1"/>
        <v>8</v>
      </c>
      <c r="F186" s="1">
        <v>69.0</v>
      </c>
      <c r="G186" s="1">
        <f t="shared" si="2"/>
        <v>1</v>
      </c>
      <c r="H186" s="1">
        <v>1.0</v>
      </c>
      <c r="I186" s="1" t="s">
        <v>1196</v>
      </c>
      <c r="J186" s="1">
        <v>1.0</v>
      </c>
      <c r="K186" s="1">
        <v>1.0</v>
      </c>
    </row>
    <row r="187" ht="15.75" customHeight="1">
      <c r="A187" s="1">
        <v>186.0</v>
      </c>
      <c r="C187" s="1" t="s">
        <v>1228</v>
      </c>
      <c r="D187" s="1">
        <v>0.5</v>
      </c>
      <c r="E187" s="1">
        <f t="shared" si="1"/>
        <v>2</v>
      </c>
      <c r="F187" s="1">
        <v>71.0</v>
      </c>
      <c r="G187" s="1">
        <f t="shared" si="2"/>
        <v>2</v>
      </c>
      <c r="H187" s="1">
        <v>2.0</v>
      </c>
      <c r="I187" s="1" t="s">
        <v>1285</v>
      </c>
      <c r="J187" s="1">
        <v>2.0</v>
      </c>
      <c r="K187" s="1">
        <v>2.0</v>
      </c>
    </row>
    <row r="188" ht="15.75" customHeight="1">
      <c r="A188" s="1">
        <v>187.0</v>
      </c>
      <c r="C188" s="1" t="s">
        <v>1228</v>
      </c>
      <c r="D188" s="1">
        <v>0.5</v>
      </c>
      <c r="E188" s="1">
        <f t="shared" si="1"/>
        <v>2</v>
      </c>
      <c r="F188" s="1">
        <v>71.0</v>
      </c>
      <c r="G188" s="1">
        <f t="shared" si="2"/>
        <v>0</v>
      </c>
      <c r="H188" s="1">
        <v>0.0</v>
      </c>
      <c r="I188" s="1" t="s">
        <v>1195</v>
      </c>
      <c r="J188" s="1">
        <v>2.0</v>
      </c>
      <c r="K188" s="1">
        <v>2.0</v>
      </c>
    </row>
    <row r="189" ht="15.75" customHeight="1">
      <c r="A189" s="1">
        <v>188.0</v>
      </c>
      <c r="B189" s="1">
        <v>28.0</v>
      </c>
      <c r="C189" s="1" t="s">
        <v>1228</v>
      </c>
      <c r="D189" s="1">
        <v>0.5</v>
      </c>
      <c r="E189" s="1">
        <f t="shared" si="1"/>
        <v>2</v>
      </c>
      <c r="F189" s="1">
        <v>71.0</v>
      </c>
      <c r="G189" s="1">
        <f t="shared" si="2"/>
        <v>0</v>
      </c>
      <c r="H189" s="1">
        <v>0.0</v>
      </c>
      <c r="I189" s="1" t="s">
        <v>1195</v>
      </c>
      <c r="J189" s="1">
        <v>2.0</v>
      </c>
      <c r="K189" s="1">
        <v>2.0</v>
      </c>
    </row>
    <row r="190" ht="15.75" customHeight="1">
      <c r="A190" s="1">
        <v>189.0</v>
      </c>
      <c r="C190" s="1" t="s">
        <v>1234</v>
      </c>
      <c r="D190" s="1">
        <v>0.375</v>
      </c>
      <c r="E190" s="1">
        <f t="shared" si="1"/>
        <v>2.666666667</v>
      </c>
      <c r="F190" s="1">
        <v>68.0</v>
      </c>
      <c r="G190" s="1">
        <f t="shared" si="2"/>
        <v>-3</v>
      </c>
      <c r="H190" s="1">
        <v>3.0</v>
      </c>
      <c r="I190" s="1" t="s">
        <v>1229</v>
      </c>
      <c r="J190" s="1">
        <v>7.0</v>
      </c>
      <c r="K190" s="1">
        <v>7.0</v>
      </c>
    </row>
    <row r="191" ht="15.75" customHeight="1">
      <c r="A191" s="1">
        <v>190.0</v>
      </c>
      <c r="C191" s="1" t="s">
        <v>1230</v>
      </c>
      <c r="D191" s="1">
        <v>0.125</v>
      </c>
      <c r="E191" s="1">
        <f t="shared" si="1"/>
        <v>8</v>
      </c>
      <c r="F191" s="1">
        <v>69.0</v>
      </c>
      <c r="G191" s="1">
        <f t="shared" si="2"/>
        <v>1</v>
      </c>
      <c r="H191" s="1">
        <v>1.0</v>
      </c>
      <c r="I191" s="1" t="s">
        <v>1196</v>
      </c>
      <c r="J191" s="1">
        <v>1.0</v>
      </c>
      <c r="K191" s="1">
        <v>1.0</v>
      </c>
    </row>
    <row r="192" ht="15.75" customHeight="1">
      <c r="A192" s="1">
        <v>191.0</v>
      </c>
      <c r="C192" s="1" t="s">
        <v>1228</v>
      </c>
      <c r="D192" s="1">
        <v>0.5</v>
      </c>
      <c r="E192" s="1">
        <f t="shared" si="1"/>
        <v>2</v>
      </c>
      <c r="F192" s="1">
        <v>71.0</v>
      </c>
      <c r="G192" s="1">
        <f t="shared" si="2"/>
        <v>2</v>
      </c>
      <c r="H192" s="1">
        <v>2.0</v>
      </c>
      <c r="I192" s="1" t="s">
        <v>1285</v>
      </c>
      <c r="J192" s="1">
        <v>2.0</v>
      </c>
      <c r="K192" s="1">
        <v>2.0</v>
      </c>
    </row>
    <row r="193" ht="15.75" customHeight="1">
      <c r="A193" s="1">
        <v>192.0</v>
      </c>
      <c r="C193" s="1" t="s">
        <v>1223</v>
      </c>
      <c r="D193" s="1">
        <v>0.375</v>
      </c>
      <c r="E193" s="1">
        <f t="shared" si="1"/>
        <v>2.666666667</v>
      </c>
      <c r="F193" s="1">
        <v>73.0</v>
      </c>
      <c r="G193" s="1">
        <f t="shared" si="2"/>
        <v>2</v>
      </c>
      <c r="H193" s="1">
        <v>2.0</v>
      </c>
      <c r="I193" s="1" t="s">
        <v>1285</v>
      </c>
      <c r="J193" s="1">
        <v>3.0</v>
      </c>
      <c r="K193" s="1">
        <v>3.0</v>
      </c>
    </row>
    <row r="194" ht="15.75" customHeight="1">
      <c r="A194" s="1">
        <v>193.0</v>
      </c>
      <c r="C194" s="1" t="s">
        <v>1235</v>
      </c>
      <c r="D194" s="1">
        <v>0.125</v>
      </c>
      <c r="E194" s="1">
        <f t="shared" si="1"/>
        <v>8</v>
      </c>
      <c r="F194" s="1">
        <v>75.0</v>
      </c>
      <c r="G194" s="1">
        <f t="shared" si="2"/>
        <v>2</v>
      </c>
      <c r="H194" s="1">
        <v>2.0</v>
      </c>
      <c r="I194" s="1" t="s">
        <v>1285</v>
      </c>
      <c r="J194" s="1" t="s">
        <v>1236</v>
      </c>
      <c r="K194" s="1" t="s">
        <v>1236</v>
      </c>
    </row>
    <row r="195" ht="15.75" customHeight="1">
      <c r="A195" s="1">
        <v>194.0</v>
      </c>
      <c r="C195" s="1" t="s">
        <v>1225</v>
      </c>
      <c r="D195" s="1">
        <v>0.5</v>
      </c>
      <c r="E195" s="1">
        <f t="shared" si="1"/>
        <v>2</v>
      </c>
      <c r="F195" s="1">
        <v>76.0</v>
      </c>
      <c r="G195" s="1">
        <f t="shared" si="2"/>
        <v>1</v>
      </c>
      <c r="H195" s="1">
        <v>1.0</v>
      </c>
      <c r="I195" s="1" t="s">
        <v>1196</v>
      </c>
      <c r="J195" s="1">
        <v>5.0</v>
      </c>
      <c r="K195" s="1">
        <v>5.0</v>
      </c>
    </row>
    <row r="196" ht="15.75" customHeight="1">
      <c r="A196" s="1">
        <v>195.0</v>
      </c>
      <c r="C196" s="1" t="s">
        <v>1193</v>
      </c>
      <c r="D196" s="1">
        <v>0.5</v>
      </c>
      <c r="E196" s="1">
        <f t="shared" si="1"/>
        <v>2</v>
      </c>
      <c r="F196" s="1">
        <v>64.0</v>
      </c>
      <c r="G196" s="1">
        <f t="shared" si="2"/>
        <v>-12</v>
      </c>
      <c r="H196" s="1">
        <v>12.0</v>
      </c>
      <c r="I196" s="1" t="s">
        <v>1192</v>
      </c>
      <c r="J196" s="1">
        <v>5.0</v>
      </c>
      <c r="K196" s="1">
        <v>5.0</v>
      </c>
    </row>
    <row r="197" ht="15.75" customHeight="1">
      <c r="A197" s="1">
        <v>196.0</v>
      </c>
      <c r="C197" s="1" t="s">
        <v>1228</v>
      </c>
      <c r="D197" s="1">
        <v>0.5</v>
      </c>
      <c r="E197" s="1">
        <f t="shared" si="1"/>
        <v>2</v>
      </c>
      <c r="F197" s="1">
        <v>71.0</v>
      </c>
      <c r="G197" s="1">
        <f t="shared" si="2"/>
        <v>7</v>
      </c>
      <c r="H197" s="1">
        <v>7.0</v>
      </c>
      <c r="I197" s="1" t="s">
        <v>1233</v>
      </c>
      <c r="J197" s="1">
        <v>2.0</v>
      </c>
      <c r="K197" s="1">
        <v>2.0</v>
      </c>
    </row>
    <row r="198" ht="15.75" customHeight="1">
      <c r="A198" s="1">
        <v>197.0</v>
      </c>
      <c r="B198" s="1">
        <v>29.0</v>
      </c>
      <c r="C198" s="1" t="s">
        <v>1223</v>
      </c>
      <c r="D198" s="1">
        <v>0.5</v>
      </c>
      <c r="E198" s="1">
        <f t="shared" si="1"/>
        <v>2</v>
      </c>
      <c r="F198" s="1">
        <v>73.0</v>
      </c>
      <c r="G198" s="1">
        <f t="shared" si="2"/>
        <v>2</v>
      </c>
      <c r="H198" s="1">
        <v>2.0</v>
      </c>
      <c r="I198" s="1" t="s">
        <v>1285</v>
      </c>
      <c r="J198" s="1">
        <v>3.0</v>
      </c>
      <c r="K198" s="1">
        <v>3.0</v>
      </c>
    </row>
    <row r="199" ht="15.75" customHeight="1">
      <c r="A199" s="1">
        <v>198.0</v>
      </c>
      <c r="C199" s="1" t="s">
        <v>1228</v>
      </c>
      <c r="D199" s="1">
        <v>1.0</v>
      </c>
      <c r="E199" s="1">
        <f t="shared" si="1"/>
        <v>1</v>
      </c>
      <c r="F199" s="1">
        <v>71.0</v>
      </c>
      <c r="G199" s="1">
        <f t="shared" si="2"/>
        <v>-2</v>
      </c>
      <c r="H199" s="1">
        <v>2.0</v>
      </c>
      <c r="I199" s="1" t="s">
        <v>1286</v>
      </c>
      <c r="J199" s="1">
        <v>2.0</v>
      </c>
      <c r="K199" s="1">
        <v>2.0</v>
      </c>
    </row>
    <row r="200" ht="15.75" customHeight="1">
      <c r="A200" s="1">
        <v>199.0</v>
      </c>
      <c r="C200" s="1" t="s">
        <v>1230</v>
      </c>
      <c r="D200" s="1">
        <v>0.5</v>
      </c>
      <c r="E200" s="1">
        <f t="shared" si="1"/>
        <v>2</v>
      </c>
      <c r="F200" s="1">
        <v>69.0</v>
      </c>
      <c r="G200" s="1">
        <f t="shared" si="2"/>
        <v>-2</v>
      </c>
      <c r="H200" s="1">
        <v>2.0</v>
      </c>
      <c r="I200" s="1" t="s">
        <v>1286</v>
      </c>
      <c r="J200" s="1">
        <v>1.0</v>
      </c>
      <c r="K200" s="1">
        <v>1.0</v>
      </c>
    </row>
    <row r="201" ht="15.75" customHeight="1">
      <c r="A201" s="1">
        <v>200.0</v>
      </c>
      <c r="C201" s="1" t="s">
        <v>1224</v>
      </c>
      <c r="D201" s="1">
        <v>0.5</v>
      </c>
      <c r="E201" s="1">
        <f t="shared" si="1"/>
        <v>2</v>
      </c>
      <c r="F201" s="1">
        <v>74.0</v>
      </c>
      <c r="G201" s="1">
        <f t="shared" si="2"/>
        <v>5</v>
      </c>
      <c r="H201" s="1">
        <v>5.0</v>
      </c>
      <c r="I201" s="1" t="s">
        <v>1237</v>
      </c>
      <c r="J201" s="1">
        <v>4.0</v>
      </c>
      <c r="K201" s="1">
        <v>4.0</v>
      </c>
    </row>
    <row r="202" ht="15.75" customHeight="1">
      <c r="A202" s="1">
        <v>201.0</v>
      </c>
      <c r="C202" s="1" t="s">
        <v>1223</v>
      </c>
      <c r="D202" s="1">
        <v>1.0</v>
      </c>
      <c r="E202" s="1">
        <f t="shared" si="1"/>
        <v>1</v>
      </c>
      <c r="F202" s="1">
        <v>73.0</v>
      </c>
      <c r="G202" s="1">
        <f t="shared" si="2"/>
        <v>-1</v>
      </c>
      <c r="H202" s="1">
        <v>1.0</v>
      </c>
      <c r="I202" s="1" t="s">
        <v>1197</v>
      </c>
      <c r="J202" s="1">
        <v>3.0</v>
      </c>
      <c r="K202" s="1">
        <v>3.0</v>
      </c>
    </row>
    <row r="203" ht="15.75" customHeight="1">
      <c r="A203" s="1">
        <v>202.0</v>
      </c>
      <c r="C203" s="1" t="s">
        <v>1228</v>
      </c>
      <c r="D203" s="1">
        <v>0.5</v>
      </c>
      <c r="E203" s="1">
        <f t="shared" si="1"/>
        <v>2</v>
      </c>
      <c r="F203" s="1">
        <v>71.0</v>
      </c>
      <c r="G203" s="1">
        <f t="shared" si="2"/>
        <v>-2</v>
      </c>
      <c r="H203" s="1">
        <v>2.0</v>
      </c>
      <c r="I203" s="1" t="s">
        <v>1286</v>
      </c>
      <c r="J203" s="1">
        <v>2.0</v>
      </c>
      <c r="K203" s="1">
        <v>2.0</v>
      </c>
    </row>
    <row r="204" ht="15.75" customHeight="1">
      <c r="A204" s="1">
        <v>203.0</v>
      </c>
      <c r="B204" s="1">
        <v>30.0</v>
      </c>
      <c r="C204" s="1" t="s">
        <v>1223</v>
      </c>
      <c r="D204" s="1">
        <v>0.5</v>
      </c>
      <c r="E204" s="1">
        <f t="shared" si="1"/>
        <v>2</v>
      </c>
      <c r="F204" s="1">
        <v>73.0</v>
      </c>
      <c r="G204" s="1">
        <f t="shared" si="2"/>
        <v>2</v>
      </c>
      <c r="H204" s="1">
        <v>2.0</v>
      </c>
      <c r="I204" s="1" t="s">
        <v>1285</v>
      </c>
      <c r="J204" s="1">
        <v>3.0</v>
      </c>
      <c r="K204" s="1">
        <v>3.0</v>
      </c>
    </row>
    <row r="205" ht="15.75" customHeight="1">
      <c r="A205" s="1">
        <v>204.0</v>
      </c>
      <c r="C205" s="1" t="s">
        <v>1228</v>
      </c>
      <c r="D205" s="1">
        <v>1.0</v>
      </c>
      <c r="E205" s="1">
        <f t="shared" si="1"/>
        <v>1</v>
      </c>
      <c r="F205" s="1">
        <v>71.0</v>
      </c>
      <c r="G205" s="1">
        <f t="shared" si="2"/>
        <v>-2</v>
      </c>
      <c r="H205" s="1">
        <v>2.0</v>
      </c>
      <c r="I205" s="1" t="s">
        <v>1286</v>
      </c>
      <c r="J205" s="1">
        <v>2.0</v>
      </c>
      <c r="K205" s="1">
        <v>2.0</v>
      </c>
    </row>
    <row r="206" ht="15.75" customHeight="1">
      <c r="A206" s="1">
        <v>205.0</v>
      </c>
      <c r="C206" s="1" t="s">
        <v>1230</v>
      </c>
      <c r="D206" s="1">
        <v>0.5</v>
      </c>
      <c r="E206" s="1">
        <f t="shared" si="1"/>
        <v>2</v>
      </c>
      <c r="F206" s="1">
        <v>69.0</v>
      </c>
      <c r="G206" s="1">
        <f t="shared" si="2"/>
        <v>-2</v>
      </c>
      <c r="H206" s="1">
        <v>2.0</v>
      </c>
      <c r="I206" s="1" t="s">
        <v>1286</v>
      </c>
      <c r="J206" s="1">
        <v>1.0</v>
      </c>
      <c r="K206" s="1">
        <v>1.0</v>
      </c>
    </row>
    <row r="207" ht="15.75" customHeight="1">
      <c r="A207" s="1">
        <v>206.0</v>
      </c>
      <c r="C207" s="1" t="s">
        <v>1224</v>
      </c>
      <c r="D207" s="1">
        <v>0.5</v>
      </c>
      <c r="E207" s="1">
        <f t="shared" si="1"/>
        <v>2</v>
      </c>
      <c r="F207" s="1">
        <v>74.0</v>
      </c>
      <c r="G207" s="1">
        <f t="shared" si="2"/>
        <v>5</v>
      </c>
      <c r="H207" s="1">
        <v>5.0</v>
      </c>
      <c r="I207" s="1" t="s">
        <v>1237</v>
      </c>
      <c r="J207" s="1">
        <v>4.0</v>
      </c>
      <c r="K207" s="1">
        <v>4.0</v>
      </c>
    </row>
    <row r="208" ht="15.75" customHeight="1">
      <c r="A208" s="1">
        <v>207.0</v>
      </c>
      <c r="C208" s="1" t="s">
        <v>1223</v>
      </c>
      <c r="D208" s="1">
        <v>1.0</v>
      </c>
      <c r="E208" s="1">
        <f t="shared" si="1"/>
        <v>1</v>
      </c>
      <c r="F208" s="1">
        <v>73.0</v>
      </c>
      <c r="G208" s="1">
        <f t="shared" si="2"/>
        <v>-1</v>
      </c>
      <c r="H208" s="1">
        <v>1.0</v>
      </c>
      <c r="I208" s="1" t="s">
        <v>1197</v>
      </c>
      <c r="J208" s="1">
        <v>3.0</v>
      </c>
      <c r="K208" s="1">
        <v>3.0</v>
      </c>
    </row>
    <row r="209" ht="15.75" customHeight="1">
      <c r="A209" s="1">
        <v>208.0</v>
      </c>
      <c r="C209" s="1" t="s">
        <v>1228</v>
      </c>
      <c r="D209" s="1">
        <v>0.5</v>
      </c>
      <c r="E209" s="1">
        <f t="shared" si="1"/>
        <v>2</v>
      </c>
      <c r="F209" s="1">
        <v>71.0</v>
      </c>
      <c r="G209" s="1">
        <f t="shared" si="2"/>
        <v>-2</v>
      </c>
      <c r="H209" s="1">
        <v>2.0</v>
      </c>
      <c r="I209" s="1" t="s">
        <v>1286</v>
      </c>
      <c r="J209" s="1">
        <v>2.0</v>
      </c>
      <c r="K209" s="1">
        <v>2.0</v>
      </c>
    </row>
    <row r="210" ht="15.75" customHeight="1">
      <c r="A210" s="1">
        <v>209.0</v>
      </c>
      <c r="B210" s="1">
        <v>31.0</v>
      </c>
      <c r="C210" s="1" t="s">
        <v>1223</v>
      </c>
      <c r="D210" s="1">
        <v>0.375</v>
      </c>
      <c r="E210" s="1">
        <f t="shared" si="1"/>
        <v>2.666666667</v>
      </c>
      <c r="F210" s="1">
        <v>73.0</v>
      </c>
      <c r="G210" s="1">
        <f t="shared" si="2"/>
        <v>2</v>
      </c>
      <c r="H210" s="1">
        <v>2.0</v>
      </c>
      <c r="I210" s="1" t="s">
        <v>1285</v>
      </c>
      <c r="J210" s="1">
        <v>3.0</v>
      </c>
      <c r="K210" s="1">
        <v>3.0</v>
      </c>
    </row>
    <row r="211" ht="15.75" customHeight="1">
      <c r="A211" s="1">
        <v>210.0</v>
      </c>
      <c r="C211" s="1" t="s">
        <v>1225</v>
      </c>
      <c r="D211" s="1">
        <v>0.125</v>
      </c>
      <c r="E211" s="1">
        <f t="shared" si="1"/>
        <v>8</v>
      </c>
      <c r="F211" s="1">
        <v>76.0</v>
      </c>
      <c r="G211" s="1">
        <f t="shared" si="2"/>
        <v>3</v>
      </c>
      <c r="H211" s="1">
        <v>3.0</v>
      </c>
      <c r="I211" s="1" t="s">
        <v>1201</v>
      </c>
      <c r="J211" s="1">
        <v>5.0</v>
      </c>
      <c r="K211" s="1">
        <v>5.0</v>
      </c>
    </row>
    <row r="212" ht="15.75" customHeight="1">
      <c r="A212" s="1">
        <v>211.0</v>
      </c>
      <c r="C212" s="1" t="s">
        <v>1224</v>
      </c>
      <c r="D212" s="1">
        <v>0.375</v>
      </c>
      <c r="E212" s="1">
        <f t="shared" si="1"/>
        <v>2.666666667</v>
      </c>
      <c r="F212" s="1">
        <v>74.0</v>
      </c>
      <c r="G212" s="1">
        <f t="shared" si="2"/>
        <v>-2</v>
      </c>
      <c r="H212" s="1">
        <v>2.0</v>
      </c>
      <c r="I212" s="1" t="s">
        <v>1286</v>
      </c>
      <c r="J212" s="1">
        <v>4.0</v>
      </c>
      <c r="K212" s="1">
        <v>4.0</v>
      </c>
    </row>
    <row r="213" ht="15.75" customHeight="1">
      <c r="A213" s="1">
        <v>212.0</v>
      </c>
      <c r="C213" s="1" t="s">
        <v>1190</v>
      </c>
      <c r="D213" s="1">
        <v>0.125</v>
      </c>
      <c r="E213" s="1">
        <f t="shared" si="1"/>
        <v>8</v>
      </c>
      <c r="F213" s="1">
        <v>78.0</v>
      </c>
      <c r="G213" s="1">
        <f t="shared" si="2"/>
        <v>4</v>
      </c>
      <c r="H213" s="1">
        <v>4.0</v>
      </c>
      <c r="I213" s="1" t="s">
        <v>1293</v>
      </c>
      <c r="J213" s="1">
        <v>6.0</v>
      </c>
      <c r="K213" s="1">
        <v>6.0</v>
      </c>
    </row>
    <row r="214" ht="15.75" customHeight="1">
      <c r="A214" s="1">
        <v>213.0</v>
      </c>
      <c r="C214" s="1" t="s">
        <v>1225</v>
      </c>
      <c r="D214" s="1">
        <v>0.5</v>
      </c>
      <c r="E214" s="1">
        <f t="shared" si="1"/>
        <v>2</v>
      </c>
      <c r="F214" s="1">
        <v>76.0</v>
      </c>
      <c r="G214" s="1">
        <f t="shared" si="2"/>
        <v>-2</v>
      </c>
      <c r="H214" s="1">
        <v>2.0</v>
      </c>
      <c r="I214" s="1" t="s">
        <v>1286</v>
      </c>
      <c r="J214" s="1">
        <v>5.0</v>
      </c>
      <c r="K214" s="1">
        <v>5.0</v>
      </c>
    </row>
    <row r="215" ht="15.75" customHeight="1">
      <c r="A215" s="1">
        <v>214.0</v>
      </c>
      <c r="C215" s="1" t="s">
        <v>1190</v>
      </c>
      <c r="D215" s="1">
        <v>0.5</v>
      </c>
      <c r="E215" s="1">
        <f t="shared" si="1"/>
        <v>2</v>
      </c>
      <c r="F215" s="1">
        <v>78.0</v>
      </c>
      <c r="G215" s="1">
        <f t="shared" si="2"/>
        <v>2</v>
      </c>
      <c r="H215" s="1">
        <v>2.0</v>
      </c>
      <c r="I215" s="1" t="s">
        <v>1285</v>
      </c>
      <c r="J215" s="1">
        <v>6.0</v>
      </c>
      <c r="K215" s="1">
        <v>6.0</v>
      </c>
    </row>
    <row r="216" ht="15.75" customHeight="1">
      <c r="A216" s="1">
        <v>215.0</v>
      </c>
      <c r="C216" s="1" t="s">
        <v>1230</v>
      </c>
      <c r="D216" s="1">
        <v>1.0</v>
      </c>
      <c r="E216" s="1">
        <f t="shared" si="1"/>
        <v>1</v>
      </c>
      <c r="F216" s="1">
        <v>69.0</v>
      </c>
      <c r="G216" s="1">
        <f t="shared" si="2"/>
        <v>-9</v>
      </c>
      <c r="H216" s="1">
        <v>9.0</v>
      </c>
      <c r="I216" s="1" t="s">
        <v>1288</v>
      </c>
      <c r="J216" s="1">
        <v>1.0</v>
      </c>
      <c r="K216" s="1">
        <v>1.0</v>
      </c>
    </row>
    <row r="217" ht="15.75" customHeight="1">
      <c r="A217" s="1">
        <v>216.0</v>
      </c>
      <c r="C217" s="1" t="s">
        <v>1234</v>
      </c>
      <c r="D217" s="1">
        <v>1.0</v>
      </c>
      <c r="E217" s="1">
        <f t="shared" si="1"/>
        <v>1</v>
      </c>
      <c r="F217" s="1">
        <v>68.0</v>
      </c>
      <c r="G217" s="1">
        <f t="shared" si="2"/>
        <v>-1</v>
      </c>
      <c r="H217" s="1">
        <v>1.0</v>
      </c>
      <c r="I217" s="1" t="s">
        <v>1197</v>
      </c>
      <c r="J217" s="1">
        <v>7.0</v>
      </c>
      <c r="K217" s="1">
        <v>7.0</v>
      </c>
    </row>
    <row r="218" ht="15.75" customHeight="1">
      <c r="A218" s="1">
        <v>217.0</v>
      </c>
      <c r="B218" s="1">
        <v>32.0</v>
      </c>
      <c r="C218" s="1" t="s">
        <v>1230</v>
      </c>
      <c r="D218" s="1">
        <v>1.0</v>
      </c>
      <c r="E218" s="1">
        <f t="shared" si="1"/>
        <v>1</v>
      </c>
      <c r="F218" s="1">
        <v>69.0</v>
      </c>
      <c r="G218" s="1">
        <f t="shared" si="2"/>
        <v>1</v>
      </c>
      <c r="H218" s="1">
        <v>1.0</v>
      </c>
      <c r="I218" s="1" t="s">
        <v>1196</v>
      </c>
      <c r="J218" s="1">
        <v>1.0</v>
      </c>
      <c r="K218" s="1">
        <v>1.0</v>
      </c>
    </row>
    <row r="219" ht="15.75" customHeight="1">
      <c r="A219" s="1">
        <v>218.0</v>
      </c>
      <c r="B219" s="1">
        <v>33.0</v>
      </c>
      <c r="C219" s="1" t="s">
        <v>1223</v>
      </c>
      <c r="D219" s="1">
        <v>1.0</v>
      </c>
      <c r="E219" s="1">
        <f t="shared" si="1"/>
        <v>1</v>
      </c>
      <c r="F219" s="1">
        <v>73.0</v>
      </c>
      <c r="G219" s="1">
        <f t="shared" si="2"/>
        <v>4</v>
      </c>
      <c r="H219" s="1">
        <v>4.0</v>
      </c>
      <c r="I219" s="1" t="s">
        <v>1293</v>
      </c>
      <c r="J219" s="1">
        <v>3.0</v>
      </c>
      <c r="K219" s="1">
        <v>3.0</v>
      </c>
    </row>
    <row r="220" ht="15.75" customHeight="1">
      <c r="A220" s="1">
        <v>219.0</v>
      </c>
      <c r="C220" s="1" t="s">
        <v>1224</v>
      </c>
      <c r="D220" s="1">
        <v>0.75</v>
      </c>
      <c r="E220" s="1">
        <f t="shared" si="1"/>
        <v>1.333333333</v>
      </c>
      <c r="F220" s="1">
        <v>74.0</v>
      </c>
      <c r="G220" s="1">
        <f t="shared" si="2"/>
        <v>1</v>
      </c>
      <c r="H220" s="1">
        <v>1.0</v>
      </c>
      <c r="I220" s="1" t="s">
        <v>1196</v>
      </c>
      <c r="J220" s="1">
        <v>4.0</v>
      </c>
      <c r="K220" s="1">
        <v>4.0</v>
      </c>
    </row>
    <row r="221" ht="15.75" customHeight="1">
      <c r="A221" s="1">
        <v>220.0</v>
      </c>
      <c r="C221" s="1" t="s">
        <v>1223</v>
      </c>
      <c r="D221" s="1">
        <v>0.125</v>
      </c>
      <c r="E221" s="1">
        <f t="shared" si="1"/>
        <v>8</v>
      </c>
      <c r="F221" s="1">
        <v>73.0</v>
      </c>
      <c r="G221" s="1">
        <f t="shared" si="2"/>
        <v>-1</v>
      </c>
      <c r="H221" s="1">
        <v>1.0</v>
      </c>
      <c r="I221" s="1" t="s">
        <v>1197</v>
      </c>
      <c r="J221" s="1">
        <v>3.0</v>
      </c>
      <c r="K221" s="1">
        <v>3.0</v>
      </c>
    </row>
    <row r="222" ht="15.75" customHeight="1">
      <c r="A222" s="1">
        <v>221.0</v>
      </c>
      <c r="C222" s="1" t="s">
        <v>1224</v>
      </c>
      <c r="D222" s="1">
        <v>0.125</v>
      </c>
      <c r="E222" s="1">
        <f t="shared" si="1"/>
        <v>8</v>
      </c>
      <c r="F222" s="1">
        <v>74.0</v>
      </c>
      <c r="G222" s="1">
        <f t="shared" si="2"/>
        <v>1</v>
      </c>
      <c r="H222" s="1">
        <v>1.0</v>
      </c>
      <c r="I222" s="1" t="s">
        <v>1196</v>
      </c>
      <c r="J222" s="1">
        <v>4.0</v>
      </c>
      <c r="K222" s="1">
        <v>4.0</v>
      </c>
    </row>
    <row r="223" ht="15.75" customHeight="1">
      <c r="A223" s="1">
        <v>222.0</v>
      </c>
      <c r="C223" s="1" t="s">
        <v>1225</v>
      </c>
      <c r="D223" s="1">
        <v>0.375</v>
      </c>
      <c r="E223" s="1">
        <f t="shared" si="1"/>
        <v>2.666666667</v>
      </c>
      <c r="F223" s="1">
        <v>76.0</v>
      </c>
      <c r="G223" s="1">
        <f t="shared" si="2"/>
        <v>2</v>
      </c>
      <c r="H223" s="1">
        <v>2.0</v>
      </c>
      <c r="I223" s="1" t="s">
        <v>1285</v>
      </c>
      <c r="J223" s="1">
        <v>5.0</v>
      </c>
      <c r="K223" s="1">
        <v>5.0</v>
      </c>
    </row>
    <row r="224" ht="15.75" customHeight="1">
      <c r="A224" s="1">
        <v>223.0</v>
      </c>
      <c r="C224" s="1" t="s">
        <v>1225</v>
      </c>
      <c r="D224" s="1">
        <v>0.125</v>
      </c>
      <c r="E224" s="1">
        <f t="shared" si="1"/>
        <v>8</v>
      </c>
      <c r="F224" s="1">
        <v>76.0</v>
      </c>
      <c r="G224" s="1">
        <f t="shared" si="2"/>
        <v>0</v>
      </c>
      <c r="H224" s="1">
        <v>0.0</v>
      </c>
      <c r="I224" s="1" t="s">
        <v>1195</v>
      </c>
      <c r="J224" s="1">
        <v>5.0</v>
      </c>
      <c r="K224" s="1">
        <v>5.0</v>
      </c>
    </row>
    <row r="225" ht="15.75" customHeight="1">
      <c r="A225" s="1">
        <v>224.0</v>
      </c>
      <c r="C225" s="1" t="s">
        <v>1224</v>
      </c>
      <c r="D225" s="1">
        <v>0.375</v>
      </c>
      <c r="E225" s="1">
        <f t="shared" si="1"/>
        <v>2.666666667</v>
      </c>
      <c r="F225" s="1">
        <v>74.0</v>
      </c>
      <c r="G225" s="1">
        <f t="shared" si="2"/>
        <v>-2</v>
      </c>
      <c r="H225" s="1">
        <v>2.0</v>
      </c>
      <c r="I225" s="1" t="s">
        <v>1286</v>
      </c>
      <c r="J225" s="1">
        <v>4.0</v>
      </c>
      <c r="K225" s="1">
        <v>4.0</v>
      </c>
    </row>
    <row r="226" ht="15.75" customHeight="1">
      <c r="A226" s="1">
        <v>225.0</v>
      </c>
      <c r="C226" s="1" t="s">
        <v>1223</v>
      </c>
      <c r="D226" s="1">
        <v>0.125</v>
      </c>
      <c r="E226" s="1">
        <f t="shared" si="1"/>
        <v>8</v>
      </c>
      <c r="F226" s="1">
        <v>73.0</v>
      </c>
      <c r="G226" s="1">
        <f t="shared" si="2"/>
        <v>-1</v>
      </c>
      <c r="H226" s="1">
        <v>1.0</v>
      </c>
      <c r="I226" s="1" t="s">
        <v>1197</v>
      </c>
      <c r="J226" s="1">
        <v>3.0</v>
      </c>
      <c r="K226" s="1">
        <v>3.0</v>
      </c>
    </row>
    <row r="227" ht="15.75" customHeight="1">
      <c r="A227" s="1">
        <v>226.0</v>
      </c>
      <c r="C227" s="1" t="s">
        <v>1224</v>
      </c>
      <c r="D227" s="1">
        <v>0.5</v>
      </c>
      <c r="E227" s="1">
        <f t="shared" si="1"/>
        <v>2</v>
      </c>
      <c r="F227" s="1">
        <v>74.0</v>
      </c>
      <c r="G227" s="1">
        <f t="shared" si="2"/>
        <v>1</v>
      </c>
      <c r="H227" s="1">
        <v>1.0</v>
      </c>
      <c r="I227" s="1" t="s">
        <v>1196</v>
      </c>
      <c r="J227" s="1">
        <v>4.0</v>
      </c>
      <c r="K227" s="1">
        <v>4.0</v>
      </c>
    </row>
    <row r="228" ht="15.75" customHeight="1">
      <c r="A228" s="1">
        <v>227.0</v>
      </c>
      <c r="C228" s="1" t="s">
        <v>1228</v>
      </c>
      <c r="D228" s="1">
        <v>0.5</v>
      </c>
      <c r="E228" s="1">
        <f t="shared" si="1"/>
        <v>2</v>
      </c>
      <c r="F228" s="1">
        <v>71.0</v>
      </c>
      <c r="G228" s="1">
        <f t="shared" si="2"/>
        <v>-3</v>
      </c>
      <c r="H228" s="1">
        <v>3.0</v>
      </c>
      <c r="I228" s="1" t="s">
        <v>1229</v>
      </c>
      <c r="J228" s="1">
        <v>2.0</v>
      </c>
      <c r="K228" s="1">
        <v>2.0</v>
      </c>
    </row>
    <row r="229" ht="15.75" customHeight="1">
      <c r="A229" s="1">
        <v>228.0</v>
      </c>
      <c r="B229" s="1">
        <v>34.0</v>
      </c>
      <c r="C229" s="1" t="s">
        <v>1223</v>
      </c>
      <c r="D229" s="1">
        <v>0.375</v>
      </c>
      <c r="E229" s="1">
        <f t="shared" si="1"/>
        <v>2.666666667</v>
      </c>
      <c r="F229" s="1">
        <v>73.0</v>
      </c>
      <c r="G229" s="1">
        <f t="shared" si="2"/>
        <v>2</v>
      </c>
      <c r="H229" s="1">
        <v>2.0</v>
      </c>
      <c r="I229" s="1" t="s">
        <v>1285</v>
      </c>
      <c r="J229" s="1">
        <v>3.0</v>
      </c>
      <c r="K229" s="1">
        <v>3.0</v>
      </c>
    </row>
    <row r="230" ht="15.75" customHeight="1">
      <c r="A230" s="1">
        <v>229.0</v>
      </c>
      <c r="C230" s="1" t="s">
        <v>1225</v>
      </c>
      <c r="D230" s="1">
        <v>0.125</v>
      </c>
      <c r="E230" s="1">
        <f t="shared" si="1"/>
        <v>8</v>
      </c>
      <c r="F230" s="1">
        <v>76.0</v>
      </c>
      <c r="G230" s="1">
        <f t="shared" si="2"/>
        <v>3</v>
      </c>
      <c r="H230" s="1">
        <v>3.0</v>
      </c>
      <c r="I230" s="1" t="s">
        <v>1201</v>
      </c>
      <c r="J230" s="1">
        <v>5.0</v>
      </c>
      <c r="K230" s="1">
        <v>5.0</v>
      </c>
    </row>
    <row r="231" ht="15.75" customHeight="1">
      <c r="A231" s="1">
        <v>230.0</v>
      </c>
      <c r="C231" s="1" t="s">
        <v>1224</v>
      </c>
      <c r="D231" s="1">
        <v>0.375</v>
      </c>
      <c r="E231" s="1">
        <f t="shared" si="1"/>
        <v>2.666666667</v>
      </c>
      <c r="F231" s="1">
        <v>74.0</v>
      </c>
      <c r="G231" s="1">
        <f t="shared" si="2"/>
        <v>-2</v>
      </c>
      <c r="H231" s="1">
        <v>2.0</v>
      </c>
      <c r="I231" s="1" t="s">
        <v>1286</v>
      </c>
      <c r="J231" s="1">
        <v>4.0</v>
      </c>
      <c r="K231" s="1">
        <v>4.0</v>
      </c>
    </row>
    <row r="232" ht="15.75" customHeight="1">
      <c r="A232" s="1">
        <v>231.0</v>
      </c>
      <c r="C232" s="1" t="s">
        <v>1223</v>
      </c>
      <c r="D232" s="1">
        <v>0.125</v>
      </c>
      <c r="E232" s="1">
        <f t="shared" si="1"/>
        <v>8</v>
      </c>
      <c r="F232" s="1">
        <v>73.0</v>
      </c>
      <c r="G232" s="1">
        <f t="shared" si="2"/>
        <v>-1</v>
      </c>
      <c r="H232" s="1">
        <v>1.0</v>
      </c>
      <c r="I232" s="1" t="s">
        <v>1197</v>
      </c>
      <c r="J232" s="1">
        <v>3.0</v>
      </c>
      <c r="K232" s="1">
        <v>3.0</v>
      </c>
    </row>
    <row r="233" ht="15.75" customHeight="1">
      <c r="A233" s="1">
        <v>232.0</v>
      </c>
      <c r="C233" s="1" t="s">
        <v>1228</v>
      </c>
      <c r="D233" s="1">
        <v>0.5</v>
      </c>
      <c r="E233" s="1">
        <f t="shared" si="1"/>
        <v>2</v>
      </c>
      <c r="F233" s="1">
        <v>71.0</v>
      </c>
      <c r="G233" s="1">
        <f t="shared" si="2"/>
        <v>-2</v>
      </c>
      <c r="H233" s="1">
        <v>2.0</v>
      </c>
      <c r="I233" s="1" t="s">
        <v>1286</v>
      </c>
      <c r="J233" s="1">
        <v>2.0</v>
      </c>
      <c r="K233" s="1">
        <v>2.0</v>
      </c>
    </row>
    <row r="234" ht="15.75" customHeight="1">
      <c r="A234" s="1">
        <v>233.0</v>
      </c>
      <c r="C234" s="1" t="s">
        <v>1230</v>
      </c>
      <c r="D234" s="1">
        <v>0.5</v>
      </c>
      <c r="E234" s="1">
        <f t="shared" si="1"/>
        <v>2</v>
      </c>
      <c r="F234" s="1">
        <v>69.0</v>
      </c>
      <c r="G234" s="1">
        <f t="shared" si="2"/>
        <v>-2</v>
      </c>
      <c r="H234" s="1">
        <v>2.0</v>
      </c>
      <c r="I234" s="1" t="s">
        <v>1286</v>
      </c>
      <c r="J234" s="1">
        <v>1.0</v>
      </c>
      <c r="K234" s="1">
        <v>1.0</v>
      </c>
    </row>
    <row r="235" ht="15.75" customHeight="1">
      <c r="A235" s="1">
        <v>234.0</v>
      </c>
      <c r="C235" s="1" t="s">
        <v>1230</v>
      </c>
      <c r="D235" s="1">
        <v>0.5</v>
      </c>
      <c r="E235" s="1">
        <f t="shared" si="1"/>
        <v>2</v>
      </c>
      <c r="F235" s="1">
        <v>69.0</v>
      </c>
      <c r="G235" s="1">
        <f t="shared" si="2"/>
        <v>0</v>
      </c>
      <c r="H235" s="1">
        <v>0.0</v>
      </c>
      <c r="I235" s="1" t="s">
        <v>1195</v>
      </c>
      <c r="J235" s="1">
        <v>1.0</v>
      </c>
      <c r="K235" s="1">
        <v>1.0</v>
      </c>
    </row>
    <row r="236" ht="15.75" customHeight="1">
      <c r="A236" s="1">
        <v>235.0</v>
      </c>
      <c r="C236" s="1" t="s">
        <v>1234</v>
      </c>
      <c r="D236" s="1">
        <v>0.5</v>
      </c>
      <c r="E236" s="1">
        <f t="shared" si="1"/>
        <v>2</v>
      </c>
      <c r="F236" s="1">
        <v>68.0</v>
      </c>
      <c r="G236" s="1">
        <f t="shared" si="2"/>
        <v>-1</v>
      </c>
      <c r="H236" s="1">
        <v>1.0</v>
      </c>
      <c r="I236" s="1" t="s">
        <v>1197</v>
      </c>
      <c r="J236" s="1">
        <v>7.0</v>
      </c>
      <c r="K236" s="1">
        <v>7.0</v>
      </c>
    </row>
    <row r="237" ht="15.75" customHeight="1">
      <c r="A237" s="1">
        <v>236.0</v>
      </c>
      <c r="C237" s="1" t="s">
        <v>1230</v>
      </c>
      <c r="D237" s="1">
        <v>0.5</v>
      </c>
      <c r="E237" s="1">
        <f t="shared" si="1"/>
        <v>2</v>
      </c>
      <c r="F237" s="1">
        <v>69.0</v>
      </c>
      <c r="G237" s="1">
        <f t="shared" si="2"/>
        <v>1</v>
      </c>
      <c r="H237" s="1">
        <v>1.0</v>
      </c>
      <c r="I237" s="1" t="s">
        <v>1196</v>
      </c>
      <c r="J237" s="1">
        <v>1.0</v>
      </c>
      <c r="K237" s="1">
        <v>1.0</v>
      </c>
    </row>
    <row r="238" ht="15.75" customHeight="1">
      <c r="A238" s="1">
        <v>237.0</v>
      </c>
      <c r="B238" s="1">
        <v>35.0</v>
      </c>
      <c r="C238" s="1" t="s">
        <v>1228</v>
      </c>
      <c r="D238" s="1">
        <v>0.375</v>
      </c>
      <c r="E238" s="1">
        <f t="shared" si="1"/>
        <v>2.666666667</v>
      </c>
      <c r="F238" s="1">
        <v>71.0</v>
      </c>
      <c r="G238" s="1">
        <f t="shared" si="2"/>
        <v>2</v>
      </c>
      <c r="H238" s="1">
        <v>2.0</v>
      </c>
      <c r="I238" s="1" t="s">
        <v>1285</v>
      </c>
      <c r="J238" s="1">
        <v>2.0</v>
      </c>
      <c r="K238" s="1">
        <v>2.0</v>
      </c>
    </row>
    <row r="239" ht="15.75" customHeight="1">
      <c r="A239" s="1">
        <v>238.0</v>
      </c>
      <c r="C239" s="1" t="s">
        <v>1224</v>
      </c>
      <c r="D239" s="1">
        <v>0.125</v>
      </c>
      <c r="E239" s="1">
        <f t="shared" si="1"/>
        <v>8</v>
      </c>
      <c r="F239" s="1">
        <v>74.0</v>
      </c>
      <c r="G239" s="1">
        <f t="shared" si="2"/>
        <v>3</v>
      </c>
      <c r="H239" s="1">
        <v>3.0</v>
      </c>
      <c r="I239" s="1" t="s">
        <v>1201</v>
      </c>
      <c r="J239" s="1">
        <v>4.0</v>
      </c>
      <c r="K239" s="1">
        <v>4.0</v>
      </c>
    </row>
    <row r="240" ht="15.75" customHeight="1">
      <c r="A240" s="1">
        <v>239.0</v>
      </c>
      <c r="C240" s="1" t="s">
        <v>1223</v>
      </c>
      <c r="D240" s="1">
        <v>0.375</v>
      </c>
      <c r="E240" s="1">
        <f t="shared" si="1"/>
        <v>2.666666667</v>
      </c>
      <c r="F240" s="1">
        <v>73.0</v>
      </c>
      <c r="G240" s="1">
        <f t="shared" si="2"/>
        <v>-1</v>
      </c>
      <c r="H240" s="1">
        <v>1.0</v>
      </c>
      <c r="I240" s="1" t="s">
        <v>1197</v>
      </c>
      <c r="J240" s="1">
        <v>3.0</v>
      </c>
      <c r="K240" s="1">
        <v>3.0</v>
      </c>
    </row>
    <row r="241" ht="15.75" customHeight="1">
      <c r="A241" s="1">
        <v>240.0</v>
      </c>
      <c r="C241" s="1" t="s">
        <v>1228</v>
      </c>
      <c r="D241" s="1">
        <v>0.125</v>
      </c>
      <c r="E241" s="1">
        <f t="shared" si="1"/>
        <v>8</v>
      </c>
      <c r="F241" s="1">
        <v>71.0</v>
      </c>
      <c r="G241" s="1">
        <f t="shared" si="2"/>
        <v>-2</v>
      </c>
      <c r="H241" s="1">
        <v>2.0</v>
      </c>
      <c r="I241" s="1" t="s">
        <v>1286</v>
      </c>
      <c r="J241" s="1">
        <v>2.0</v>
      </c>
      <c r="K241" s="1">
        <v>2.0</v>
      </c>
    </row>
    <row r="242" ht="15.75" customHeight="1">
      <c r="A242" s="1">
        <v>241.0</v>
      </c>
      <c r="C242" s="1" t="s">
        <v>1287</v>
      </c>
      <c r="D242" s="1">
        <v>0.5</v>
      </c>
      <c r="E242" s="1">
        <f t="shared" si="1"/>
        <v>2</v>
      </c>
      <c r="F242" s="1">
        <v>83.0</v>
      </c>
      <c r="G242" s="1">
        <f t="shared" si="2"/>
        <v>12</v>
      </c>
      <c r="H242" s="1">
        <v>12.0</v>
      </c>
      <c r="I242" s="1" t="s">
        <v>1191</v>
      </c>
      <c r="J242" s="1">
        <v>2.0</v>
      </c>
      <c r="K242" s="1">
        <v>2.0</v>
      </c>
    </row>
    <row r="243" ht="15.75" customHeight="1">
      <c r="A243" s="1">
        <v>242.0</v>
      </c>
      <c r="C243" s="1" t="s">
        <v>1224</v>
      </c>
      <c r="D243" s="1">
        <v>0.5</v>
      </c>
      <c r="E243" s="1">
        <f t="shared" si="1"/>
        <v>2</v>
      </c>
      <c r="F243" s="1">
        <v>74.0</v>
      </c>
      <c r="G243" s="1">
        <f t="shared" si="2"/>
        <v>-9</v>
      </c>
      <c r="H243" s="1">
        <v>9.0</v>
      </c>
      <c r="I243" s="1" t="s">
        <v>1288</v>
      </c>
      <c r="J243" s="1">
        <v>4.0</v>
      </c>
      <c r="K243" s="1">
        <v>4.0</v>
      </c>
    </row>
    <row r="244" ht="15.75" customHeight="1">
      <c r="A244" s="1">
        <v>243.0</v>
      </c>
      <c r="C244" s="1" t="s">
        <v>1223</v>
      </c>
      <c r="D244" s="1">
        <v>0.375</v>
      </c>
      <c r="E244" s="1">
        <f t="shared" si="1"/>
        <v>2.666666667</v>
      </c>
      <c r="F244" s="1">
        <v>73.0</v>
      </c>
      <c r="G244" s="1">
        <f t="shared" si="2"/>
        <v>-1</v>
      </c>
      <c r="H244" s="1">
        <v>1.0</v>
      </c>
      <c r="I244" s="1" t="s">
        <v>1197</v>
      </c>
      <c r="J244" s="1">
        <v>3.0</v>
      </c>
      <c r="K244" s="1">
        <v>3.0</v>
      </c>
    </row>
    <row r="245" ht="15.75" customHeight="1">
      <c r="A245" s="1">
        <v>244.0</v>
      </c>
      <c r="C245" s="1" t="s">
        <v>1225</v>
      </c>
      <c r="D245" s="1">
        <v>0.125</v>
      </c>
      <c r="E245" s="1">
        <f t="shared" si="1"/>
        <v>8</v>
      </c>
      <c r="F245" s="1">
        <v>76.0</v>
      </c>
      <c r="G245" s="1">
        <f t="shared" si="2"/>
        <v>3</v>
      </c>
      <c r="H245" s="1">
        <v>3.0</v>
      </c>
      <c r="I245" s="1" t="s">
        <v>1201</v>
      </c>
      <c r="J245" s="1">
        <v>5.0</v>
      </c>
      <c r="K245" s="1">
        <v>5.0</v>
      </c>
    </row>
    <row r="246" ht="15.75" customHeight="1">
      <c r="A246" s="1">
        <v>245.0</v>
      </c>
      <c r="C246" s="1" t="s">
        <v>1294</v>
      </c>
      <c r="D246" s="1">
        <v>0.375</v>
      </c>
      <c r="E246" s="1">
        <f t="shared" si="1"/>
        <v>2.666666667</v>
      </c>
      <c r="F246" s="1">
        <v>81.0</v>
      </c>
      <c r="G246" s="1">
        <f t="shared" si="2"/>
        <v>5</v>
      </c>
      <c r="H246" s="1">
        <v>5.0</v>
      </c>
      <c r="I246" s="1" t="s">
        <v>1237</v>
      </c>
      <c r="J246" s="1">
        <v>1.0</v>
      </c>
      <c r="K246" s="1">
        <v>1.0</v>
      </c>
    </row>
    <row r="247" ht="15.75" customHeight="1">
      <c r="A247" s="1">
        <v>246.0</v>
      </c>
      <c r="C247" s="1" t="s">
        <v>1223</v>
      </c>
      <c r="D247" s="1">
        <v>0.125</v>
      </c>
      <c r="E247" s="1">
        <f t="shared" si="1"/>
        <v>8</v>
      </c>
      <c r="F247" s="1">
        <v>73.0</v>
      </c>
      <c r="G247" s="1">
        <f t="shared" si="2"/>
        <v>-8</v>
      </c>
      <c r="H247" s="1">
        <v>8.0</v>
      </c>
      <c r="I247" s="1" t="s">
        <v>1274</v>
      </c>
      <c r="J247" s="1">
        <v>3.0</v>
      </c>
      <c r="K247" s="1">
        <v>3.0</v>
      </c>
    </row>
    <row r="248" ht="15.75" customHeight="1">
      <c r="A248" s="1">
        <v>247.0</v>
      </c>
      <c r="C248" s="1" t="s">
        <v>1228</v>
      </c>
      <c r="D248" s="1">
        <v>1.0</v>
      </c>
      <c r="E248" s="1">
        <f t="shared" si="1"/>
        <v>1</v>
      </c>
      <c r="F248" s="1">
        <v>71.0</v>
      </c>
      <c r="G248" s="1">
        <f t="shared" si="2"/>
        <v>-2</v>
      </c>
      <c r="H248" s="1">
        <v>2.0</v>
      </c>
      <c r="I248" s="1" t="s">
        <v>1286</v>
      </c>
      <c r="J248" s="1">
        <v>2.0</v>
      </c>
      <c r="K248" s="1">
        <v>2.0</v>
      </c>
    </row>
    <row r="249" ht="15.75" customHeight="1">
      <c r="A249" s="1">
        <v>248.0</v>
      </c>
      <c r="B249" s="1">
        <v>36.0</v>
      </c>
      <c r="C249" s="1" t="s">
        <v>1230</v>
      </c>
      <c r="D249" s="1">
        <v>1.0</v>
      </c>
      <c r="E249" s="1">
        <f t="shared" si="1"/>
        <v>1</v>
      </c>
      <c r="F249" s="1">
        <v>69.0</v>
      </c>
      <c r="G249" s="1">
        <f t="shared" si="2"/>
        <v>-2</v>
      </c>
      <c r="H249" s="1">
        <v>2.0</v>
      </c>
      <c r="I249" s="1" t="s">
        <v>1286</v>
      </c>
      <c r="J249" s="1">
        <v>1.0</v>
      </c>
      <c r="K249" s="1">
        <v>1.0</v>
      </c>
    </row>
    <row r="250" ht="15.75" customHeight="1">
      <c r="A250" s="1">
        <v>249.0</v>
      </c>
      <c r="C250" s="1" t="s">
        <v>1190</v>
      </c>
      <c r="D250" s="1">
        <v>0.5</v>
      </c>
      <c r="E250" s="1">
        <f t="shared" si="1"/>
        <v>2</v>
      </c>
      <c r="F250" s="1">
        <v>78.0</v>
      </c>
      <c r="G250" s="1">
        <f t="shared" si="2"/>
        <v>9</v>
      </c>
      <c r="H250" s="1">
        <v>9.0</v>
      </c>
      <c r="I250" s="1" t="s">
        <v>1296</v>
      </c>
      <c r="J250" s="1">
        <v>6.0</v>
      </c>
      <c r="K250" s="1">
        <v>1.0</v>
      </c>
    </row>
    <row r="251" ht="15.75" customHeight="1">
      <c r="A251" s="1">
        <v>250.0</v>
      </c>
      <c r="C251" s="1" t="s">
        <v>1287</v>
      </c>
      <c r="D251" s="1">
        <v>0.5</v>
      </c>
      <c r="E251" s="1">
        <f t="shared" si="1"/>
        <v>2</v>
      </c>
      <c r="F251" s="1">
        <v>83.0</v>
      </c>
      <c r="G251" s="1">
        <f t="shared" si="2"/>
        <v>5</v>
      </c>
      <c r="H251" s="1">
        <v>5.0</v>
      </c>
      <c r="I251" s="1" t="s">
        <v>1237</v>
      </c>
      <c r="J251" s="1">
        <v>2.0</v>
      </c>
      <c r="K251" s="1">
        <v>4.0</v>
      </c>
    </row>
    <row r="252" ht="15.75" customHeight="1">
      <c r="A252" s="1">
        <v>251.0</v>
      </c>
      <c r="C252" s="1" t="s">
        <v>1190</v>
      </c>
      <c r="D252" s="1">
        <v>0.5</v>
      </c>
      <c r="E252" s="1">
        <f t="shared" si="1"/>
        <v>2</v>
      </c>
      <c r="F252" s="1">
        <v>78.0</v>
      </c>
      <c r="G252" s="1">
        <f t="shared" si="2"/>
        <v>-5</v>
      </c>
      <c r="H252" s="1">
        <v>5.0</v>
      </c>
      <c r="I252" s="1" t="s">
        <v>1272</v>
      </c>
      <c r="J252" s="1">
        <v>6.0</v>
      </c>
      <c r="K252" s="1">
        <v>1.0</v>
      </c>
    </row>
    <row r="253" ht="15.75" customHeight="1">
      <c r="A253" s="1">
        <v>252.0</v>
      </c>
      <c r="B253" s="1">
        <v>37.0</v>
      </c>
      <c r="C253" s="1" t="s">
        <v>1291</v>
      </c>
      <c r="D253" s="1">
        <v>1.0</v>
      </c>
      <c r="E253" s="1">
        <f t="shared" si="1"/>
        <v>1</v>
      </c>
      <c r="F253" s="1">
        <v>80.0</v>
      </c>
      <c r="G253" s="1">
        <f t="shared" si="2"/>
        <v>2</v>
      </c>
      <c r="H253" s="1">
        <v>2.0</v>
      </c>
      <c r="I253" s="1" t="s">
        <v>1285</v>
      </c>
      <c r="J253" s="1">
        <v>7.0</v>
      </c>
      <c r="K253" s="1">
        <v>2.0</v>
      </c>
    </row>
    <row r="254" ht="15.75" customHeight="1">
      <c r="A254" s="1">
        <v>253.0</v>
      </c>
      <c r="C254" s="1" t="s">
        <v>1295</v>
      </c>
      <c r="D254" s="1">
        <v>0.125</v>
      </c>
      <c r="E254" s="1">
        <f t="shared" si="1"/>
        <v>8</v>
      </c>
      <c r="F254" s="1">
        <v>85.0</v>
      </c>
      <c r="G254" s="1">
        <f t="shared" si="2"/>
        <v>5</v>
      </c>
      <c r="H254" s="1">
        <v>5.0</v>
      </c>
      <c r="I254" s="1" t="s">
        <v>1237</v>
      </c>
      <c r="J254" s="1">
        <v>3.0</v>
      </c>
      <c r="K254" s="1">
        <v>5.0</v>
      </c>
    </row>
    <row r="255" ht="15.75" customHeight="1">
      <c r="A255" s="1">
        <v>254.0</v>
      </c>
      <c r="C255" s="1" t="s">
        <v>1287</v>
      </c>
      <c r="D255" s="1">
        <v>0.375</v>
      </c>
      <c r="E255" s="1">
        <f t="shared" si="1"/>
        <v>2.666666667</v>
      </c>
      <c r="F255" s="1">
        <v>83.0</v>
      </c>
      <c r="G255" s="1">
        <f t="shared" si="2"/>
        <v>-2</v>
      </c>
      <c r="H255" s="1">
        <v>2.0</v>
      </c>
      <c r="I255" s="1" t="s">
        <v>1286</v>
      </c>
      <c r="J255" s="1">
        <v>2.0</v>
      </c>
      <c r="K255" s="1">
        <v>4.0</v>
      </c>
    </row>
    <row r="256" ht="15.75" customHeight="1">
      <c r="A256" s="1">
        <v>255.0</v>
      </c>
      <c r="C256" s="1" t="s">
        <v>1294</v>
      </c>
      <c r="D256" s="1">
        <v>0.125</v>
      </c>
      <c r="E256" s="1">
        <f t="shared" si="1"/>
        <v>8</v>
      </c>
      <c r="F256" s="1">
        <v>81.0</v>
      </c>
      <c r="G256" s="1">
        <f t="shared" si="2"/>
        <v>-2</v>
      </c>
      <c r="H256" s="1">
        <v>2.0</v>
      </c>
      <c r="I256" s="1" t="s">
        <v>1286</v>
      </c>
      <c r="J256" s="1">
        <v>1.0</v>
      </c>
      <c r="K256" s="1">
        <v>3.0</v>
      </c>
    </row>
    <row r="257" ht="15.75" customHeight="1">
      <c r="A257" s="1">
        <v>256.0</v>
      </c>
      <c r="C257" s="1" t="s">
        <v>1287</v>
      </c>
      <c r="D257" s="1">
        <v>0.5</v>
      </c>
      <c r="E257" s="1">
        <f t="shared" si="1"/>
        <v>2</v>
      </c>
      <c r="F257" s="1">
        <v>83.0</v>
      </c>
      <c r="G257" s="1">
        <f t="shared" si="2"/>
        <v>2</v>
      </c>
      <c r="H257" s="1">
        <v>2.0</v>
      </c>
      <c r="I257" s="1" t="s">
        <v>1285</v>
      </c>
      <c r="J257" s="1">
        <v>2.0</v>
      </c>
      <c r="K257" s="1">
        <v>4.0</v>
      </c>
    </row>
    <row r="258" ht="15.75" customHeight="1">
      <c r="A258" s="1">
        <v>257.0</v>
      </c>
      <c r="C258" s="1" t="s">
        <v>1291</v>
      </c>
      <c r="D258" s="1">
        <v>0.5</v>
      </c>
      <c r="E258" s="1">
        <f t="shared" si="1"/>
        <v>2</v>
      </c>
      <c r="F258" s="1">
        <v>80.0</v>
      </c>
      <c r="G258" s="1">
        <f t="shared" si="2"/>
        <v>-3</v>
      </c>
      <c r="H258" s="1">
        <v>3.0</v>
      </c>
      <c r="I258" s="1" t="s">
        <v>1229</v>
      </c>
      <c r="J258" s="1">
        <v>7.0</v>
      </c>
      <c r="K258" s="1">
        <v>2.0</v>
      </c>
    </row>
    <row r="259" ht="15.75" customHeight="1">
      <c r="A259" s="1">
        <v>258.0</v>
      </c>
      <c r="B259" s="1">
        <v>38.0</v>
      </c>
      <c r="C259" s="1" t="s">
        <v>1294</v>
      </c>
      <c r="D259" s="1">
        <v>1.0</v>
      </c>
      <c r="E259" s="1">
        <f t="shared" si="1"/>
        <v>1</v>
      </c>
      <c r="F259" s="1">
        <v>81.0</v>
      </c>
      <c r="G259" s="1">
        <f t="shared" si="2"/>
        <v>1</v>
      </c>
      <c r="H259" s="1">
        <v>1.0</v>
      </c>
      <c r="I259" s="1" t="s">
        <v>1196</v>
      </c>
      <c r="J259" s="1">
        <v>1.0</v>
      </c>
      <c r="K259" s="1">
        <v>3.0</v>
      </c>
    </row>
    <row r="260" ht="15.75" customHeight="1">
      <c r="A260" s="1">
        <v>259.0</v>
      </c>
      <c r="B260" s="1">
        <v>41.0</v>
      </c>
      <c r="C260" s="1" t="s">
        <v>1190</v>
      </c>
      <c r="D260" s="1">
        <v>0.125</v>
      </c>
      <c r="E260" s="1">
        <f t="shared" si="1"/>
        <v>8</v>
      </c>
      <c r="F260" s="1">
        <v>78.0</v>
      </c>
      <c r="G260" s="1">
        <f t="shared" si="2"/>
        <v>-3</v>
      </c>
      <c r="I260" s="1" t="s">
        <v>1229</v>
      </c>
      <c r="J260" s="1">
        <v>6.0</v>
      </c>
      <c r="K260" s="1">
        <v>5.0</v>
      </c>
    </row>
    <row r="261" ht="15.75" customHeight="1">
      <c r="A261" s="1">
        <v>260.0</v>
      </c>
      <c r="C261" s="1" t="s">
        <v>1225</v>
      </c>
      <c r="D261" s="1">
        <v>0.375</v>
      </c>
      <c r="E261" s="1">
        <f t="shared" si="1"/>
        <v>2.666666667</v>
      </c>
      <c r="F261" s="1">
        <v>76.0</v>
      </c>
      <c r="G261" s="1">
        <f t="shared" si="2"/>
        <v>-2</v>
      </c>
      <c r="I261" s="1" t="s">
        <v>1286</v>
      </c>
      <c r="J261" s="1">
        <v>5.0</v>
      </c>
      <c r="K261" s="1">
        <v>4.0</v>
      </c>
    </row>
    <row r="262" ht="15.75" customHeight="1">
      <c r="A262" s="1">
        <v>261.0</v>
      </c>
      <c r="C262" s="1" t="s">
        <v>1224</v>
      </c>
      <c r="D262" s="1">
        <v>0.125</v>
      </c>
      <c r="E262" s="1">
        <f t="shared" si="1"/>
        <v>8</v>
      </c>
      <c r="F262" s="1">
        <v>74.0</v>
      </c>
      <c r="G262" s="1">
        <f t="shared" si="2"/>
        <v>-2</v>
      </c>
      <c r="I262" s="1" t="s">
        <v>1286</v>
      </c>
      <c r="J262" s="1">
        <v>4.0</v>
      </c>
      <c r="K262" s="1">
        <v>3.0</v>
      </c>
    </row>
    <row r="263" ht="15.75" customHeight="1">
      <c r="A263" s="1">
        <v>262.0</v>
      </c>
      <c r="C263" s="1" t="s">
        <v>1225</v>
      </c>
      <c r="D263" s="1">
        <v>0.5</v>
      </c>
      <c r="E263" s="1">
        <f t="shared" si="1"/>
        <v>2</v>
      </c>
      <c r="F263" s="1">
        <v>76.0</v>
      </c>
      <c r="G263" s="1">
        <f t="shared" si="2"/>
        <v>2</v>
      </c>
      <c r="I263" s="1" t="s">
        <v>1285</v>
      </c>
      <c r="J263" s="1">
        <v>5.0</v>
      </c>
      <c r="K263" s="1">
        <v>4.0</v>
      </c>
    </row>
    <row r="264" ht="15.75" customHeight="1">
      <c r="A264" s="1">
        <v>263.0</v>
      </c>
      <c r="C264" s="1" t="s">
        <v>1223</v>
      </c>
      <c r="D264" s="1">
        <v>0.5</v>
      </c>
      <c r="E264" s="1">
        <f t="shared" si="1"/>
        <v>2</v>
      </c>
      <c r="F264" s="1">
        <v>73.0</v>
      </c>
      <c r="G264" s="1">
        <f t="shared" si="2"/>
        <v>-3</v>
      </c>
      <c r="I264" s="1" t="s">
        <v>1229</v>
      </c>
      <c r="J264" s="1">
        <v>3.0</v>
      </c>
      <c r="K264" s="1">
        <v>2.0</v>
      </c>
    </row>
    <row r="265" ht="15.75" customHeight="1">
      <c r="A265" s="1">
        <v>264.0</v>
      </c>
      <c r="C265" s="1" t="s">
        <v>1224</v>
      </c>
      <c r="D265" s="1">
        <v>0.25</v>
      </c>
      <c r="E265" s="1">
        <f t="shared" si="1"/>
        <v>4</v>
      </c>
      <c r="F265" s="1">
        <v>74.0</v>
      </c>
      <c r="G265" s="1">
        <f t="shared" si="2"/>
        <v>1</v>
      </c>
      <c r="I265" s="1" t="s">
        <v>1196</v>
      </c>
      <c r="J265" s="1">
        <v>4.0</v>
      </c>
      <c r="K265" s="1">
        <v>3.0</v>
      </c>
    </row>
    <row r="266" ht="15.75" customHeight="1">
      <c r="A266" s="1">
        <v>265.0</v>
      </c>
      <c r="C266" s="1" t="s">
        <v>1224</v>
      </c>
      <c r="D266" s="1">
        <v>0.25</v>
      </c>
      <c r="E266" s="1">
        <f t="shared" si="1"/>
        <v>4</v>
      </c>
      <c r="F266" s="1">
        <v>74.0</v>
      </c>
      <c r="G266" s="1">
        <f t="shared" si="2"/>
        <v>0</v>
      </c>
      <c r="I266" s="1" t="s">
        <v>1195</v>
      </c>
      <c r="J266" s="1">
        <v>4.0</v>
      </c>
      <c r="K266" s="1">
        <v>3.0</v>
      </c>
    </row>
    <row r="267" ht="15.75" customHeight="1">
      <c r="A267" s="1">
        <v>266.0</v>
      </c>
      <c r="C267" s="1" t="s">
        <v>1224</v>
      </c>
      <c r="D267" s="1">
        <v>0.25</v>
      </c>
      <c r="E267" s="1">
        <f t="shared" si="1"/>
        <v>4</v>
      </c>
      <c r="F267" s="1">
        <v>74.0</v>
      </c>
      <c r="G267" s="1">
        <f t="shared" si="2"/>
        <v>0</v>
      </c>
      <c r="I267" s="1" t="s">
        <v>1195</v>
      </c>
      <c r="J267" s="1">
        <v>4.0</v>
      </c>
      <c r="K267" s="1">
        <v>3.0</v>
      </c>
    </row>
    <row r="268" ht="15.75" customHeight="1">
      <c r="A268" s="1">
        <v>267.0</v>
      </c>
      <c r="C268" s="1" t="s">
        <v>1224</v>
      </c>
      <c r="D268" s="1">
        <v>0.25</v>
      </c>
      <c r="E268" s="1">
        <f t="shared" si="1"/>
        <v>4</v>
      </c>
      <c r="F268" s="1">
        <v>74.0</v>
      </c>
      <c r="G268" s="1">
        <f t="shared" si="2"/>
        <v>0</v>
      </c>
      <c r="I268" s="1" t="s">
        <v>1195</v>
      </c>
      <c r="J268" s="1">
        <v>4.0</v>
      </c>
      <c r="K268" s="1">
        <v>3.0</v>
      </c>
    </row>
    <row r="269" ht="15.75" customHeight="1">
      <c r="A269" s="1">
        <v>268.0</v>
      </c>
      <c r="C269" s="1" t="s">
        <v>1224</v>
      </c>
      <c r="D269" s="1">
        <v>0.25</v>
      </c>
      <c r="E269" s="1">
        <f t="shared" si="1"/>
        <v>4</v>
      </c>
      <c r="F269" s="1">
        <v>74.0</v>
      </c>
      <c r="G269" s="1">
        <f t="shared" si="2"/>
        <v>0</v>
      </c>
      <c r="I269" s="1" t="s">
        <v>1195</v>
      </c>
      <c r="J269" s="1">
        <v>4.0</v>
      </c>
      <c r="K269" s="1">
        <v>3.0</v>
      </c>
    </row>
    <row r="270" ht="15.75" customHeight="1">
      <c r="A270" s="1">
        <v>269.0</v>
      </c>
      <c r="C270" s="1" t="s">
        <v>1224</v>
      </c>
      <c r="D270" s="1">
        <v>0.25</v>
      </c>
      <c r="E270" s="1">
        <f t="shared" si="1"/>
        <v>4</v>
      </c>
      <c r="F270" s="1">
        <v>74.0</v>
      </c>
      <c r="G270" s="1">
        <f t="shared" si="2"/>
        <v>0</v>
      </c>
      <c r="I270" s="1" t="s">
        <v>1195</v>
      </c>
      <c r="J270" s="1">
        <v>4.0</v>
      </c>
      <c r="K270" s="1">
        <v>3.0</v>
      </c>
    </row>
    <row r="271" ht="15.75" customHeight="1">
      <c r="A271" s="1">
        <v>270.0</v>
      </c>
      <c r="C271" s="1" t="s">
        <v>1224</v>
      </c>
      <c r="D271" s="1">
        <v>0.25</v>
      </c>
      <c r="E271" s="1">
        <f t="shared" si="1"/>
        <v>4</v>
      </c>
      <c r="F271" s="1">
        <v>74.0</v>
      </c>
      <c r="G271" s="1">
        <f t="shared" si="2"/>
        <v>0</v>
      </c>
      <c r="I271" s="1" t="s">
        <v>1195</v>
      </c>
      <c r="J271" s="1">
        <v>4.0</v>
      </c>
      <c r="K271" s="1">
        <v>3.0</v>
      </c>
    </row>
    <row r="272" ht="15.75" customHeight="1">
      <c r="A272" s="1">
        <v>271.0</v>
      </c>
      <c r="C272" s="1" t="s">
        <v>1224</v>
      </c>
      <c r="D272" s="1">
        <v>0.25</v>
      </c>
      <c r="E272" s="1">
        <f t="shared" si="1"/>
        <v>4</v>
      </c>
      <c r="F272" s="1">
        <v>74.0</v>
      </c>
      <c r="G272" s="1">
        <f t="shared" si="2"/>
        <v>0</v>
      </c>
      <c r="I272" s="1" t="s">
        <v>1195</v>
      </c>
      <c r="J272" s="1">
        <v>4.0</v>
      </c>
      <c r="K272" s="1">
        <v>3.0</v>
      </c>
    </row>
    <row r="273" ht="15.75" customHeight="1">
      <c r="A273" s="1">
        <v>272.0</v>
      </c>
      <c r="B273" s="1">
        <v>42.0</v>
      </c>
      <c r="C273" s="1" t="s">
        <v>1224</v>
      </c>
      <c r="D273" s="1">
        <v>0.375</v>
      </c>
      <c r="E273" s="1">
        <f t="shared" si="1"/>
        <v>2.666666667</v>
      </c>
      <c r="F273" s="1">
        <v>74.0</v>
      </c>
      <c r="G273" s="1">
        <f t="shared" si="2"/>
        <v>0</v>
      </c>
      <c r="I273" s="1" t="s">
        <v>1195</v>
      </c>
      <c r="J273" s="1">
        <v>4.0</v>
      </c>
      <c r="K273" s="1">
        <v>3.0</v>
      </c>
    </row>
    <row r="274" ht="15.75" customHeight="1">
      <c r="A274" s="1">
        <v>273.0</v>
      </c>
      <c r="C274" s="1" t="s">
        <v>1190</v>
      </c>
      <c r="D274" s="1">
        <v>0.125</v>
      </c>
      <c r="E274" s="1">
        <f t="shared" si="1"/>
        <v>8</v>
      </c>
      <c r="F274" s="1">
        <v>78.0</v>
      </c>
      <c r="G274" s="1">
        <f t="shared" si="2"/>
        <v>4</v>
      </c>
      <c r="I274" s="1" t="s">
        <v>1293</v>
      </c>
      <c r="J274" s="1">
        <v>6.0</v>
      </c>
      <c r="K274" s="1">
        <v>5.0</v>
      </c>
    </row>
    <row r="275" ht="15.75" customHeight="1">
      <c r="A275" s="1">
        <v>274.0</v>
      </c>
      <c r="C275" s="1" t="s">
        <v>1225</v>
      </c>
      <c r="D275" s="1">
        <v>0.375</v>
      </c>
      <c r="E275" s="1">
        <f t="shared" si="1"/>
        <v>2.666666667</v>
      </c>
      <c r="F275" s="1">
        <v>76.0</v>
      </c>
      <c r="G275" s="1">
        <f t="shared" si="2"/>
        <v>-2</v>
      </c>
      <c r="I275" s="1" t="s">
        <v>1286</v>
      </c>
      <c r="J275" s="1">
        <v>5.0</v>
      </c>
      <c r="K275" s="1">
        <v>4.0</v>
      </c>
    </row>
    <row r="276" ht="15.75" customHeight="1">
      <c r="A276" s="1">
        <v>275.0</v>
      </c>
      <c r="C276" s="1" t="s">
        <v>1224</v>
      </c>
      <c r="D276" s="1">
        <v>0.125</v>
      </c>
      <c r="E276" s="1">
        <f t="shared" si="1"/>
        <v>8</v>
      </c>
      <c r="F276" s="1">
        <v>74.0</v>
      </c>
      <c r="G276" s="1">
        <f t="shared" si="2"/>
        <v>-2</v>
      </c>
      <c r="I276" s="1" t="s">
        <v>1286</v>
      </c>
      <c r="J276" s="1">
        <v>4.0</v>
      </c>
      <c r="K276" s="1">
        <v>3.0</v>
      </c>
    </row>
    <row r="277" ht="15.75" customHeight="1">
      <c r="A277" s="1">
        <v>276.0</v>
      </c>
      <c r="C277" s="1" t="s">
        <v>1287</v>
      </c>
      <c r="D277" s="1">
        <v>0.5</v>
      </c>
      <c r="E277" s="1">
        <f t="shared" si="1"/>
        <v>2</v>
      </c>
      <c r="F277" s="1">
        <v>83.0</v>
      </c>
      <c r="G277" s="1">
        <f t="shared" si="2"/>
        <v>9</v>
      </c>
      <c r="I277" s="1" t="s">
        <v>1296</v>
      </c>
      <c r="J277" s="1">
        <v>2.0</v>
      </c>
      <c r="K277" s="1">
        <v>1.0</v>
      </c>
    </row>
    <row r="278" ht="15.75" customHeight="1">
      <c r="A278" s="1">
        <v>277.0</v>
      </c>
      <c r="C278" s="1" t="s">
        <v>1224</v>
      </c>
      <c r="D278" s="1">
        <v>0.5</v>
      </c>
      <c r="E278" s="1">
        <f t="shared" si="1"/>
        <v>2</v>
      </c>
      <c r="F278" s="1">
        <v>74.0</v>
      </c>
      <c r="G278" s="1">
        <f t="shared" si="2"/>
        <v>-9</v>
      </c>
      <c r="I278" s="1" t="s">
        <v>1288</v>
      </c>
      <c r="J278" s="1">
        <v>4.0</v>
      </c>
      <c r="K278" s="1">
        <v>3.0</v>
      </c>
    </row>
    <row r="279" ht="15.75" customHeight="1">
      <c r="A279" s="1">
        <v>278.0</v>
      </c>
      <c r="C279" s="1" t="s">
        <v>1223</v>
      </c>
      <c r="D279" s="1">
        <v>0.25</v>
      </c>
      <c r="E279" s="1">
        <f t="shared" si="1"/>
        <v>4</v>
      </c>
      <c r="F279" s="1">
        <v>73.0</v>
      </c>
      <c r="G279" s="1">
        <f t="shared" si="2"/>
        <v>-1</v>
      </c>
      <c r="I279" s="1" t="s">
        <v>1197</v>
      </c>
      <c r="J279" s="1">
        <v>3.0</v>
      </c>
      <c r="K279" s="1">
        <v>2.0</v>
      </c>
    </row>
    <row r="280" ht="15.75" customHeight="1">
      <c r="A280" s="1">
        <v>279.0</v>
      </c>
      <c r="C280" s="1" t="s">
        <v>1223</v>
      </c>
      <c r="D280" s="1">
        <v>0.25</v>
      </c>
      <c r="E280" s="1">
        <f t="shared" si="1"/>
        <v>4</v>
      </c>
      <c r="F280" s="1">
        <v>73.0</v>
      </c>
      <c r="G280" s="1">
        <f t="shared" si="2"/>
        <v>0</v>
      </c>
      <c r="I280" s="1" t="s">
        <v>1195</v>
      </c>
      <c r="J280" s="1">
        <v>3.0</v>
      </c>
      <c r="K280" s="1">
        <v>2.0</v>
      </c>
    </row>
    <row r="281" ht="15.75" customHeight="1">
      <c r="A281" s="1">
        <v>280.0</v>
      </c>
      <c r="C281" s="1" t="s">
        <v>1223</v>
      </c>
      <c r="D281" s="1">
        <v>0.25</v>
      </c>
      <c r="E281" s="1">
        <f t="shared" si="1"/>
        <v>4</v>
      </c>
      <c r="F281" s="1">
        <v>73.0</v>
      </c>
      <c r="G281" s="1">
        <f t="shared" si="2"/>
        <v>0</v>
      </c>
      <c r="I281" s="1" t="s">
        <v>1195</v>
      </c>
      <c r="J281" s="1">
        <v>3.0</v>
      </c>
      <c r="K281" s="1">
        <v>2.0</v>
      </c>
    </row>
    <row r="282" ht="15.75" customHeight="1">
      <c r="A282" s="1">
        <v>281.0</v>
      </c>
      <c r="C282" s="1" t="s">
        <v>1223</v>
      </c>
      <c r="D282" s="1">
        <v>0.25</v>
      </c>
      <c r="E282" s="1">
        <f t="shared" si="1"/>
        <v>4</v>
      </c>
      <c r="F282" s="1">
        <v>73.0</v>
      </c>
      <c r="G282" s="1">
        <f t="shared" si="2"/>
        <v>0</v>
      </c>
      <c r="I282" s="1" t="s">
        <v>1195</v>
      </c>
      <c r="J282" s="1">
        <v>3.0</v>
      </c>
      <c r="K282" s="1">
        <v>2.0</v>
      </c>
    </row>
    <row r="283" ht="15.75" customHeight="1">
      <c r="A283" s="1">
        <v>282.0</v>
      </c>
      <c r="C283" s="1" t="s">
        <v>1223</v>
      </c>
      <c r="D283" s="1">
        <v>0.25</v>
      </c>
      <c r="E283" s="1">
        <f t="shared" si="1"/>
        <v>4</v>
      </c>
      <c r="F283" s="1">
        <v>73.0</v>
      </c>
      <c r="G283" s="1">
        <f t="shared" si="2"/>
        <v>0</v>
      </c>
      <c r="I283" s="1" t="s">
        <v>1195</v>
      </c>
      <c r="J283" s="1">
        <v>3.0</v>
      </c>
      <c r="K283" s="1">
        <v>2.0</v>
      </c>
    </row>
    <row r="284" ht="15.75" customHeight="1">
      <c r="A284" s="1">
        <v>283.0</v>
      </c>
      <c r="C284" s="1" t="s">
        <v>1223</v>
      </c>
      <c r="D284" s="1">
        <v>0.25</v>
      </c>
      <c r="E284" s="1">
        <f t="shared" si="1"/>
        <v>4</v>
      </c>
      <c r="F284" s="1">
        <v>73.0</v>
      </c>
      <c r="G284" s="1">
        <f t="shared" si="2"/>
        <v>0</v>
      </c>
      <c r="I284" s="1" t="s">
        <v>1195</v>
      </c>
      <c r="J284" s="1">
        <v>3.0</v>
      </c>
      <c r="K284" s="1">
        <v>2.0</v>
      </c>
    </row>
    <row r="285" ht="15.75" customHeight="1">
      <c r="A285" s="1">
        <v>284.0</v>
      </c>
      <c r="C285" s="1" t="s">
        <v>1223</v>
      </c>
      <c r="D285" s="1">
        <v>0.25</v>
      </c>
      <c r="E285" s="1">
        <f t="shared" si="1"/>
        <v>4</v>
      </c>
      <c r="F285" s="1">
        <v>73.0</v>
      </c>
      <c r="G285" s="1">
        <f t="shared" si="2"/>
        <v>0</v>
      </c>
      <c r="I285" s="1" t="s">
        <v>1195</v>
      </c>
      <c r="J285" s="1">
        <v>3.0</v>
      </c>
      <c r="K285" s="1">
        <v>2.0</v>
      </c>
    </row>
    <row r="286" ht="15.75" customHeight="1">
      <c r="A286" s="1">
        <v>285.0</v>
      </c>
      <c r="C286" s="1" t="s">
        <v>1223</v>
      </c>
      <c r="D286" s="1">
        <v>0.25</v>
      </c>
      <c r="E286" s="1">
        <f t="shared" si="1"/>
        <v>4</v>
      </c>
      <c r="F286" s="1">
        <v>73.0</v>
      </c>
      <c r="G286" s="1">
        <f t="shared" si="2"/>
        <v>0</v>
      </c>
      <c r="I286" s="1" t="s">
        <v>1195</v>
      </c>
      <c r="J286" s="1">
        <v>3.0</v>
      </c>
      <c r="K286" s="1">
        <v>2.0</v>
      </c>
    </row>
    <row r="287" ht="15.75" customHeight="1">
      <c r="A287" s="1">
        <v>286.0</v>
      </c>
      <c r="B287" s="1">
        <v>43.0</v>
      </c>
      <c r="C287" s="1" t="s">
        <v>1223</v>
      </c>
      <c r="D287" s="1">
        <v>0.375</v>
      </c>
      <c r="E287" s="1">
        <f t="shared" si="1"/>
        <v>2.666666667</v>
      </c>
      <c r="F287" s="1">
        <v>73.0</v>
      </c>
      <c r="G287" s="1">
        <f t="shared" si="2"/>
        <v>0</v>
      </c>
      <c r="I287" s="1" t="s">
        <v>1195</v>
      </c>
      <c r="J287" s="1">
        <v>3.0</v>
      </c>
      <c r="K287" s="1">
        <v>2.0</v>
      </c>
    </row>
    <row r="288" ht="15.75" customHeight="1">
      <c r="A288" s="1">
        <v>287.0</v>
      </c>
      <c r="C288" s="1" t="s">
        <v>1225</v>
      </c>
      <c r="D288" s="1">
        <v>0.125</v>
      </c>
      <c r="E288" s="1">
        <f t="shared" si="1"/>
        <v>8</v>
      </c>
      <c r="F288" s="1">
        <v>76.0</v>
      </c>
      <c r="G288" s="1">
        <f t="shared" si="2"/>
        <v>3</v>
      </c>
      <c r="I288" s="1" t="s">
        <v>1201</v>
      </c>
      <c r="J288" s="1">
        <v>5.0</v>
      </c>
      <c r="K288" s="1">
        <v>4.0</v>
      </c>
    </row>
    <row r="289" ht="15.75" customHeight="1">
      <c r="A289" s="1">
        <v>288.0</v>
      </c>
      <c r="C289" s="1" t="s">
        <v>1224</v>
      </c>
      <c r="D289" s="1">
        <v>0.375</v>
      </c>
      <c r="E289" s="1">
        <f t="shared" si="1"/>
        <v>2.666666667</v>
      </c>
      <c r="F289" s="1">
        <v>74.0</v>
      </c>
      <c r="G289" s="1">
        <f t="shared" si="2"/>
        <v>-2</v>
      </c>
      <c r="I289" s="1" t="s">
        <v>1286</v>
      </c>
      <c r="J289" s="1">
        <v>4.0</v>
      </c>
      <c r="K289" s="1">
        <v>3.0</v>
      </c>
    </row>
    <row r="290" ht="15.75" customHeight="1">
      <c r="A290" s="1">
        <v>289.0</v>
      </c>
      <c r="C290" s="1" t="s">
        <v>1223</v>
      </c>
      <c r="D290" s="1">
        <v>0.125</v>
      </c>
      <c r="E290" s="1">
        <f t="shared" si="1"/>
        <v>8</v>
      </c>
      <c r="F290" s="1">
        <v>73.0</v>
      </c>
      <c r="G290" s="1">
        <f t="shared" si="2"/>
        <v>-1</v>
      </c>
      <c r="I290" s="1" t="s">
        <v>1197</v>
      </c>
      <c r="J290" s="1">
        <v>3.0</v>
      </c>
      <c r="K290" s="1">
        <v>2.0</v>
      </c>
    </row>
    <row r="291" ht="15.75" customHeight="1">
      <c r="A291" s="1">
        <v>290.0</v>
      </c>
      <c r="C291" s="1" t="s">
        <v>1294</v>
      </c>
      <c r="D291" s="1">
        <v>0.5</v>
      </c>
      <c r="E291" s="1">
        <f t="shared" si="1"/>
        <v>2</v>
      </c>
      <c r="F291" s="1">
        <v>81.0</v>
      </c>
      <c r="G291" s="1">
        <f t="shared" si="2"/>
        <v>8</v>
      </c>
      <c r="I291" s="1" t="s">
        <v>1238</v>
      </c>
      <c r="J291" s="1">
        <v>1.0</v>
      </c>
      <c r="K291" s="1" t="s">
        <v>1297</v>
      </c>
    </row>
    <row r="292" ht="15.75" customHeight="1">
      <c r="A292" s="1">
        <v>291.0</v>
      </c>
      <c r="C292" s="1" t="s">
        <v>1223</v>
      </c>
      <c r="D292" s="1">
        <v>0.5</v>
      </c>
      <c r="E292" s="1">
        <f t="shared" si="1"/>
        <v>2</v>
      </c>
      <c r="F292" s="1">
        <v>73.0</v>
      </c>
      <c r="G292" s="1">
        <f t="shared" si="2"/>
        <v>-8</v>
      </c>
      <c r="I292" s="1" t="s">
        <v>1274</v>
      </c>
      <c r="J292" s="1">
        <v>3.0</v>
      </c>
      <c r="K292" s="1">
        <v>2.0</v>
      </c>
    </row>
    <row r="293" ht="15.75" customHeight="1">
      <c r="A293" s="1">
        <v>292.0</v>
      </c>
      <c r="C293" s="1" t="s">
        <v>1228</v>
      </c>
      <c r="D293" s="1">
        <v>0.25</v>
      </c>
      <c r="E293" s="1">
        <f t="shared" si="1"/>
        <v>4</v>
      </c>
      <c r="F293" s="1">
        <v>71.0</v>
      </c>
      <c r="G293" s="1">
        <f t="shared" si="2"/>
        <v>-2</v>
      </c>
      <c r="I293" s="1" t="s">
        <v>1286</v>
      </c>
      <c r="J293" s="1">
        <v>2.0</v>
      </c>
      <c r="K293" s="1">
        <v>1.0</v>
      </c>
    </row>
    <row r="294" ht="15.75" customHeight="1">
      <c r="A294" s="1">
        <v>293.0</v>
      </c>
      <c r="C294" s="1" t="s">
        <v>1228</v>
      </c>
      <c r="D294" s="1">
        <v>0.25</v>
      </c>
      <c r="E294" s="1">
        <f t="shared" si="1"/>
        <v>4</v>
      </c>
      <c r="F294" s="1">
        <v>71.0</v>
      </c>
      <c r="G294" s="1">
        <f t="shared" si="2"/>
        <v>0</v>
      </c>
      <c r="I294" s="1" t="s">
        <v>1195</v>
      </c>
      <c r="J294" s="1">
        <v>2.0</v>
      </c>
      <c r="K294" s="1">
        <v>1.0</v>
      </c>
    </row>
    <row r="295" ht="15.75" customHeight="1">
      <c r="A295" s="1">
        <v>294.0</v>
      </c>
      <c r="C295" s="1" t="s">
        <v>1228</v>
      </c>
      <c r="D295" s="1">
        <v>0.25</v>
      </c>
      <c r="E295" s="1">
        <f t="shared" si="1"/>
        <v>4</v>
      </c>
      <c r="F295" s="1">
        <v>71.0</v>
      </c>
      <c r="G295" s="1">
        <f t="shared" si="2"/>
        <v>0</v>
      </c>
      <c r="I295" s="1" t="s">
        <v>1195</v>
      </c>
      <c r="J295" s="1">
        <v>2.0</v>
      </c>
      <c r="K295" s="1">
        <v>1.0</v>
      </c>
    </row>
    <row r="296" ht="15.75" customHeight="1">
      <c r="A296" s="1">
        <v>295.0</v>
      </c>
      <c r="C296" s="1" t="s">
        <v>1228</v>
      </c>
      <c r="D296" s="1">
        <v>0.25</v>
      </c>
      <c r="E296" s="1">
        <f t="shared" si="1"/>
        <v>4</v>
      </c>
      <c r="F296" s="1">
        <v>71.0</v>
      </c>
      <c r="G296" s="1">
        <f t="shared" si="2"/>
        <v>0</v>
      </c>
      <c r="I296" s="1" t="s">
        <v>1195</v>
      </c>
      <c r="J296" s="1">
        <v>2.0</v>
      </c>
      <c r="K296" s="1">
        <v>1.0</v>
      </c>
    </row>
    <row r="297" ht="15.75" customHeight="1">
      <c r="A297" s="1">
        <v>296.0</v>
      </c>
      <c r="C297" s="1" t="s">
        <v>1228</v>
      </c>
      <c r="D297" s="1">
        <v>0.25</v>
      </c>
      <c r="E297" s="1">
        <f t="shared" si="1"/>
        <v>4</v>
      </c>
      <c r="F297" s="1">
        <v>71.0</v>
      </c>
      <c r="G297" s="1">
        <f t="shared" si="2"/>
        <v>0</v>
      </c>
      <c r="I297" s="1" t="s">
        <v>1195</v>
      </c>
      <c r="J297" s="1">
        <v>2.0</v>
      </c>
      <c r="K297" s="1">
        <v>1.0</v>
      </c>
    </row>
    <row r="298" ht="15.75" customHeight="1">
      <c r="A298" s="1">
        <v>297.0</v>
      </c>
      <c r="C298" s="1" t="s">
        <v>1228</v>
      </c>
      <c r="D298" s="1">
        <v>0.25</v>
      </c>
      <c r="E298" s="1">
        <f t="shared" si="1"/>
        <v>4</v>
      </c>
      <c r="F298" s="1">
        <v>71.0</v>
      </c>
      <c r="G298" s="1">
        <f t="shared" si="2"/>
        <v>0</v>
      </c>
      <c r="I298" s="1" t="s">
        <v>1195</v>
      </c>
      <c r="J298" s="1">
        <v>2.0</v>
      </c>
      <c r="K298" s="1">
        <v>1.0</v>
      </c>
    </row>
    <row r="299" ht="15.75" customHeight="1">
      <c r="A299" s="1">
        <v>298.0</v>
      </c>
      <c r="C299" s="1" t="s">
        <v>1228</v>
      </c>
      <c r="D299" s="1">
        <v>0.25</v>
      </c>
      <c r="E299" s="1">
        <f t="shared" si="1"/>
        <v>4</v>
      </c>
      <c r="F299" s="1">
        <v>71.0</v>
      </c>
      <c r="G299" s="1">
        <f t="shared" si="2"/>
        <v>0</v>
      </c>
      <c r="I299" s="1" t="s">
        <v>1195</v>
      </c>
      <c r="J299" s="1">
        <v>2.0</v>
      </c>
      <c r="K299" s="1">
        <v>1.0</v>
      </c>
    </row>
    <row r="300" ht="15.75" customHeight="1">
      <c r="A300" s="1">
        <v>299.0</v>
      </c>
      <c r="C300" s="1" t="s">
        <v>1228</v>
      </c>
      <c r="D300" s="1">
        <v>0.25</v>
      </c>
      <c r="E300" s="1">
        <f t="shared" si="1"/>
        <v>4</v>
      </c>
      <c r="F300" s="1">
        <v>71.0</v>
      </c>
      <c r="G300" s="1">
        <f t="shared" si="2"/>
        <v>0</v>
      </c>
      <c r="I300" s="1" t="s">
        <v>1195</v>
      </c>
      <c r="J300" s="1">
        <v>2.0</v>
      </c>
      <c r="K300" s="1">
        <v>1.0</v>
      </c>
    </row>
    <row r="301" ht="15.75" customHeight="1">
      <c r="A301" s="1">
        <v>300.0</v>
      </c>
      <c r="B301" s="1">
        <v>44.0</v>
      </c>
      <c r="C301" s="1" t="s">
        <v>1228</v>
      </c>
      <c r="D301" s="1">
        <v>0.375</v>
      </c>
      <c r="E301" s="1">
        <f t="shared" si="1"/>
        <v>2.666666667</v>
      </c>
      <c r="F301" s="1">
        <v>71.0</v>
      </c>
      <c r="G301" s="1">
        <f t="shared" si="2"/>
        <v>0</v>
      </c>
      <c r="I301" s="1" t="s">
        <v>1195</v>
      </c>
      <c r="J301" s="1">
        <v>2.0</v>
      </c>
      <c r="K301" s="1">
        <v>1.0</v>
      </c>
    </row>
    <row r="302" ht="15.75" customHeight="1">
      <c r="A302" s="1">
        <v>301.0</v>
      </c>
      <c r="C302" s="1" t="s">
        <v>1224</v>
      </c>
      <c r="D302" s="1">
        <v>0.125</v>
      </c>
      <c r="E302" s="1">
        <f t="shared" si="1"/>
        <v>8</v>
      </c>
      <c r="F302" s="1">
        <v>74.0</v>
      </c>
      <c r="G302" s="1">
        <f t="shared" si="2"/>
        <v>3</v>
      </c>
      <c r="I302" s="1" t="s">
        <v>1201</v>
      </c>
      <c r="J302" s="1">
        <v>4.0</v>
      </c>
      <c r="K302" s="1">
        <v>3.0</v>
      </c>
    </row>
    <row r="303" ht="15.75" customHeight="1">
      <c r="A303" s="1">
        <v>302.0</v>
      </c>
      <c r="C303" s="1" t="s">
        <v>1223</v>
      </c>
      <c r="D303" s="1">
        <v>0.375</v>
      </c>
      <c r="E303" s="1">
        <f t="shared" si="1"/>
        <v>2.666666667</v>
      </c>
      <c r="F303" s="1">
        <v>73.0</v>
      </c>
      <c r="G303" s="1">
        <f t="shared" si="2"/>
        <v>-1</v>
      </c>
      <c r="I303" s="1" t="s">
        <v>1197</v>
      </c>
      <c r="J303" s="1">
        <v>3.0</v>
      </c>
      <c r="K303" s="1">
        <v>2.0</v>
      </c>
    </row>
    <row r="304" ht="15.75" customHeight="1">
      <c r="A304" s="1">
        <v>303.0</v>
      </c>
      <c r="C304" s="1" t="s">
        <v>1228</v>
      </c>
      <c r="D304" s="1">
        <v>0.125</v>
      </c>
      <c r="E304" s="1">
        <f t="shared" si="1"/>
        <v>8</v>
      </c>
      <c r="F304" s="1">
        <v>71.0</v>
      </c>
      <c r="G304" s="1">
        <f t="shared" si="2"/>
        <v>-2</v>
      </c>
      <c r="I304" s="1" t="s">
        <v>1286</v>
      </c>
      <c r="J304" s="1">
        <v>2.0</v>
      </c>
      <c r="K304" s="1">
        <v>1.0</v>
      </c>
    </row>
    <row r="305" ht="15.75" customHeight="1">
      <c r="A305" s="1">
        <v>304.0</v>
      </c>
      <c r="C305" s="1" t="s">
        <v>1291</v>
      </c>
      <c r="D305" s="1">
        <v>0.5</v>
      </c>
      <c r="E305" s="1">
        <f t="shared" si="1"/>
        <v>2</v>
      </c>
      <c r="F305" s="1">
        <v>80.0</v>
      </c>
      <c r="G305" s="1">
        <f t="shared" si="2"/>
        <v>9</v>
      </c>
      <c r="I305" s="1" t="s">
        <v>1296</v>
      </c>
      <c r="J305" s="1">
        <v>7.0</v>
      </c>
      <c r="K305" s="1">
        <v>6.0</v>
      </c>
    </row>
    <row r="306" ht="15.75" customHeight="1">
      <c r="A306" s="1">
        <v>305.0</v>
      </c>
      <c r="C306" s="1" t="s">
        <v>1228</v>
      </c>
      <c r="D306" s="1">
        <v>0.5</v>
      </c>
      <c r="E306" s="1">
        <f t="shared" si="1"/>
        <v>2</v>
      </c>
      <c r="F306" s="1">
        <v>71.0</v>
      </c>
      <c r="G306" s="1">
        <f t="shared" si="2"/>
        <v>-9</v>
      </c>
      <c r="I306" s="1" t="s">
        <v>1288</v>
      </c>
      <c r="J306" s="1">
        <v>2.0</v>
      </c>
      <c r="K306" s="1">
        <v>1.0</v>
      </c>
    </row>
    <row r="307" ht="15.75" customHeight="1">
      <c r="A307" s="1">
        <v>306.0</v>
      </c>
      <c r="C307" s="1" t="s">
        <v>1230</v>
      </c>
      <c r="D307" s="1">
        <v>0.25</v>
      </c>
      <c r="E307" s="1">
        <f t="shared" si="1"/>
        <v>4</v>
      </c>
      <c r="F307" s="1">
        <v>69.0</v>
      </c>
      <c r="G307" s="1">
        <f t="shared" si="2"/>
        <v>-2</v>
      </c>
      <c r="I307" s="1" t="s">
        <v>1286</v>
      </c>
      <c r="J307" s="1">
        <v>1.0</v>
      </c>
      <c r="K307" s="1">
        <v>3.0</v>
      </c>
    </row>
    <row r="308" ht="15.75" customHeight="1">
      <c r="A308" s="1">
        <v>307.0</v>
      </c>
      <c r="C308" s="1" t="s">
        <v>1294</v>
      </c>
      <c r="D308" s="1">
        <v>0.25</v>
      </c>
      <c r="E308" s="1">
        <f t="shared" si="1"/>
        <v>4</v>
      </c>
      <c r="F308" s="1">
        <v>81.0</v>
      </c>
      <c r="G308" s="1">
        <f t="shared" si="2"/>
        <v>12</v>
      </c>
      <c r="I308" s="1" t="s">
        <v>1191</v>
      </c>
      <c r="J308" s="1">
        <v>1.0</v>
      </c>
      <c r="K308" s="1">
        <v>3.0</v>
      </c>
    </row>
    <row r="309" ht="15.75" customHeight="1">
      <c r="A309" s="1">
        <v>308.0</v>
      </c>
      <c r="C309" s="1" t="s">
        <v>1294</v>
      </c>
      <c r="D309" s="1">
        <v>0.25</v>
      </c>
      <c r="E309" s="1">
        <f t="shared" si="1"/>
        <v>4</v>
      </c>
      <c r="F309" s="1">
        <v>81.0</v>
      </c>
      <c r="G309" s="1">
        <f t="shared" si="2"/>
        <v>0</v>
      </c>
      <c r="I309" s="1" t="s">
        <v>1195</v>
      </c>
      <c r="J309" s="1">
        <v>1.0</v>
      </c>
      <c r="K309" s="1">
        <v>3.0</v>
      </c>
    </row>
    <row r="310" ht="15.75" customHeight="1">
      <c r="A310" s="1">
        <v>309.0</v>
      </c>
      <c r="C310" s="1" t="s">
        <v>1294</v>
      </c>
      <c r="D310" s="1">
        <v>0.25</v>
      </c>
      <c r="E310" s="1">
        <f t="shared" si="1"/>
        <v>4</v>
      </c>
      <c r="F310" s="1">
        <v>81.0</v>
      </c>
      <c r="G310" s="1">
        <f t="shared" si="2"/>
        <v>0</v>
      </c>
      <c r="I310" s="1" t="s">
        <v>1195</v>
      </c>
      <c r="J310" s="1">
        <v>1.0</v>
      </c>
      <c r="K310" s="1">
        <v>3.0</v>
      </c>
    </row>
    <row r="311" ht="15.75" customHeight="1">
      <c r="A311" s="1">
        <v>310.0</v>
      </c>
      <c r="C311" s="1" t="s">
        <v>1294</v>
      </c>
      <c r="D311" s="1">
        <v>0.25</v>
      </c>
      <c r="E311" s="1">
        <f t="shared" si="1"/>
        <v>4</v>
      </c>
      <c r="F311" s="1">
        <v>81.0</v>
      </c>
      <c r="G311" s="1">
        <f t="shared" si="2"/>
        <v>0</v>
      </c>
      <c r="I311" s="1" t="s">
        <v>1195</v>
      </c>
      <c r="J311" s="1">
        <v>1.0</v>
      </c>
      <c r="K311" s="1">
        <v>3.0</v>
      </c>
    </row>
    <row r="312" ht="15.75" customHeight="1">
      <c r="A312" s="1">
        <v>311.0</v>
      </c>
      <c r="C312" s="1" t="s">
        <v>1294</v>
      </c>
      <c r="D312" s="1">
        <v>0.25</v>
      </c>
      <c r="E312" s="1">
        <f t="shared" si="1"/>
        <v>4</v>
      </c>
      <c r="F312" s="1">
        <v>81.0</v>
      </c>
      <c r="G312" s="1">
        <f t="shared" si="2"/>
        <v>0</v>
      </c>
      <c r="I312" s="1" t="s">
        <v>1195</v>
      </c>
      <c r="J312" s="1">
        <v>1.0</v>
      </c>
      <c r="K312" s="1">
        <v>3.0</v>
      </c>
    </row>
    <row r="313" ht="15.75" customHeight="1">
      <c r="A313" s="1">
        <v>312.0</v>
      </c>
      <c r="C313" s="1" t="s">
        <v>1294</v>
      </c>
      <c r="D313" s="1">
        <v>0.25</v>
      </c>
      <c r="E313" s="1">
        <f t="shared" si="1"/>
        <v>4</v>
      </c>
      <c r="F313" s="1">
        <v>81.0</v>
      </c>
      <c r="G313" s="1">
        <f t="shared" si="2"/>
        <v>0</v>
      </c>
      <c r="I313" s="1" t="s">
        <v>1195</v>
      </c>
      <c r="J313" s="1">
        <v>1.0</v>
      </c>
      <c r="K313" s="1">
        <v>3.0</v>
      </c>
    </row>
    <row r="314" ht="15.75" customHeight="1">
      <c r="A314" s="1">
        <v>313.0</v>
      </c>
      <c r="C314" s="1" t="s">
        <v>1294</v>
      </c>
      <c r="D314" s="1">
        <v>0.25</v>
      </c>
      <c r="E314" s="1">
        <f t="shared" si="1"/>
        <v>4</v>
      </c>
      <c r="F314" s="1">
        <v>81.0</v>
      </c>
      <c r="G314" s="1">
        <f t="shared" si="2"/>
        <v>0</v>
      </c>
      <c r="I314" s="1" t="s">
        <v>1195</v>
      </c>
      <c r="J314" s="1">
        <v>1.0</v>
      </c>
      <c r="K314" s="1">
        <v>3.0</v>
      </c>
    </row>
    <row r="315" ht="15.75" customHeight="1">
      <c r="A315" s="1">
        <v>314.0</v>
      </c>
      <c r="B315" s="1">
        <v>45.0</v>
      </c>
      <c r="C315" s="1" t="s">
        <v>1228</v>
      </c>
      <c r="D315" s="1">
        <v>0.25</v>
      </c>
      <c r="E315" s="1">
        <f t="shared" si="1"/>
        <v>4</v>
      </c>
      <c r="F315" s="1">
        <v>71.0</v>
      </c>
      <c r="G315" s="1">
        <f t="shared" si="2"/>
        <v>-10</v>
      </c>
      <c r="I315" s="1" t="s">
        <v>1240</v>
      </c>
      <c r="J315" s="1">
        <v>2.0</v>
      </c>
      <c r="K315" s="1">
        <v>4.0</v>
      </c>
    </row>
    <row r="316" ht="15.75" customHeight="1">
      <c r="A316" s="1">
        <v>315.0</v>
      </c>
      <c r="C316" s="1" t="s">
        <v>1287</v>
      </c>
      <c r="D316" s="1">
        <v>0.25</v>
      </c>
      <c r="E316" s="1">
        <f t="shared" si="1"/>
        <v>4</v>
      </c>
      <c r="F316" s="1">
        <v>83.0</v>
      </c>
      <c r="G316" s="1">
        <f t="shared" si="2"/>
        <v>12</v>
      </c>
      <c r="I316" s="1" t="s">
        <v>1191</v>
      </c>
      <c r="J316" s="1">
        <v>2.0</v>
      </c>
      <c r="K316" s="1">
        <v>4.0</v>
      </c>
    </row>
    <row r="317" ht="15.75" customHeight="1">
      <c r="A317" s="1">
        <v>316.0</v>
      </c>
      <c r="C317" s="1" t="s">
        <v>1287</v>
      </c>
      <c r="D317" s="1">
        <v>0.25</v>
      </c>
      <c r="E317" s="1">
        <f t="shared" si="1"/>
        <v>4</v>
      </c>
      <c r="F317" s="1">
        <v>83.0</v>
      </c>
      <c r="G317" s="1">
        <f t="shared" si="2"/>
        <v>0</v>
      </c>
      <c r="I317" s="1" t="s">
        <v>1195</v>
      </c>
      <c r="J317" s="1">
        <v>2.0</v>
      </c>
      <c r="K317" s="1">
        <v>4.0</v>
      </c>
    </row>
    <row r="318" ht="15.75" customHeight="1">
      <c r="A318" s="1">
        <v>317.0</v>
      </c>
      <c r="C318" s="1" t="s">
        <v>1287</v>
      </c>
      <c r="D318" s="1">
        <v>0.25</v>
      </c>
      <c r="E318" s="1">
        <f t="shared" si="1"/>
        <v>4</v>
      </c>
      <c r="F318" s="1">
        <v>83.0</v>
      </c>
      <c r="G318" s="1">
        <f t="shared" si="2"/>
        <v>0</v>
      </c>
      <c r="I318" s="1" t="s">
        <v>1195</v>
      </c>
      <c r="J318" s="1">
        <v>2.0</v>
      </c>
      <c r="K318" s="1">
        <v>4.0</v>
      </c>
    </row>
    <row r="319" ht="15.75" customHeight="1">
      <c r="A319" s="1">
        <v>318.0</v>
      </c>
      <c r="C319" s="1" t="s">
        <v>1287</v>
      </c>
      <c r="D319" s="1">
        <v>0.25</v>
      </c>
      <c r="E319" s="1">
        <f t="shared" si="1"/>
        <v>4</v>
      </c>
      <c r="F319" s="1">
        <v>83.0</v>
      </c>
      <c r="G319" s="1">
        <f t="shared" si="2"/>
        <v>0</v>
      </c>
      <c r="I319" s="1" t="s">
        <v>1195</v>
      </c>
      <c r="J319" s="1">
        <v>2.0</v>
      </c>
      <c r="K319" s="1">
        <v>4.0</v>
      </c>
    </row>
    <row r="320" ht="15.75" customHeight="1">
      <c r="A320" s="1">
        <v>319.0</v>
      </c>
      <c r="C320" s="1" t="s">
        <v>1287</v>
      </c>
      <c r="D320" s="1">
        <v>0.25</v>
      </c>
      <c r="E320" s="1">
        <f t="shared" si="1"/>
        <v>4</v>
      </c>
      <c r="F320" s="1">
        <v>83.0</v>
      </c>
      <c r="G320" s="1">
        <f t="shared" si="2"/>
        <v>0</v>
      </c>
      <c r="I320" s="1" t="s">
        <v>1195</v>
      </c>
      <c r="J320" s="1">
        <v>2.0</v>
      </c>
      <c r="K320" s="1">
        <v>4.0</v>
      </c>
    </row>
    <row r="321" ht="15.75" customHeight="1">
      <c r="A321" s="1">
        <v>320.0</v>
      </c>
      <c r="C321" s="1" t="s">
        <v>1287</v>
      </c>
      <c r="D321" s="1">
        <v>0.25</v>
      </c>
      <c r="E321" s="1">
        <f t="shared" si="1"/>
        <v>4</v>
      </c>
      <c r="F321" s="1">
        <v>83.0</v>
      </c>
      <c r="G321" s="1">
        <f t="shared" si="2"/>
        <v>0</v>
      </c>
      <c r="I321" s="1" t="s">
        <v>1195</v>
      </c>
      <c r="J321" s="1">
        <v>2.0</v>
      </c>
      <c r="K321" s="1">
        <v>4.0</v>
      </c>
    </row>
    <row r="322" ht="15.75" customHeight="1">
      <c r="A322" s="1">
        <v>321.0</v>
      </c>
      <c r="C322" s="1" t="s">
        <v>1287</v>
      </c>
      <c r="D322" s="1">
        <v>0.25</v>
      </c>
      <c r="E322" s="1">
        <f t="shared" si="1"/>
        <v>4</v>
      </c>
      <c r="F322" s="1">
        <v>83.0</v>
      </c>
      <c r="G322" s="1">
        <f t="shared" si="2"/>
        <v>0</v>
      </c>
      <c r="I322" s="1" t="s">
        <v>1195</v>
      </c>
      <c r="J322" s="1">
        <v>2.0</v>
      </c>
      <c r="K322" s="1">
        <v>4.0</v>
      </c>
    </row>
    <row r="323" ht="15.75" customHeight="1">
      <c r="A323" s="1">
        <v>322.0</v>
      </c>
      <c r="C323" s="1" t="s">
        <v>1223</v>
      </c>
      <c r="D323" s="1">
        <v>1.0</v>
      </c>
      <c r="E323" s="1">
        <f t="shared" si="1"/>
        <v>1</v>
      </c>
      <c r="F323" s="1">
        <v>73.0</v>
      </c>
      <c r="G323" s="1">
        <f t="shared" si="2"/>
        <v>-10</v>
      </c>
      <c r="I323" s="1" t="s">
        <v>1240</v>
      </c>
      <c r="J323" s="1">
        <v>3.0</v>
      </c>
      <c r="K323" s="1">
        <v>5.0</v>
      </c>
    </row>
    <row r="324" ht="15.75" customHeight="1">
      <c r="A324" s="1">
        <v>323.0</v>
      </c>
      <c r="C324" s="1" t="s">
        <v>1287</v>
      </c>
      <c r="D324" s="1">
        <v>0.5</v>
      </c>
      <c r="E324" s="1">
        <f t="shared" si="1"/>
        <v>2</v>
      </c>
      <c r="F324" s="1">
        <v>83.0</v>
      </c>
      <c r="G324" s="1">
        <f t="shared" si="2"/>
        <v>10</v>
      </c>
      <c r="I324" s="1" t="s">
        <v>1263</v>
      </c>
      <c r="J324" s="1">
        <v>2.0</v>
      </c>
      <c r="K324" s="1">
        <v>4.0</v>
      </c>
    </row>
    <row r="325" ht="15.75" customHeight="1">
      <c r="A325" s="1">
        <v>324.0</v>
      </c>
      <c r="B325" s="1">
        <v>46.0</v>
      </c>
      <c r="C325" s="1" t="s">
        <v>1294</v>
      </c>
      <c r="D325" s="1">
        <v>0.125</v>
      </c>
      <c r="E325" s="1">
        <f t="shared" si="1"/>
        <v>8</v>
      </c>
      <c r="F325" s="1">
        <v>81.0</v>
      </c>
      <c r="G325" s="1">
        <f t="shared" si="2"/>
        <v>-2</v>
      </c>
      <c r="I325" s="1" t="s">
        <v>1286</v>
      </c>
      <c r="J325" s="1">
        <v>1.0</v>
      </c>
      <c r="K325" s="1">
        <v>3.0</v>
      </c>
    </row>
    <row r="326" ht="15.75" customHeight="1">
      <c r="A326" s="1">
        <v>325.0</v>
      </c>
      <c r="C326" s="1" t="s">
        <v>1291</v>
      </c>
      <c r="D326" s="1">
        <v>0.125</v>
      </c>
      <c r="E326" s="1">
        <f t="shared" si="1"/>
        <v>8</v>
      </c>
      <c r="F326" s="1">
        <v>80.0</v>
      </c>
      <c r="G326" s="1">
        <f t="shared" si="2"/>
        <v>-1</v>
      </c>
      <c r="I326" s="1" t="s">
        <v>1197</v>
      </c>
      <c r="J326" s="1">
        <v>7.0</v>
      </c>
      <c r="K326" s="1">
        <v>2.0</v>
      </c>
    </row>
    <row r="327" ht="15.75" customHeight="1">
      <c r="A327" s="1">
        <v>326.0</v>
      </c>
      <c r="C327" s="1" t="s">
        <v>1190</v>
      </c>
      <c r="D327" s="1">
        <v>0.75</v>
      </c>
      <c r="E327" s="1">
        <f t="shared" si="1"/>
        <v>1.333333333</v>
      </c>
      <c r="F327" s="1">
        <v>78.0</v>
      </c>
      <c r="G327" s="1">
        <f t="shared" si="2"/>
        <v>-2</v>
      </c>
      <c r="I327" s="1" t="s">
        <v>1286</v>
      </c>
      <c r="J327" s="1">
        <v>6.0</v>
      </c>
      <c r="K327" s="1">
        <v>1.0</v>
      </c>
    </row>
    <row r="328" ht="15.75" customHeight="1">
      <c r="A328" s="1">
        <v>327.0</v>
      </c>
      <c r="C328" s="1" t="s">
        <v>1291</v>
      </c>
      <c r="D328" s="1">
        <v>1.0</v>
      </c>
      <c r="E328" s="1">
        <f t="shared" si="1"/>
        <v>1</v>
      </c>
      <c r="F328" s="1">
        <v>80.0</v>
      </c>
      <c r="G328" s="1">
        <f t="shared" si="2"/>
        <v>2</v>
      </c>
      <c r="I328" s="1" t="s">
        <v>1285</v>
      </c>
      <c r="J328" s="1">
        <v>7.0</v>
      </c>
      <c r="K328" s="1">
        <v>2.0</v>
      </c>
    </row>
    <row r="329" ht="15.75" customHeight="1">
      <c r="A329" s="1">
        <v>328.0</v>
      </c>
      <c r="C329" s="1" t="s">
        <v>1190</v>
      </c>
      <c r="D329" s="1">
        <v>1.0</v>
      </c>
      <c r="E329" s="1">
        <f t="shared" si="1"/>
        <v>1</v>
      </c>
      <c r="F329" s="1">
        <v>78.0</v>
      </c>
      <c r="G329" s="1">
        <f t="shared" si="2"/>
        <v>-2</v>
      </c>
      <c r="I329" s="1" t="s">
        <v>1286</v>
      </c>
      <c r="J329" s="1">
        <v>6.0</v>
      </c>
      <c r="K329" s="1">
        <v>1.0</v>
      </c>
    </row>
    <row r="330" ht="15.75" customHeight="1">
      <c r="A330" s="1">
        <v>329.0</v>
      </c>
      <c r="B330" s="1">
        <v>48.0</v>
      </c>
      <c r="C330" s="1" t="s">
        <v>1223</v>
      </c>
      <c r="D330" s="1">
        <v>1.0</v>
      </c>
      <c r="E330" s="1">
        <f t="shared" si="1"/>
        <v>1</v>
      </c>
      <c r="F330" s="1">
        <v>73.0</v>
      </c>
      <c r="G330" s="1">
        <f t="shared" si="2"/>
        <v>-5</v>
      </c>
      <c r="I330" s="1" t="s">
        <v>1272</v>
      </c>
      <c r="J330" s="1">
        <v>3.0</v>
      </c>
      <c r="K330" s="1">
        <v>3.0</v>
      </c>
    </row>
    <row r="331" ht="15.75" customHeight="1">
      <c r="A331" s="1">
        <v>330.0</v>
      </c>
      <c r="C331" s="1" t="s">
        <v>1224</v>
      </c>
      <c r="D331" s="1">
        <v>0.75</v>
      </c>
      <c r="E331" s="1">
        <f t="shared" si="1"/>
        <v>1.333333333</v>
      </c>
      <c r="F331" s="1">
        <v>74.0</v>
      </c>
      <c r="G331" s="1">
        <f t="shared" si="2"/>
        <v>1</v>
      </c>
      <c r="I331" s="1" t="s">
        <v>1196</v>
      </c>
      <c r="J331" s="1">
        <v>4.0</v>
      </c>
      <c r="K331" s="1">
        <v>4.0</v>
      </c>
    </row>
    <row r="332" ht="15.75" customHeight="1">
      <c r="A332" s="1">
        <v>331.0</v>
      </c>
      <c r="C332" s="1" t="s">
        <v>1223</v>
      </c>
      <c r="D332" s="1">
        <v>0.125</v>
      </c>
      <c r="E332" s="1">
        <f t="shared" si="1"/>
        <v>8</v>
      </c>
      <c r="F332" s="1">
        <v>73.0</v>
      </c>
      <c r="G332" s="1">
        <f t="shared" si="2"/>
        <v>-1</v>
      </c>
      <c r="I332" s="1" t="s">
        <v>1197</v>
      </c>
      <c r="J332" s="1">
        <v>3.0</v>
      </c>
      <c r="K332" s="1">
        <v>3.0</v>
      </c>
    </row>
    <row r="333" ht="15.75" customHeight="1">
      <c r="A333" s="1">
        <v>332.0</v>
      </c>
      <c r="C333" s="1" t="s">
        <v>1224</v>
      </c>
      <c r="D333" s="1">
        <v>0.125</v>
      </c>
      <c r="E333" s="1">
        <f t="shared" si="1"/>
        <v>8</v>
      </c>
      <c r="F333" s="1">
        <v>74.0</v>
      </c>
      <c r="G333" s="1">
        <f t="shared" si="2"/>
        <v>1</v>
      </c>
      <c r="I333" s="1" t="s">
        <v>1196</v>
      </c>
      <c r="J333" s="1">
        <v>4.0</v>
      </c>
      <c r="K333" s="1">
        <v>4.0</v>
      </c>
    </row>
    <row r="334" ht="15.75" customHeight="1">
      <c r="A334" s="1">
        <v>333.0</v>
      </c>
      <c r="C334" s="1" t="s">
        <v>1225</v>
      </c>
      <c r="D334" s="1">
        <v>0.375</v>
      </c>
      <c r="E334" s="1">
        <f t="shared" si="1"/>
        <v>2.666666667</v>
      </c>
      <c r="F334" s="1">
        <v>76.0</v>
      </c>
      <c r="G334" s="1">
        <f t="shared" si="2"/>
        <v>2</v>
      </c>
      <c r="I334" s="1" t="s">
        <v>1285</v>
      </c>
      <c r="J334" s="1">
        <v>5.0</v>
      </c>
      <c r="K334" s="1">
        <v>5.0</v>
      </c>
    </row>
    <row r="335" ht="15.75" customHeight="1">
      <c r="A335" s="1">
        <v>334.0</v>
      </c>
      <c r="C335" s="1" t="s">
        <v>1225</v>
      </c>
      <c r="D335" s="1">
        <v>0.125</v>
      </c>
      <c r="E335" s="1">
        <f t="shared" si="1"/>
        <v>8</v>
      </c>
      <c r="F335" s="1">
        <v>76.0</v>
      </c>
      <c r="G335" s="1">
        <f t="shared" si="2"/>
        <v>0</v>
      </c>
      <c r="I335" s="1" t="s">
        <v>1195</v>
      </c>
      <c r="J335" s="1">
        <v>5.0</v>
      </c>
      <c r="K335" s="1">
        <v>5.0</v>
      </c>
    </row>
    <row r="336" ht="15.75" customHeight="1">
      <c r="A336" s="1">
        <v>335.0</v>
      </c>
      <c r="C336" s="1" t="s">
        <v>1224</v>
      </c>
      <c r="D336" s="1">
        <v>0.375</v>
      </c>
      <c r="E336" s="1">
        <f t="shared" si="1"/>
        <v>2.666666667</v>
      </c>
      <c r="F336" s="1">
        <v>74.0</v>
      </c>
      <c r="G336" s="1">
        <f t="shared" si="2"/>
        <v>-2</v>
      </c>
      <c r="I336" s="1" t="s">
        <v>1286</v>
      </c>
      <c r="J336" s="1">
        <v>4.0</v>
      </c>
      <c r="K336" s="1">
        <v>4.0</v>
      </c>
    </row>
    <row r="337" ht="15.75" customHeight="1">
      <c r="A337" s="1">
        <v>336.0</v>
      </c>
      <c r="C337" s="1" t="s">
        <v>1223</v>
      </c>
      <c r="D337" s="1">
        <v>0.125</v>
      </c>
      <c r="E337" s="1">
        <f t="shared" si="1"/>
        <v>8</v>
      </c>
      <c r="F337" s="1">
        <v>73.0</v>
      </c>
      <c r="G337" s="1">
        <f t="shared" si="2"/>
        <v>-1</v>
      </c>
      <c r="I337" s="1" t="s">
        <v>1197</v>
      </c>
      <c r="J337" s="1">
        <v>3.0</v>
      </c>
      <c r="K337" s="1">
        <v>3.0</v>
      </c>
    </row>
    <row r="338" ht="15.75" customHeight="1">
      <c r="A338" s="1">
        <v>337.0</v>
      </c>
      <c r="C338" s="1" t="s">
        <v>1224</v>
      </c>
      <c r="D338" s="1">
        <v>0.5</v>
      </c>
      <c r="E338" s="1">
        <f t="shared" si="1"/>
        <v>2</v>
      </c>
      <c r="F338" s="1">
        <v>74.0</v>
      </c>
      <c r="G338" s="1">
        <f t="shared" si="2"/>
        <v>1</v>
      </c>
      <c r="I338" s="1" t="s">
        <v>1196</v>
      </c>
      <c r="J338" s="1">
        <v>4.0</v>
      </c>
      <c r="K338" s="1">
        <v>4.0</v>
      </c>
    </row>
    <row r="339" ht="15.75" customHeight="1">
      <c r="A339" s="1">
        <v>338.0</v>
      </c>
      <c r="C339" s="1" t="s">
        <v>1228</v>
      </c>
      <c r="D339" s="1">
        <v>0.5</v>
      </c>
      <c r="E339" s="1">
        <f t="shared" si="1"/>
        <v>2</v>
      </c>
      <c r="F339" s="1">
        <v>71.0</v>
      </c>
      <c r="G339" s="1">
        <f t="shared" si="2"/>
        <v>-3</v>
      </c>
      <c r="I339" s="1" t="s">
        <v>1229</v>
      </c>
      <c r="J339" s="1">
        <v>2.0</v>
      </c>
      <c r="K339" s="1">
        <v>2.0</v>
      </c>
    </row>
    <row r="340" ht="15.75" customHeight="1">
      <c r="A340" s="1">
        <v>339.0</v>
      </c>
      <c r="B340" s="1">
        <v>49.0</v>
      </c>
      <c r="C340" s="1" t="s">
        <v>1223</v>
      </c>
      <c r="D340" s="1">
        <v>0.375</v>
      </c>
      <c r="E340" s="1">
        <f t="shared" si="1"/>
        <v>2.666666667</v>
      </c>
      <c r="F340" s="1">
        <v>73.0</v>
      </c>
      <c r="G340" s="1">
        <f t="shared" si="2"/>
        <v>2</v>
      </c>
      <c r="I340" s="1" t="s">
        <v>1285</v>
      </c>
      <c r="J340" s="1">
        <v>3.0</v>
      </c>
      <c r="K340" s="1">
        <v>3.0</v>
      </c>
    </row>
    <row r="341" ht="15.75" customHeight="1">
      <c r="A341" s="1">
        <v>340.0</v>
      </c>
      <c r="C341" s="1" t="s">
        <v>1225</v>
      </c>
      <c r="D341" s="1">
        <v>0.125</v>
      </c>
      <c r="E341" s="1">
        <f t="shared" si="1"/>
        <v>8</v>
      </c>
      <c r="F341" s="1">
        <v>76.0</v>
      </c>
      <c r="G341" s="1">
        <f t="shared" si="2"/>
        <v>3</v>
      </c>
      <c r="I341" s="1" t="s">
        <v>1201</v>
      </c>
      <c r="J341" s="1">
        <v>5.0</v>
      </c>
      <c r="K341" s="1">
        <v>5.0</v>
      </c>
    </row>
    <row r="342" ht="15.75" customHeight="1">
      <c r="A342" s="1">
        <v>341.0</v>
      </c>
      <c r="C342" s="1" t="s">
        <v>1294</v>
      </c>
      <c r="D342" s="1">
        <v>0.375</v>
      </c>
      <c r="E342" s="1">
        <f t="shared" si="1"/>
        <v>2.666666667</v>
      </c>
      <c r="F342" s="1">
        <v>81.0</v>
      </c>
      <c r="G342" s="1">
        <f t="shared" si="2"/>
        <v>5</v>
      </c>
      <c r="I342" s="1" t="s">
        <v>1237</v>
      </c>
      <c r="J342" s="1">
        <v>1.0</v>
      </c>
      <c r="K342" s="1">
        <v>1.0</v>
      </c>
    </row>
    <row r="343" ht="15.75" customHeight="1">
      <c r="A343" s="1">
        <v>342.0</v>
      </c>
      <c r="C343" s="1" t="s">
        <v>1223</v>
      </c>
      <c r="D343" s="1">
        <v>0.125</v>
      </c>
      <c r="E343" s="1">
        <f t="shared" si="1"/>
        <v>8</v>
      </c>
      <c r="F343" s="1">
        <v>73.0</v>
      </c>
      <c r="G343" s="1">
        <f t="shared" si="2"/>
        <v>-8</v>
      </c>
      <c r="I343" s="1" t="s">
        <v>1274</v>
      </c>
      <c r="J343" s="1">
        <v>3.0</v>
      </c>
      <c r="K343" s="1">
        <v>3.0</v>
      </c>
    </row>
    <row r="344" ht="15.75" customHeight="1">
      <c r="A344" s="1">
        <v>343.0</v>
      </c>
      <c r="C344" s="1" t="s">
        <v>1228</v>
      </c>
      <c r="D344" s="1">
        <v>1.0</v>
      </c>
      <c r="E344" s="1">
        <f t="shared" si="1"/>
        <v>1</v>
      </c>
      <c r="F344" s="1">
        <v>71.0</v>
      </c>
      <c r="G344" s="1">
        <f t="shared" si="2"/>
        <v>-2</v>
      </c>
      <c r="I344" s="1" t="s">
        <v>1286</v>
      </c>
      <c r="J344" s="1">
        <v>2.0</v>
      </c>
      <c r="K344" s="1">
        <v>2.0</v>
      </c>
    </row>
    <row r="345" ht="15.75" customHeight="1">
      <c r="A345" s="1">
        <v>344.0</v>
      </c>
      <c r="C345" s="1" t="s">
        <v>1230</v>
      </c>
      <c r="D345" s="1">
        <v>0.5</v>
      </c>
      <c r="E345" s="1">
        <f t="shared" si="1"/>
        <v>2</v>
      </c>
      <c r="F345" s="1">
        <v>69.0</v>
      </c>
      <c r="G345" s="1">
        <f t="shared" si="2"/>
        <v>-2</v>
      </c>
      <c r="I345" s="1" t="s">
        <v>1286</v>
      </c>
      <c r="J345" s="1">
        <v>1.0</v>
      </c>
      <c r="K345" s="1">
        <v>1.0</v>
      </c>
    </row>
    <row r="346" ht="15.75" customHeight="1">
      <c r="A346" s="1">
        <v>345.0</v>
      </c>
      <c r="C346" s="1" t="s">
        <v>1193</v>
      </c>
      <c r="D346" s="1">
        <v>0.5</v>
      </c>
      <c r="E346" s="1">
        <f t="shared" si="1"/>
        <v>2</v>
      </c>
      <c r="F346" s="1">
        <v>64.0</v>
      </c>
      <c r="G346" s="1">
        <f t="shared" si="2"/>
        <v>-5</v>
      </c>
      <c r="I346" s="1" t="s">
        <v>1272</v>
      </c>
      <c r="J346" s="1">
        <v>5.0</v>
      </c>
      <c r="K346" s="1">
        <v>5.0</v>
      </c>
    </row>
    <row r="347" ht="15.75" customHeight="1">
      <c r="A347" s="1">
        <v>346.0</v>
      </c>
      <c r="C347" s="1" t="s">
        <v>1193</v>
      </c>
      <c r="D347" s="1">
        <v>1.0</v>
      </c>
      <c r="E347" s="1">
        <f t="shared" si="1"/>
        <v>1</v>
      </c>
      <c r="F347" s="1">
        <v>64.0</v>
      </c>
      <c r="G347" s="1">
        <f t="shared" si="2"/>
        <v>0</v>
      </c>
      <c r="I347" s="1" t="s">
        <v>1195</v>
      </c>
      <c r="J347" s="1">
        <v>5.0</v>
      </c>
      <c r="K347" s="1">
        <v>5.0</v>
      </c>
    </row>
    <row r="348" ht="15.75" customHeight="1">
      <c r="A348" s="1">
        <v>347.0</v>
      </c>
      <c r="B348" s="1">
        <v>8.0</v>
      </c>
      <c r="C348" s="1" t="s">
        <v>1225</v>
      </c>
      <c r="D348" s="1">
        <v>0.125</v>
      </c>
      <c r="E348" s="1">
        <f t="shared" si="1"/>
        <v>8</v>
      </c>
      <c r="F348" s="1">
        <v>76.0</v>
      </c>
      <c r="G348" s="1">
        <f t="shared" si="2"/>
        <v>12</v>
      </c>
      <c r="I348" s="1" t="s">
        <v>1191</v>
      </c>
      <c r="J348" s="1">
        <v>5.0</v>
      </c>
      <c r="K348" s="1">
        <v>5.0</v>
      </c>
    </row>
    <row r="349" ht="15.75" customHeight="1">
      <c r="A349" s="1">
        <v>348.0</v>
      </c>
      <c r="C349" s="1" t="s">
        <v>1224</v>
      </c>
      <c r="D349" s="1">
        <v>0.375</v>
      </c>
      <c r="E349" s="1">
        <f t="shared" si="1"/>
        <v>2.666666667</v>
      </c>
      <c r="F349" s="1">
        <v>74.0</v>
      </c>
      <c r="G349" s="1">
        <f t="shared" si="2"/>
        <v>-2</v>
      </c>
      <c r="I349" s="1" t="s">
        <v>1286</v>
      </c>
      <c r="J349" s="1">
        <v>4.0</v>
      </c>
      <c r="K349" s="1">
        <v>4.0</v>
      </c>
    </row>
    <row r="350" ht="15.75" customHeight="1">
      <c r="A350" s="1">
        <v>349.0</v>
      </c>
      <c r="C350" s="1" t="s">
        <v>1223</v>
      </c>
      <c r="D350" s="1">
        <v>0.125</v>
      </c>
      <c r="E350" s="1">
        <f t="shared" si="1"/>
        <v>8</v>
      </c>
      <c r="F350" s="1">
        <v>73.0</v>
      </c>
      <c r="G350" s="1">
        <f t="shared" si="2"/>
        <v>-1</v>
      </c>
      <c r="I350" s="1" t="s">
        <v>1197</v>
      </c>
      <c r="J350" s="1">
        <v>3.0</v>
      </c>
      <c r="K350" s="1">
        <v>3.0</v>
      </c>
    </row>
    <row r="351" ht="15.75" customHeight="1">
      <c r="A351" s="1">
        <v>350.0</v>
      </c>
      <c r="C351" s="1" t="s">
        <v>1224</v>
      </c>
      <c r="D351" s="1">
        <v>0.5</v>
      </c>
      <c r="E351" s="1">
        <f t="shared" si="1"/>
        <v>2</v>
      </c>
      <c r="F351" s="1">
        <v>74.0</v>
      </c>
      <c r="G351" s="1">
        <f t="shared" si="2"/>
        <v>1</v>
      </c>
      <c r="I351" s="1" t="s">
        <v>1196</v>
      </c>
      <c r="J351" s="1">
        <v>4.0</v>
      </c>
      <c r="K351" s="1">
        <v>4.0</v>
      </c>
    </row>
    <row r="352" ht="15.75" customHeight="1">
      <c r="A352" s="1">
        <v>351.0</v>
      </c>
      <c r="C352" s="1" t="s">
        <v>1228</v>
      </c>
      <c r="D352" s="1">
        <v>0.5</v>
      </c>
      <c r="E352" s="1">
        <f t="shared" si="1"/>
        <v>2</v>
      </c>
      <c r="F352" s="1">
        <v>71.0</v>
      </c>
      <c r="G352" s="1">
        <f t="shared" si="2"/>
        <v>-3</v>
      </c>
      <c r="I352" s="1" t="s">
        <v>1229</v>
      </c>
      <c r="J352" s="1">
        <v>2.0</v>
      </c>
      <c r="K352" s="1">
        <v>2.0</v>
      </c>
    </row>
    <row r="353" ht="15.75" customHeight="1">
      <c r="A353" s="1">
        <v>352.0</v>
      </c>
      <c r="C353" s="1" t="s">
        <v>1223</v>
      </c>
      <c r="D353" s="1">
        <v>1.0</v>
      </c>
      <c r="E353" s="1">
        <f t="shared" si="1"/>
        <v>1</v>
      </c>
      <c r="F353" s="1">
        <v>73.0</v>
      </c>
      <c r="G353" s="1">
        <f t="shared" si="2"/>
        <v>2</v>
      </c>
      <c r="I353" s="1" t="s">
        <v>1285</v>
      </c>
      <c r="J353" s="1">
        <v>3.0</v>
      </c>
      <c r="K353" s="1">
        <v>3.0</v>
      </c>
    </row>
    <row r="354" ht="15.75" customHeight="1">
      <c r="A354" s="1">
        <v>353.0</v>
      </c>
      <c r="B354" s="1">
        <v>9.0</v>
      </c>
      <c r="C354" s="1" t="s">
        <v>1225</v>
      </c>
      <c r="D354" s="1">
        <v>0.125</v>
      </c>
      <c r="E354" s="1">
        <f t="shared" si="1"/>
        <v>8</v>
      </c>
      <c r="F354" s="1">
        <v>76.0</v>
      </c>
      <c r="G354" s="1">
        <f t="shared" si="2"/>
        <v>3</v>
      </c>
      <c r="I354" s="1" t="s">
        <v>1201</v>
      </c>
      <c r="J354" s="1">
        <v>5.0</v>
      </c>
      <c r="K354" s="1">
        <v>5.0</v>
      </c>
    </row>
    <row r="355" ht="15.75" customHeight="1">
      <c r="A355" s="1">
        <v>354.0</v>
      </c>
      <c r="C355" s="1" t="s">
        <v>1224</v>
      </c>
      <c r="D355" s="1">
        <v>0.375</v>
      </c>
      <c r="E355" s="1">
        <f t="shared" si="1"/>
        <v>2.666666667</v>
      </c>
      <c r="F355" s="1">
        <v>74.0</v>
      </c>
      <c r="G355" s="1">
        <f t="shared" si="2"/>
        <v>-2</v>
      </c>
      <c r="I355" s="1" t="s">
        <v>1286</v>
      </c>
      <c r="J355" s="1">
        <v>4.0</v>
      </c>
      <c r="K355" s="1">
        <v>4.0</v>
      </c>
    </row>
    <row r="356" ht="15.75" customHeight="1">
      <c r="A356" s="1">
        <v>355.0</v>
      </c>
      <c r="C356" s="1" t="s">
        <v>1223</v>
      </c>
      <c r="D356" s="1">
        <v>0.125</v>
      </c>
      <c r="E356" s="1">
        <f t="shared" si="1"/>
        <v>8</v>
      </c>
      <c r="F356" s="1">
        <v>73.0</v>
      </c>
      <c r="G356" s="1">
        <f t="shared" si="2"/>
        <v>-1</v>
      </c>
      <c r="I356" s="1" t="s">
        <v>1197</v>
      </c>
      <c r="J356" s="1">
        <v>3.0</v>
      </c>
      <c r="K356" s="1">
        <v>3.0</v>
      </c>
    </row>
    <row r="357" ht="15.75" customHeight="1">
      <c r="A357" s="1">
        <v>356.0</v>
      </c>
      <c r="C357" s="1" t="s">
        <v>1224</v>
      </c>
      <c r="D357" s="1">
        <v>0.5</v>
      </c>
      <c r="E357" s="1">
        <f t="shared" si="1"/>
        <v>2</v>
      </c>
      <c r="F357" s="1">
        <v>74.0</v>
      </c>
      <c r="G357" s="1">
        <f t="shared" si="2"/>
        <v>1</v>
      </c>
      <c r="I357" s="1" t="s">
        <v>1196</v>
      </c>
      <c r="J357" s="1">
        <v>4.0</v>
      </c>
      <c r="K357" s="1">
        <v>4.0</v>
      </c>
    </row>
    <row r="358" ht="15.75" customHeight="1">
      <c r="A358" s="1">
        <v>357.0</v>
      </c>
      <c r="C358" s="1" t="s">
        <v>1228</v>
      </c>
      <c r="D358" s="1">
        <v>0.5</v>
      </c>
      <c r="E358" s="1">
        <f t="shared" si="1"/>
        <v>2</v>
      </c>
      <c r="F358" s="1">
        <v>71.0</v>
      </c>
      <c r="G358" s="1">
        <f t="shared" si="2"/>
        <v>-3</v>
      </c>
      <c r="I358" s="1" t="s">
        <v>1229</v>
      </c>
      <c r="J358" s="1">
        <v>2.0</v>
      </c>
      <c r="K358" s="1">
        <v>2.0</v>
      </c>
    </row>
    <row r="359" ht="15.75" customHeight="1">
      <c r="A359" s="1">
        <v>358.0</v>
      </c>
      <c r="B359" s="1">
        <v>10.0</v>
      </c>
      <c r="C359" s="1" t="s">
        <v>1223</v>
      </c>
      <c r="D359" s="1">
        <v>1.0</v>
      </c>
      <c r="E359" s="1">
        <f t="shared" si="1"/>
        <v>1</v>
      </c>
      <c r="F359" s="1">
        <v>73.0</v>
      </c>
      <c r="G359" s="1">
        <f t="shared" si="2"/>
        <v>2</v>
      </c>
      <c r="I359" s="1" t="s">
        <v>1285</v>
      </c>
      <c r="J359" s="1">
        <v>3.0</v>
      </c>
      <c r="K359" s="1">
        <v>3.0</v>
      </c>
    </row>
    <row r="360" ht="15.75" customHeight="1">
      <c r="A360" s="1">
        <v>359.0</v>
      </c>
      <c r="B360" s="1">
        <v>14.0</v>
      </c>
      <c r="C360" s="1" t="s">
        <v>1291</v>
      </c>
      <c r="D360" s="1">
        <v>1.0</v>
      </c>
      <c r="E360" s="1">
        <f t="shared" si="1"/>
        <v>1</v>
      </c>
      <c r="F360" s="1">
        <v>80.0</v>
      </c>
      <c r="G360" s="1">
        <f t="shared" si="2"/>
        <v>7</v>
      </c>
      <c r="I360" s="1" t="s">
        <v>1233</v>
      </c>
      <c r="J360" s="1">
        <v>7.0</v>
      </c>
      <c r="K360" s="1">
        <v>3.0</v>
      </c>
    </row>
    <row r="361" ht="15.75" customHeight="1">
      <c r="A361" s="1">
        <v>360.0</v>
      </c>
      <c r="C361" s="1" t="s">
        <v>1294</v>
      </c>
      <c r="D361" s="1">
        <v>0.75</v>
      </c>
      <c r="E361" s="1">
        <f t="shared" si="1"/>
        <v>1.333333333</v>
      </c>
      <c r="F361" s="1">
        <v>81.0</v>
      </c>
      <c r="G361" s="1">
        <f t="shared" si="2"/>
        <v>1</v>
      </c>
      <c r="I361" s="1" t="s">
        <v>1196</v>
      </c>
      <c r="J361" s="1">
        <v>1.0</v>
      </c>
      <c r="K361" s="1">
        <v>4.0</v>
      </c>
    </row>
    <row r="362" ht="15.75" customHeight="1">
      <c r="A362" s="1">
        <v>361.0</v>
      </c>
      <c r="C362" s="1" t="s">
        <v>1291</v>
      </c>
      <c r="D362" s="1">
        <v>0.125</v>
      </c>
      <c r="E362" s="1">
        <f t="shared" si="1"/>
        <v>8</v>
      </c>
      <c r="F362" s="1">
        <v>80.0</v>
      </c>
      <c r="G362" s="1">
        <f t="shared" si="2"/>
        <v>-1</v>
      </c>
      <c r="I362" s="1" t="s">
        <v>1197</v>
      </c>
      <c r="J362" s="1">
        <v>7.0</v>
      </c>
      <c r="K362" s="1">
        <v>3.0</v>
      </c>
    </row>
    <row r="363" ht="15.75" customHeight="1">
      <c r="A363" s="1">
        <v>362.0</v>
      </c>
      <c r="C363" s="1" t="s">
        <v>1294</v>
      </c>
      <c r="D363" s="1">
        <v>0.125</v>
      </c>
      <c r="E363" s="1">
        <f t="shared" si="1"/>
        <v>8</v>
      </c>
      <c r="F363" s="1">
        <v>81.0</v>
      </c>
      <c r="G363" s="1">
        <f t="shared" si="2"/>
        <v>1</v>
      </c>
      <c r="I363" s="1" t="s">
        <v>1196</v>
      </c>
      <c r="J363" s="1">
        <v>1.0</v>
      </c>
      <c r="K363" s="1">
        <v>4.0</v>
      </c>
    </row>
    <row r="364" ht="15.75" customHeight="1">
      <c r="A364" s="1">
        <v>363.0</v>
      </c>
      <c r="C364" s="1" t="s">
        <v>1287</v>
      </c>
      <c r="D364" s="1">
        <v>0.375</v>
      </c>
      <c r="E364" s="1">
        <f t="shared" si="1"/>
        <v>2.666666667</v>
      </c>
      <c r="F364" s="1">
        <v>83.0</v>
      </c>
      <c r="G364" s="1">
        <f t="shared" si="2"/>
        <v>2</v>
      </c>
      <c r="I364" s="1" t="s">
        <v>1285</v>
      </c>
      <c r="J364" s="1">
        <v>2.0</v>
      </c>
      <c r="K364" s="1">
        <v>5.0</v>
      </c>
    </row>
    <row r="365" ht="15.75" customHeight="1">
      <c r="A365" s="1">
        <v>364.0</v>
      </c>
      <c r="C365" s="1" t="s">
        <v>1287</v>
      </c>
      <c r="D365" s="1">
        <v>0.125</v>
      </c>
      <c r="E365" s="1">
        <f t="shared" si="1"/>
        <v>8</v>
      </c>
      <c r="F365" s="1">
        <v>83.0</v>
      </c>
      <c r="G365" s="1">
        <f t="shared" si="2"/>
        <v>0</v>
      </c>
      <c r="I365" s="1" t="s">
        <v>1195</v>
      </c>
      <c r="J365" s="1">
        <v>2.0</v>
      </c>
      <c r="K365" s="1">
        <v>5.0</v>
      </c>
    </row>
    <row r="366" ht="15.75" customHeight="1">
      <c r="A366" s="1">
        <v>365.0</v>
      </c>
      <c r="C366" s="1" t="s">
        <v>1294</v>
      </c>
      <c r="D366" s="1">
        <v>0.375</v>
      </c>
      <c r="E366" s="1">
        <f t="shared" si="1"/>
        <v>2.666666667</v>
      </c>
      <c r="F366" s="1">
        <v>81.0</v>
      </c>
      <c r="G366" s="1">
        <f t="shared" si="2"/>
        <v>-2</v>
      </c>
      <c r="I366" s="1" t="s">
        <v>1286</v>
      </c>
      <c r="J366" s="1">
        <v>1.0</v>
      </c>
      <c r="K366" s="1">
        <v>4.0</v>
      </c>
    </row>
    <row r="367" ht="15.75" customHeight="1">
      <c r="A367" s="1">
        <v>366.0</v>
      </c>
      <c r="C367" s="1" t="s">
        <v>1291</v>
      </c>
      <c r="D367" s="1">
        <v>0.125</v>
      </c>
      <c r="E367" s="1">
        <f t="shared" si="1"/>
        <v>8</v>
      </c>
      <c r="F367" s="1">
        <v>80.0</v>
      </c>
      <c r="G367" s="1">
        <f t="shared" si="2"/>
        <v>-1</v>
      </c>
      <c r="I367" s="1" t="s">
        <v>1197</v>
      </c>
      <c r="J367" s="1">
        <v>7.0</v>
      </c>
      <c r="K367" s="1">
        <v>3.0</v>
      </c>
    </row>
    <row r="368" ht="15.75" customHeight="1">
      <c r="A368" s="1">
        <v>367.0</v>
      </c>
      <c r="C368" s="1" t="s">
        <v>1294</v>
      </c>
      <c r="D368" s="1">
        <v>0.5</v>
      </c>
      <c r="E368" s="1">
        <f t="shared" si="1"/>
        <v>2</v>
      </c>
      <c r="F368" s="1">
        <v>81.0</v>
      </c>
      <c r="G368" s="1">
        <f t="shared" si="2"/>
        <v>1</v>
      </c>
      <c r="I368" s="1" t="s">
        <v>1196</v>
      </c>
      <c r="J368" s="1">
        <v>1.0</v>
      </c>
      <c r="K368" s="1">
        <v>4.0</v>
      </c>
    </row>
    <row r="369" ht="15.75" customHeight="1">
      <c r="A369" s="1">
        <v>368.0</v>
      </c>
      <c r="C369" s="1" t="s">
        <v>1190</v>
      </c>
      <c r="D369" s="1">
        <v>0.5</v>
      </c>
      <c r="E369" s="1">
        <f t="shared" si="1"/>
        <v>2</v>
      </c>
      <c r="F369" s="1">
        <v>78.0</v>
      </c>
      <c r="G369" s="1">
        <f t="shared" si="2"/>
        <v>-3</v>
      </c>
      <c r="I369" s="1" t="s">
        <v>1229</v>
      </c>
      <c r="J369" s="1">
        <v>6.0</v>
      </c>
      <c r="K369" s="1">
        <v>2.0</v>
      </c>
    </row>
    <row r="370" ht="15.75" customHeight="1">
      <c r="A370" s="1">
        <v>369.0</v>
      </c>
      <c r="B370" s="1">
        <v>15.0</v>
      </c>
      <c r="C370" s="1" t="s">
        <v>1291</v>
      </c>
      <c r="D370" s="1">
        <v>0.375</v>
      </c>
      <c r="E370" s="1">
        <f t="shared" si="1"/>
        <v>2.666666667</v>
      </c>
      <c r="F370" s="1">
        <v>80.0</v>
      </c>
      <c r="G370" s="1">
        <f t="shared" si="2"/>
        <v>2</v>
      </c>
      <c r="I370" s="1" t="s">
        <v>1285</v>
      </c>
      <c r="J370" s="1">
        <v>7.0</v>
      </c>
      <c r="K370" s="1">
        <v>3.0</v>
      </c>
    </row>
    <row r="371" ht="15.75" customHeight="1">
      <c r="A371" s="1">
        <v>370.0</v>
      </c>
      <c r="C371" s="1" t="s">
        <v>1287</v>
      </c>
      <c r="D371" s="1">
        <v>0.125</v>
      </c>
      <c r="E371" s="1">
        <f t="shared" si="1"/>
        <v>8</v>
      </c>
      <c r="F371" s="1">
        <v>83.0</v>
      </c>
      <c r="G371" s="1">
        <f t="shared" si="2"/>
        <v>3</v>
      </c>
      <c r="I371" s="1" t="s">
        <v>1201</v>
      </c>
      <c r="J371" s="1">
        <v>2.0</v>
      </c>
      <c r="K371" s="1">
        <v>5.0</v>
      </c>
    </row>
    <row r="372" ht="15.75" customHeight="1">
      <c r="A372" s="1">
        <v>371.0</v>
      </c>
      <c r="C372" s="1" t="s">
        <v>1294</v>
      </c>
      <c r="D372" s="1">
        <v>0.375</v>
      </c>
      <c r="E372" s="1">
        <f t="shared" si="1"/>
        <v>2.666666667</v>
      </c>
      <c r="F372" s="1">
        <v>81.0</v>
      </c>
      <c r="G372" s="1">
        <f t="shared" si="2"/>
        <v>-2</v>
      </c>
      <c r="I372" s="1" t="s">
        <v>1286</v>
      </c>
      <c r="J372" s="1">
        <v>1.0</v>
      </c>
      <c r="K372" s="1">
        <v>4.0</v>
      </c>
    </row>
    <row r="373" ht="15.75" customHeight="1">
      <c r="A373" s="1">
        <v>372.0</v>
      </c>
      <c r="C373" s="1" t="s">
        <v>1291</v>
      </c>
      <c r="D373" s="1">
        <v>0.125</v>
      </c>
      <c r="E373" s="1">
        <f t="shared" si="1"/>
        <v>8</v>
      </c>
      <c r="F373" s="1">
        <v>80.0</v>
      </c>
      <c r="G373" s="1">
        <f t="shared" si="2"/>
        <v>-1</v>
      </c>
      <c r="I373" s="1" t="s">
        <v>1197</v>
      </c>
      <c r="J373" s="1">
        <v>7.0</v>
      </c>
      <c r="K373" s="1">
        <v>3.0</v>
      </c>
    </row>
    <row r="374" ht="15.75" customHeight="1">
      <c r="A374" s="1">
        <v>373.0</v>
      </c>
      <c r="C374" s="1" t="s">
        <v>1190</v>
      </c>
      <c r="D374" s="1">
        <v>0.5</v>
      </c>
      <c r="E374" s="1">
        <f t="shared" si="1"/>
        <v>2</v>
      </c>
      <c r="F374" s="1">
        <v>78.0</v>
      </c>
      <c r="G374" s="1">
        <f t="shared" si="2"/>
        <v>-2</v>
      </c>
      <c r="I374" s="1" t="s">
        <v>1286</v>
      </c>
      <c r="J374" s="1">
        <v>6.0</v>
      </c>
      <c r="K374" s="1">
        <v>2.0</v>
      </c>
    </row>
    <row r="375" ht="15.75" customHeight="1">
      <c r="A375" s="1">
        <v>374.0</v>
      </c>
      <c r="C375" s="1" t="s">
        <v>1225</v>
      </c>
      <c r="D375" s="1">
        <v>0.5</v>
      </c>
      <c r="E375" s="1">
        <f t="shared" si="1"/>
        <v>2</v>
      </c>
      <c r="F375" s="1">
        <v>76.0</v>
      </c>
      <c r="G375" s="1">
        <f t="shared" si="2"/>
        <v>-2</v>
      </c>
      <c r="I375" s="1" t="s">
        <v>1286</v>
      </c>
      <c r="J375" s="1">
        <v>5.0</v>
      </c>
      <c r="K375" s="1">
        <v>1.0</v>
      </c>
    </row>
    <row r="376" ht="15.75" customHeight="1">
      <c r="A376" s="1">
        <v>375.0</v>
      </c>
      <c r="C376" s="1" t="s">
        <v>1235</v>
      </c>
      <c r="D376" s="1">
        <v>0.25</v>
      </c>
      <c r="E376" s="1">
        <f t="shared" si="1"/>
        <v>4</v>
      </c>
      <c r="F376" s="1">
        <v>75.0</v>
      </c>
      <c r="G376" s="1">
        <f t="shared" si="2"/>
        <v>-1</v>
      </c>
      <c r="I376" s="1" t="s">
        <v>1197</v>
      </c>
      <c r="J376" s="1" t="s">
        <v>1236</v>
      </c>
      <c r="K376" s="1">
        <v>7.0</v>
      </c>
    </row>
    <row r="377" ht="15.75" customHeight="1">
      <c r="A377" s="1">
        <v>376.0</v>
      </c>
      <c r="C377" s="1" t="s">
        <v>1225</v>
      </c>
      <c r="D377" s="1">
        <v>0.25</v>
      </c>
      <c r="E377" s="1">
        <f t="shared" si="1"/>
        <v>4</v>
      </c>
      <c r="F377" s="1">
        <v>76.0</v>
      </c>
      <c r="G377" s="1">
        <f t="shared" si="2"/>
        <v>1</v>
      </c>
      <c r="I377" s="1" t="s">
        <v>1196</v>
      </c>
      <c r="J377" s="1">
        <v>5.0</v>
      </c>
      <c r="K377" s="1">
        <v>1.0</v>
      </c>
    </row>
    <row r="378" ht="15.75" customHeight="1">
      <c r="A378" s="1">
        <v>377.0</v>
      </c>
      <c r="C378" s="1" t="s">
        <v>1225</v>
      </c>
      <c r="D378" s="1">
        <v>0.25</v>
      </c>
      <c r="E378" s="1">
        <f t="shared" si="1"/>
        <v>4</v>
      </c>
      <c r="F378" s="1">
        <v>76.0</v>
      </c>
      <c r="G378" s="1">
        <f t="shared" si="2"/>
        <v>0</v>
      </c>
      <c r="I378" s="1" t="s">
        <v>1195</v>
      </c>
      <c r="J378" s="1">
        <v>5.0</v>
      </c>
      <c r="K378" s="1">
        <v>1.0</v>
      </c>
    </row>
    <row r="379" ht="15.75" customHeight="1">
      <c r="A379" s="1">
        <v>378.0</v>
      </c>
      <c r="C379" s="1" t="s">
        <v>1190</v>
      </c>
      <c r="D379" s="1">
        <v>0.25</v>
      </c>
      <c r="E379" s="1">
        <f t="shared" si="1"/>
        <v>4</v>
      </c>
      <c r="F379" s="1">
        <v>78.0</v>
      </c>
      <c r="G379" s="1">
        <f t="shared" si="2"/>
        <v>2</v>
      </c>
      <c r="I379" s="1" t="s">
        <v>1285</v>
      </c>
      <c r="J379" s="1">
        <v>6.0</v>
      </c>
      <c r="K379" s="1">
        <v>2.0</v>
      </c>
    </row>
    <row r="380" ht="15.75" customHeight="1">
      <c r="A380" s="1">
        <v>379.0</v>
      </c>
      <c r="C380" s="1" t="s">
        <v>1190</v>
      </c>
      <c r="D380" s="1">
        <v>0.25</v>
      </c>
      <c r="E380" s="1">
        <f t="shared" si="1"/>
        <v>4</v>
      </c>
      <c r="F380" s="1">
        <v>78.0</v>
      </c>
      <c r="G380" s="1">
        <f t="shared" si="2"/>
        <v>0</v>
      </c>
      <c r="I380" s="1" t="s">
        <v>1195</v>
      </c>
      <c r="J380" s="1">
        <v>6.0</v>
      </c>
      <c r="K380" s="1">
        <v>2.0</v>
      </c>
    </row>
    <row r="381" ht="15.75" customHeight="1">
      <c r="A381" s="1">
        <v>380.0</v>
      </c>
      <c r="C381" s="1" t="s">
        <v>1291</v>
      </c>
      <c r="D381" s="1">
        <v>0.25</v>
      </c>
      <c r="E381" s="1">
        <f t="shared" si="1"/>
        <v>4</v>
      </c>
      <c r="F381" s="1">
        <v>80.0</v>
      </c>
      <c r="G381" s="1">
        <f t="shared" si="2"/>
        <v>2</v>
      </c>
      <c r="I381" s="1" t="s">
        <v>1285</v>
      </c>
      <c r="J381" s="1">
        <v>7.0</v>
      </c>
      <c r="K381" s="1">
        <v>3.0</v>
      </c>
    </row>
    <row r="382" ht="15.75" customHeight="1">
      <c r="A382" s="1">
        <v>381.0</v>
      </c>
      <c r="C382" s="1" t="s">
        <v>1291</v>
      </c>
      <c r="D382" s="1">
        <v>0.25</v>
      </c>
      <c r="E382" s="1">
        <f t="shared" si="1"/>
        <v>4</v>
      </c>
      <c r="F382" s="1">
        <v>80.0</v>
      </c>
      <c r="G382" s="1">
        <f t="shared" si="2"/>
        <v>0</v>
      </c>
      <c r="I382" s="1" t="s">
        <v>1195</v>
      </c>
      <c r="J382" s="1">
        <v>7.0</v>
      </c>
      <c r="K382" s="1">
        <v>3.0</v>
      </c>
    </row>
    <row r="383" ht="15.75" customHeight="1">
      <c r="A383" s="1">
        <v>382.0</v>
      </c>
      <c r="C383" s="1" t="s">
        <v>1294</v>
      </c>
      <c r="D383" s="1">
        <v>0.25</v>
      </c>
      <c r="E383" s="1">
        <f t="shared" si="1"/>
        <v>4</v>
      </c>
      <c r="F383" s="1">
        <v>81.0</v>
      </c>
      <c r="G383" s="1">
        <f t="shared" si="2"/>
        <v>1</v>
      </c>
      <c r="I383" s="1" t="s">
        <v>1196</v>
      </c>
      <c r="J383" s="1">
        <v>1.0</v>
      </c>
      <c r="K383" s="1">
        <v>4.0</v>
      </c>
    </row>
    <row r="384" ht="15.75" customHeight="1">
      <c r="A384" s="1">
        <v>383.0</v>
      </c>
      <c r="B384" s="1">
        <v>16.0</v>
      </c>
      <c r="C384" s="1" t="s">
        <v>1294</v>
      </c>
      <c r="D384" s="1">
        <v>0.375</v>
      </c>
      <c r="E384" s="1">
        <f t="shared" si="1"/>
        <v>2.666666667</v>
      </c>
      <c r="F384" s="1">
        <v>81.0</v>
      </c>
      <c r="G384" s="1">
        <f t="shared" si="2"/>
        <v>0</v>
      </c>
      <c r="I384" s="1" t="s">
        <v>1195</v>
      </c>
      <c r="J384" s="1">
        <v>1.0</v>
      </c>
      <c r="K384" s="1">
        <v>4.0</v>
      </c>
    </row>
    <row r="385" ht="15.75" customHeight="1">
      <c r="A385" s="1">
        <v>384.0</v>
      </c>
      <c r="C385" s="1" t="s">
        <v>1190</v>
      </c>
      <c r="D385" s="1">
        <v>0.125</v>
      </c>
      <c r="E385" s="1">
        <f t="shared" si="1"/>
        <v>8</v>
      </c>
      <c r="F385" s="1">
        <v>78.0</v>
      </c>
      <c r="G385" s="1">
        <f t="shared" si="2"/>
        <v>-3</v>
      </c>
      <c r="I385" s="1" t="s">
        <v>1229</v>
      </c>
      <c r="J385" s="1">
        <v>6.0</v>
      </c>
      <c r="K385" s="1">
        <v>2.0</v>
      </c>
    </row>
    <row r="386" ht="15.75" customHeight="1">
      <c r="A386" s="1">
        <v>385.0</v>
      </c>
      <c r="C386" s="1" t="s">
        <v>1291</v>
      </c>
      <c r="D386" s="1">
        <v>0.375</v>
      </c>
      <c r="E386" s="1">
        <f t="shared" si="1"/>
        <v>2.666666667</v>
      </c>
      <c r="F386" s="1">
        <v>80.0</v>
      </c>
      <c r="G386" s="1">
        <f t="shared" si="2"/>
        <v>2</v>
      </c>
      <c r="I386" s="1" t="s">
        <v>1285</v>
      </c>
      <c r="J386" s="1">
        <v>7.0</v>
      </c>
      <c r="K386" s="1">
        <v>3.0</v>
      </c>
    </row>
    <row r="387" ht="15.75" customHeight="1">
      <c r="A387" s="1">
        <v>386.0</v>
      </c>
      <c r="C387" s="1" t="s">
        <v>1225</v>
      </c>
      <c r="D387" s="1">
        <v>0.125</v>
      </c>
      <c r="E387" s="1">
        <f t="shared" si="1"/>
        <v>8</v>
      </c>
      <c r="F387" s="1">
        <v>76.0</v>
      </c>
      <c r="G387" s="1">
        <f t="shared" si="2"/>
        <v>-4</v>
      </c>
      <c r="I387" s="1" t="s">
        <v>1292</v>
      </c>
      <c r="J387" s="1">
        <v>5.0</v>
      </c>
      <c r="K387" s="1">
        <v>1.0</v>
      </c>
    </row>
    <row r="388" ht="15.75" customHeight="1">
      <c r="A388" s="1">
        <v>387.0</v>
      </c>
      <c r="C388" s="1" t="s">
        <v>1190</v>
      </c>
      <c r="D388" s="1">
        <v>1.0</v>
      </c>
      <c r="E388" s="1">
        <f t="shared" si="1"/>
        <v>1</v>
      </c>
      <c r="F388" s="1">
        <v>78.0</v>
      </c>
      <c r="G388" s="1">
        <f t="shared" si="2"/>
        <v>2</v>
      </c>
      <c r="I388" s="1" t="s">
        <v>1285</v>
      </c>
      <c r="J388" s="1">
        <v>6.0</v>
      </c>
      <c r="K388" s="1">
        <v>2.0</v>
      </c>
    </row>
    <row r="389" ht="15.75" customHeight="1">
      <c r="A389" s="1">
        <v>388.0</v>
      </c>
      <c r="C389" s="1" t="s">
        <v>1225</v>
      </c>
      <c r="D389" s="1">
        <v>0.5</v>
      </c>
      <c r="E389" s="1">
        <f t="shared" si="1"/>
        <v>2</v>
      </c>
      <c r="F389" s="1">
        <v>76.0</v>
      </c>
      <c r="G389" s="1">
        <f t="shared" si="2"/>
        <v>-2</v>
      </c>
      <c r="I389" s="1" t="s">
        <v>1286</v>
      </c>
      <c r="J389" s="1">
        <v>5.0</v>
      </c>
      <c r="K389" s="1">
        <v>1.0</v>
      </c>
    </row>
    <row r="390" ht="15.75" customHeight="1">
      <c r="A390" s="1">
        <v>389.0</v>
      </c>
      <c r="C390" s="1" t="s">
        <v>1228</v>
      </c>
      <c r="D390" s="1">
        <v>0.5</v>
      </c>
      <c r="E390" s="1">
        <f t="shared" si="1"/>
        <v>2</v>
      </c>
      <c r="F390" s="1">
        <v>71.0</v>
      </c>
      <c r="G390" s="1">
        <f t="shared" si="2"/>
        <v>-5</v>
      </c>
      <c r="I390" s="1" t="s">
        <v>1272</v>
      </c>
      <c r="J390" s="1">
        <v>2.0</v>
      </c>
      <c r="K390" s="1">
        <v>5.0</v>
      </c>
    </row>
    <row r="391" ht="15.75" customHeight="1">
      <c r="A391" s="1">
        <v>390.0</v>
      </c>
      <c r="C391" s="1" t="s">
        <v>1228</v>
      </c>
      <c r="D391" s="1">
        <v>1.0</v>
      </c>
      <c r="E391" s="1">
        <f t="shared" si="1"/>
        <v>1</v>
      </c>
      <c r="F391" s="1">
        <v>71.0</v>
      </c>
      <c r="G391" s="1">
        <f t="shared" si="2"/>
        <v>0</v>
      </c>
      <c r="I391" s="1" t="s">
        <v>1195</v>
      </c>
      <c r="J391" s="1">
        <v>2.0</v>
      </c>
      <c r="K391" s="1">
        <v>5.0</v>
      </c>
    </row>
    <row r="392" ht="15.75" customHeight="1">
      <c r="A392" s="1">
        <v>391.0</v>
      </c>
      <c r="B392" s="1">
        <v>20.0</v>
      </c>
      <c r="C392" s="1" t="s">
        <v>1287</v>
      </c>
      <c r="D392" s="1">
        <v>0.125</v>
      </c>
      <c r="E392" s="1">
        <f t="shared" si="1"/>
        <v>8</v>
      </c>
      <c r="F392" s="1">
        <v>83.0</v>
      </c>
      <c r="G392" s="1">
        <f t="shared" si="2"/>
        <v>12</v>
      </c>
      <c r="I392" s="1" t="s">
        <v>1191</v>
      </c>
      <c r="J392" s="1">
        <v>2.0</v>
      </c>
      <c r="K392" s="1">
        <v>2.0</v>
      </c>
    </row>
    <row r="393" ht="15.75" customHeight="1">
      <c r="A393" s="1">
        <v>392.0</v>
      </c>
      <c r="C393" s="1" t="s">
        <v>1294</v>
      </c>
      <c r="D393" s="1">
        <v>0.375</v>
      </c>
      <c r="E393" s="1">
        <f t="shared" si="1"/>
        <v>2.666666667</v>
      </c>
      <c r="F393" s="1">
        <v>81.0</v>
      </c>
      <c r="G393" s="1">
        <f t="shared" si="2"/>
        <v>-2</v>
      </c>
      <c r="I393" s="1" t="s">
        <v>1286</v>
      </c>
      <c r="J393" s="1">
        <v>1.0</v>
      </c>
      <c r="K393" s="1">
        <v>1.0</v>
      </c>
    </row>
    <row r="394" ht="15.75" customHeight="1">
      <c r="A394" s="1">
        <v>393.0</v>
      </c>
      <c r="C394" s="1" t="s">
        <v>1291</v>
      </c>
      <c r="D394" s="1">
        <v>0.125</v>
      </c>
      <c r="E394" s="1">
        <f t="shared" si="1"/>
        <v>8</v>
      </c>
      <c r="F394" s="1">
        <v>80.0</v>
      </c>
      <c r="G394" s="1">
        <f t="shared" si="2"/>
        <v>-1</v>
      </c>
      <c r="I394" s="1" t="s">
        <v>1197</v>
      </c>
      <c r="J394" s="1">
        <v>7.0</v>
      </c>
      <c r="K394" s="1">
        <v>7.0</v>
      </c>
    </row>
    <row r="395" ht="15.75" customHeight="1">
      <c r="A395" s="1">
        <v>394.0</v>
      </c>
      <c r="C395" s="1" t="s">
        <v>1294</v>
      </c>
      <c r="D395" s="1">
        <v>0.5</v>
      </c>
      <c r="E395" s="1">
        <f t="shared" si="1"/>
        <v>2</v>
      </c>
      <c r="F395" s="1">
        <v>81.0</v>
      </c>
      <c r="G395" s="1">
        <f t="shared" si="2"/>
        <v>1</v>
      </c>
      <c r="I395" s="1" t="s">
        <v>1196</v>
      </c>
      <c r="J395" s="1">
        <v>1.0</v>
      </c>
      <c r="K395" s="1">
        <v>1.0</v>
      </c>
    </row>
    <row r="396" ht="15.75" customHeight="1">
      <c r="A396" s="1">
        <v>395.0</v>
      </c>
      <c r="C396" s="1" t="s">
        <v>1190</v>
      </c>
      <c r="D396" s="1">
        <v>0.5</v>
      </c>
      <c r="E396" s="1">
        <f t="shared" si="1"/>
        <v>2</v>
      </c>
      <c r="F396" s="1">
        <v>78.0</v>
      </c>
      <c r="G396" s="1">
        <f t="shared" si="2"/>
        <v>-3</v>
      </c>
      <c r="I396" s="1" t="s">
        <v>1229</v>
      </c>
      <c r="J396" s="1">
        <v>6.0</v>
      </c>
      <c r="K396" s="1">
        <v>6.0</v>
      </c>
    </row>
    <row r="397" ht="15.75" customHeight="1">
      <c r="A397" s="1">
        <v>396.0</v>
      </c>
      <c r="C397" s="1" t="s">
        <v>1291</v>
      </c>
      <c r="D397" s="1">
        <v>1.0</v>
      </c>
      <c r="E397" s="1">
        <f t="shared" si="1"/>
        <v>1</v>
      </c>
      <c r="F397" s="1">
        <v>80.0</v>
      </c>
      <c r="G397" s="1">
        <f t="shared" si="2"/>
        <v>2</v>
      </c>
      <c r="I397" s="1" t="s">
        <v>1285</v>
      </c>
      <c r="J397" s="1">
        <v>7.0</v>
      </c>
      <c r="K397" s="1">
        <v>7.0</v>
      </c>
    </row>
    <row r="398" ht="15.75" customHeight="1">
      <c r="A398" s="1">
        <v>397.0</v>
      </c>
      <c r="C398" s="1" t="s">
        <v>1225</v>
      </c>
      <c r="D398" s="1">
        <v>0.5</v>
      </c>
      <c r="E398" s="1">
        <f t="shared" si="1"/>
        <v>2</v>
      </c>
      <c r="F398" s="1">
        <v>76.0</v>
      </c>
      <c r="G398" s="1">
        <f t="shared" si="2"/>
        <v>-4</v>
      </c>
      <c r="I398" s="1" t="s">
        <v>1292</v>
      </c>
      <c r="J398" s="1">
        <v>5.0</v>
      </c>
      <c r="K398" s="1">
        <v>5.0</v>
      </c>
    </row>
    <row r="399" ht="15.75" customHeight="1">
      <c r="A399" s="1">
        <v>398.0</v>
      </c>
      <c r="B399" s="1">
        <v>21.0</v>
      </c>
      <c r="C399" s="1" t="s">
        <v>1294</v>
      </c>
      <c r="D399" s="1">
        <v>0.5</v>
      </c>
      <c r="E399" s="1">
        <f t="shared" si="1"/>
        <v>2</v>
      </c>
      <c r="F399" s="1">
        <v>81.0</v>
      </c>
      <c r="G399" s="1">
        <f t="shared" si="2"/>
        <v>5</v>
      </c>
      <c r="I399" s="1" t="s">
        <v>1237</v>
      </c>
      <c r="J399" s="1">
        <v>1.0</v>
      </c>
      <c r="K399" s="1">
        <v>1.0</v>
      </c>
    </row>
    <row r="400" ht="15.75" customHeight="1">
      <c r="A400" s="1">
        <v>399.0</v>
      </c>
      <c r="C400" s="1" t="s">
        <v>1295</v>
      </c>
      <c r="D400" s="1">
        <v>0.375</v>
      </c>
      <c r="E400" s="1">
        <f t="shared" si="1"/>
        <v>2.666666667</v>
      </c>
      <c r="F400" s="1">
        <v>85.0</v>
      </c>
      <c r="G400" s="1">
        <f t="shared" si="2"/>
        <v>4</v>
      </c>
      <c r="I400" s="1" t="s">
        <v>1293</v>
      </c>
      <c r="J400" s="1">
        <v>3.0</v>
      </c>
      <c r="K400" s="1">
        <v>3.0</v>
      </c>
    </row>
    <row r="401" ht="15.75" customHeight="1">
      <c r="A401" s="1">
        <v>400.0</v>
      </c>
      <c r="C401" s="1" t="s">
        <v>1287</v>
      </c>
      <c r="D401" s="1">
        <v>0.125</v>
      </c>
      <c r="E401" s="1">
        <f t="shared" si="1"/>
        <v>8</v>
      </c>
      <c r="F401" s="1">
        <v>83.0</v>
      </c>
      <c r="G401" s="1">
        <f t="shared" si="2"/>
        <v>-2</v>
      </c>
      <c r="I401" s="1" t="s">
        <v>1286</v>
      </c>
      <c r="J401" s="1">
        <v>2.0</v>
      </c>
      <c r="K401" s="1">
        <v>2.0</v>
      </c>
    </row>
    <row r="402" ht="15.75" customHeight="1">
      <c r="A402" s="1">
        <v>401.0</v>
      </c>
      <c r="C402" s="1" t="s">
        <v>1294</v>
      </c>
      <c r="D402" s="1">
        <v>0.5</v>
      </c>
      <c r="E402" s="1">
        <f t="shared" si="1"/>
        <v>2</v>
      </c>
      <c r="F402" s="1">
        <v>81.0</v>
      </c>
      <c r="G402" s="1">
        <f t="shared" si="2"/>
        <v>-2</v>
      </c>
      <c r="I402" s="1" t="s">
        <v>1286</v>
      </c>
      <c r="J402" s="1">
        <v>1.0</v>
      </c>
      <c r="K402" s="1">
        <v>1.0</v>
      </c>
    </row>
    <row r="403" ht="15.75" customHeight="1">
      <c r="A403" s="1">
        <v>402.0</v>
      </c>
      <c r="C403" s="1" t="s">
        <v>1294</v>
      </c>
      <c r="D403" s="1">
        <v>0.5</v>
      </c>
      <c r="E403" s="1">
        <f t="shared" si="1"/>
        <v>2</v>
      </c>
      <c r="F403" s="1">
        <v>81.0</v>
      </c>
      <c r="G403" s="1">
        <f t="shared" si="2"/>
        <v>0</v>
      </c>
      <c r="I403" s="1" t="s">
        <v>1195</v>
      </c>
      <c r="J403" s="1">
        <v>1.0</v>
      </c>
      <c r="K403" s="1">
        <v>1.0</v>
      </c>
    </row>
    <row r="404" ht="15.75" customHeight="1">
      <c r="A404" s="1">
        <v>403.0</v>
      </c>
      <c r="C404" s="1" t="s">
        <v>1294</v>
      </c>
      <c r="D404" s="1">
        <v>0.5</v>
      </c>
      <c r="E404" s="1">
        <f t="shared" si="1"/>
        <v>2</v>
      </c>
      <c r="F404" s="1">
        <v>81.0</v>
      </c>
      <c r="G404" s="1">
        <f t="shared" si="2"/>
        <v>0</v>
      </c>
      <c r="I404" s="1" t="s">
        <v>1195</v>
      </c>
      <c r="J404" s="1">
        <v>1.0</v>
      </c>
      <c r="K404" s="1">
        <v>1.0</v>
      </c>
    </row>
    <row r="405" ht="15.75" customHeight="1">
      <c r="A405" s="1">
        <v>404.0</v>
      </c>
      <c r="C405" s="1" t="s">
        <v>1295</v>
      </c>
      <c r="D405" s="1">
        <v>0.375</v>
      </c>
      <c r="E405" s="1">
        <f t="shared" si="1"/>
        <v>2.666666667</v>
      </c>
      <c r="F405" s="1">
        <v>85.0</v>
      </c>
      <c r="G405" s="1">
        <f t="shared" si="2"/>
        <v>4</v>
      </c>
      <c r="I405" s="1" t="s">
        <v>1293</v>
      </c>
      <c r="J405" s="1">
        <v>3.0</v>
      </c>
      <c r="K405" s="1">
        <v>3.0</v>
      </c>
    </row>
    <row r="406" ht="15.75" customHeight="1">
      <c r="A406" s="1">
        <v>405.0</v>
      </c>
      <c r="C406" s="1" t="s">
        <v>1287</v>
      </c>
      <c r="D406" s="1">
        <v>0.125</v>
      </c>
      <c r="E406" s="1">
        <f t="shared" si="1"/>
        <v>8</v>
      </c>
      <c r="F406" s="1">
        <v>83.0</v>
      </c>
      <c r="G406" s="1">
        <f t="shared" si="2"/>
        <v>-2</v>
      </c>
      <c r="I406" s="1" t="s">
        <v>1286</v>
      </c>
      <c r="J406" s="1">
        <v>2.0</v>
      </c>
      <c r="K406" s="1">
        <v>2.0</v>
      </c>
    </row>
    <row r="407" ht="15.75" customHeight="1">
      <c r="A407" s="1">
        <v>406.0</v>
      </c>
      <c r="C407" s="1" t="s">
        <v>1294</v>
      </c>
      <c r="D407" s="1">
        <v>0.5</v>
      </c>
      <c r="E407" s="1">
        <f t="shared" si="1"/>
        <v>2</v>
      </c>
      <c r="F407" s="1">
        <v>81.0</v>
      </c>
      <c r="G407" s="1">
        <f t="shared" si="2"/>
        <v>-2</v>
      </c>
      <c r="I407" s="1" t="s">
        <v>1286</v>
      </c>
      <c r="J407" s="1">
        <v>1.0</v>
      </c>
      <c r="K407" s="1">
        <v>1.0</v>
      </c>
    </row>
    <row r="408" ht="15.75" customHeight="1">
      <c r="A408" s="1">
        <v>407.0</v>
      </c>
      <c r="C408" s="1" t="s">
        <v>1294</v>
      </c>
      <c r="D408" s="1">
        <v>0.5</v>
      </c>
      <c r="E408" s="1">
        <f t="shared" si="1"/>
        <v>2</v>
      </c>
      <c r="F408" s="1">
        <v>81.0</v>
      </c>
      <c r="G408" s="1">
        <f t="shared" si="2"/>
        <v>0</v>
      </c>
      <c r="I408" s="1" t="s">
        <v>1195</v>
      </c>
      <c r="J408" s="1">
        <v>1.0</v>
      </c>
      <c r="K408" s="1">
        <v>1.0</v>
      </c>
    </row>
    <row r="409" ht="15.75" customHeight="1">
      <c r="A409" s="1">
        <v>408.0</v>
      </c>
      <c r="B409" s="1">
        <v>22.0</v>
      </c>
      <c r="C409" s="1" t="s">
        <v>1198</v>
      </c>
      <c r="D409" s="1">
        <v>0.375</v>
      </c>
      <c r="E409" s="1">
        <f t="shared" si="1"/>
        <v>2.666666667</v>
      </c>
      <c r="F409" s="1">
        <v>86.0</v>
      </c>
      <c r="G409" s="1">
        <f t="shared" si="2"/>
        <v>5</v>
      </c>
      <c r="I409" s="1" t="s">
        <v>1237</v>
      </c>
      <c r="J409" s="1">
        <v>4.0</v>
      </c>
      <c r="K409" s="1">
        <v>4.0</v>
      </c>
    </row>
    <row r="410" ht="15.75" customHeight="1">
      <c r="A410" s="1">
        <v>409.0</v>
      </c>
      <c r="C410" s="1" t="s">
        <v>1295</v>
      </c>
      <c r="D410" s="1">
        <v>0.125</v>
      </c>
      <c r="E410" s="1">
        <f t="shared" si="1"/>
        <v>8</v>
      </c>
      <c r="F410" s="1">
        <v>85.0</v>
      </c>
      <c r="G410" s="1">
        <f t="shared" si="2"/>
        <v>-1</v>
      </c>
      <c r="I410" s="1" t="s">
        <v>1197</v>
      </c>
      <c r="J410" s="1">
        <v>3.0</v>
      </c>
      <c r="K410" s="1">
        <v>3.0</v>
      </c>
    </row>
    <row r="411" ht="15.75" customHeight="1">
      <c r="A411" s="1">
        <v>410.0</v>
      </c>
      <c r="C411" s="1" t="s">
        <v>1198</v>
      </c>
      <c r="D411" s="1">
        <v>1.0</v>
      </c>
      <c r="E411" s="1">
        <f t="shared" si="1"/>
        <v>1</v>
      </c>
      <c r="F411" s="1">
        <v>86.0</v>
      </c>
      <c r="G411" s="1">
        <f t="shared" si="2"/>
        <v>1</v>
      </c>
      <c r="I411" s="1" t="s">
        <v>1196</v>
      </c>
      <c r="J411" s="1">
        <v>4.0</v>
      </c>
      <c r="K411" s="1">
        <v>4.0</v>
      </c>
    </row>
    <row r="412" ht="15.75" customHeight="1">
      <c r="A412" s="1">
        <v>411.0</v>
      </c>
      <c r="C412" s="1" t="s">
        <v>1287</v>
      </c>
      <c r="D412" s="1">
        <v>0.5</v>
      </c>
      <c r="E412" s="1">
        <f t="shared" si="1"/>
        <v>2</v>
      </c>
      <c r="F412" s="1">
        <v>83.0</v>
      </c>
      <c r="G412" s="1">
        <f t="shared" si="2"/>
        <v>-3</v>
      </c>
      <c r="I412" s="1" t="s">
        <v>1229</v>
      </c>
      <c r="J412" s="1">
        <v>2.0</v>
      </c>
      <c r="K412" s="1">
        <v>2.0</v>
      </c>
    </row>
    <row r="413" ht="15.75" customHeight="1">
      <c r="A413" s="1">
        <v>412.0</v>
      </c>
      <c r="C413" s="1" t="s">
        <v>1295</v>
      </c>
      <c r="D413" s="1">
        <v>0.375</v>
      </c>
      <c r="E413" s="1">
        <f t="shared" si="1"/>
        <v>2.666666667</v>
      </c>
      <c r="F413" s="1">
        <v>85.0</v>
      </c>
      <c r="G413" s="1">
        <f t="shared" si="2"/>
        <v>2</v>
      </c>
      <c r="I413" s="1" t="s">
        <v>1285</v>
      </c>
      <c r="J413" s="1">
        <v>3.0</v>
      </c>
      <c r="K413" s="1">
        <v>3.0</v>
      </c>
    </row>
    <row r="414" ht="15.75" customHeight="1">
      <c r="A414" s="1">
        <v>413.0</v>
      </c>
      <c r="C414" s="1" t="s">
        <v>1287</v>
      </c>
      <c r="D414" s="1">
        <v>0.125</v>
      </c>
      <c r="E414" s="1">
        <f t="shared" si="1"/>
        <v>8</v>
      </c>
      <c r="F414" s="1">
        <v>83.0</v>
      </c>
      <c r="G414" s="1">
        <f t="shared" si="2"/>
        <v>-2</v>
      </c>
      <c r="I414" s="1" t="s">
        <v>1286</v>
      </c>
      <c r="J414" s="1">
        <v>2.0</v>
      </c>
      <c r="K414" s="1">
        <v>2.0</v>
      </c>
    </row>
    <row r="415" ht="15.75" customHeight="1">
      <c r="A415" s="1">
        <v>414.0</v>
      </c>
      <c r="C415" s="1" t="s">
        <v>1295</v>
      </c>
      <c r="D415" s="1">
        <v>1.0</v>
      </c>
      <c r="E415" s="1">
        <f t="shared" si="1"/>
        <v>1</v>
      </c>
      <c r="F415" s="1">
        <v>85.0</v>
      </c>
      <c r="G415" s="1">
        <f t="shared" si="2"/>
        <v>2</v>
      </c>
      <c r="I415" s="1" t="s">
        <v>1285</v>
      </c>
      <c r="J415" s="1">
        <v>3.0</v>
      </c>
      <c r="K415" s="1">
        <v>3.0</v>
      </c>
    </row>
    <row r="416" ht="15.75" customHeight="1">
      <c r="A416" s="1">
        <v>415.0</v>
      </c>
      <c r="C416" s="1" t="s">
        <v>1294</v>
      </c>
      <c r="D416" s="1">
        <v>0.5</v>
      </c>
      <c r="E416" s="1">
        <f t="shared" si="1"/>
        <v>2</v>
      </c>
      <c r="F416" s="1">
        <v>81.0</v>
      </c>
      <c r="G416" s="1">
        <f t="shared" si="2"/>
        <v>-4</v>
      </c>
      <c r="I416" s="1" t="s">
        <v>1292</v>
      </c>
      <c r="J416" s="1">
        <v>1.0</v>
      </c>
      <c r="K416" s="1">
        <v>1.0</v>
      </c>
    </row>
    <row r="417" ht="15.75" customHeight="1">
      <c r="A417" s="1">
        <v>416.0</v>
      </c>
      <c r="B417" s="1">
        <v>23.0</v>
      </c>
      <c r="C417" s="1" t="s">
        <v>1287</v>
      </c>
      <c r="D417" s="1">
        <v>0.375</v>
      </c>
      <c r="E417" s="1">
        <f t="shared" si="1"/>
        <v>2.666666667</v>
      </c>
      <c r="F417" s="1">
        <v>83.0</v>
      </c>
      <c r="G417" s="1">
        <f t="shared" si="2"/>
        <v>2</v>
      </c>
      <c r="I417" s="1" t="s">
        <v>1285</v>
      </c>
      <c r="J417" s="1">
        <v>2.0</v>
      </c>
      <c r="K417" s="1">
        <v>2.0</v>
      </c>
    </row>
    <row r="418" ht="15.75" customHeight="1">
      <c r="A418" s="1">
        <v>417.0</v>
      </c>
      <c r="C418" s="1" t="s">
        <v>1294</v>
      </c>
      <c r="D418" s="1">
        <v>0.125</v>
      </c>
      <c r="E418" s="1">
        <f t="shared" si="1"/>
        <v>8</v>
      </c>
      <c r="F418" s="1">
        <v>81.0</v>
      </c>
      <c r="G418" s="1">
        <f t="shared" si="2"/>
        <v>-2</v>
      </c>
      <c r="I418" s="1" t="s">
        <v>1286</v>
      </c>
      <c r="J418" s="1">
        <v>1.0</v>
      </c>
      <c r="K418" s="1">
        <v>1.0</v>
      </c>
    </row>
    <row r="419" ht="15.75" customHeight="1">
      <c r="A419" s="1">
        <v>418.0</v>
      </c>
      <c r="C419" s="1" t="s">
        <v>1287</v>
      </c>
      <c r="D419" s="1">
        <v>1.0</v>
      </c>
      <c r="E419" s="1">
        <f t="shared" si="1"/>
        <v>1</v>
      </c>
      <c r="F419" s="1">
        <v>83.0</v>
      </c>
      <c r="G419" s="1">
        <f t="shared" si="2"/>
        <v>2</v>
      </c>
      <c r="I419" s="1" t="s">
        <v>1285</v>
      </c>
      <c r="J419" s="1">
        <v>2.0</v>
      </c>
      <c r="K419" s="1">
        <v>2.0</v>
      </c>
    </row>
    <row r="420" ht="15.75" customHeight="1">
      <c r="A420" s="1">
        <v>419.0</v>
      </c>
      <c r="C420" s="1" t="s">
        <v>1291</v>
      </c>
      <c r="D420" s="1">
        <v>0.5</v>
      </c>
      <c r="E420" s="1">
        <f t="shared" si="1"/>
        <v>2</v>
      </c>
      <c r="F420" s="1">
        <v>80.0</v>
      </c>
      <c r="G420" s="1">
        <f t="shared" si="2"/>
        <v>-3</v>
      </c>
      <c r="I420" s="1" t="s">
        <v>1229</v>
      </c>
      <c r="J420" s="1">
        <v>7.0</v>
      </c>
      <c r="K420" s="1">
        <v>7.0</v>
      </c>
    </row>
    <row r="421" ht="15.75" customHeight="1">
      <c r="A421" s="1">
        <v>420.0</v>
      </c>
      <c r="C421" s="1" t="s">
        <v>1291</v>
      </c>
      <c r="D421" s="1">
        <v>0.5</v>
      </c>
      <c r="E421" s="1">
        <f t="shared" si="1"/>
        <v>2</v>
      </c>
      <c r="F421" s="1">
        <v>80.0</v>
      </c>
      <c r="G421" s="1">
        <f t="shared" si="2"/>
        <v>0</v>
      </c>
      <c r="I421" s="1" t="s">
        <v>1195</v>
      </c>
      <c r="J421" s="1">
        <v>7.0</v>
      </c>
      <c r="K421" s="1">
        <v>7.0</v>
      </c>
    </row>
    <row r="422" ht="15.75" customHeight="1">
      <c r="A422" s="1">
        <v>421.0</v>
      </c>
      <c r="C422" s="1" t="s">
        <v>1294</v>
      </c>
      <c r="D422" s="1">
        <v>0.5</v>
      </c>
      <c r="E422" s="1">
        <f t="shared" si="1"/>
        <v>2</v>
      </c>
      <c r="F422" s="1">
        <v>81.0</v>
      </c>
      <c r="G422" s="1">
        <f t="shared" si="2"/>
        <v>1</v>
      </c>
      <c r="I422" s="1" t="s">
        <v>1196</v>
      </c>
      <c r="J422" s="1">
        <v>1.0</v>
      </c>
      <c r="K422" s="1">
        <v>1.0</v>
      </c>
    </row>
    <row r="423" ht="15.75" customHeight="1">
      <c r="A423" s="1">
        <v>422.0</v>
      </c>
      <c r="B423" s="1">
        <v>24.0</v>
      </c>
      <c r="C423" s="1" t="s">
        <v>1223</v>
      </c>
      <c r="D423" s="1">
        <v>0.25</v>
      </c>
      <c r="E423" s="1">
        <f t="shared" si="1"/>
        <v>4</v>
      </c>
      <c r="F423" s="1">
        <v>73.0</v>
      </c>
      <c r="G423" s="1">
        <f t="shared" si="2"/>
        <v>-8</v>
      </c>
      <c r="I423" s="1" t="s">
        <v>1274</v>
      </c>
      <c r="J423" s="1">
        <v>3.0</v>
      </c>
      <c r="K423" s="1">
        <v>3.0</v>
      </c>
    </row>
    <row r="424" ht="15.75" customHeight="1">
      <c r="A424" s="1">
        <v>423.0</v>
      </c>
      <c r="C424" s="1" t="s">
        <v>1200</v>
      </c>
      <c r="D424" s="1">
        <v>0.25</v>
      </c>
      <c r="E424" s="1">
        <f t="shared" si="1"/>
        <v>4</v>
      </c>
      <c r="F424" s="1">
        <v>61.0</v>
      </c>
      <c r="G424" s="1">
        <f t="shared" si="2"/>
        <v>-12</v>
      </c>
      <c r="I424" s="1" t="s">
        <v>1192</v>
      </c>
      <c r="J424" s="1">
        <v>3.0</v>
      </c>
      <c r="K424" s="1">
        <v>3.0</v>
      </c>
    </row>
    <row r="425" ht="15.75" customHeight="1">
      <c r="A425" s="1">
        <v>424.0</v>
      </c>
      <c r="C425" s="1" t="s">
        <v>1200</v>
      </c>
      <c r="D425" s="1">
        <v>0.25</v>
      </c>
      <c r="E425" s="1">
        <f t="shared" si="1"/>
        <v>4</v>
      </c>
      <c r="F425" s="1">
        <v>61.0</v>
      </c>
      <c r="G425" s="1">
        <f t="shared" si="2"/>
        <v>0</v>
      </c>
      <c r="I425" s="1" t="s">
        <v>1195</v>
      </c>
      <c r="J425" s="1">
        <v>3.0</v>
      </c>
      <c r="K425" s="1">
        <v>3.0</v>
      </c>
    </row>
    <row r="426" ht="15.75" customHeight="1">
      <c r="A426" s="1">
        <v>425.0</v>
      </c>
      <c r="C426" s="1" t="s">
        <v>1200</v>
      </c>
      <c r="D426" s="1">
        <v>0.25</v>
      </c>
      <c r="E426" s="1">
        <f t="shared" si="1"/>
        <v>4</v>
      </c>
      <c r="F426" s="1">
        <v>61.0</v>
      </c>
      <c r="G426" s="1">
        <f t="shared" si="2"/>
        <v>0</v>
      </c>
      <c r="I426" s="1" t="s">
        <v>1195</v>
      </c>
      <c r="J426" s="1">
        <v>3.0</v>
      </c>
      <c r="K426" s="1">
        <v>3.0</v>
      </c>
    </row>
    <row r="427" ht="15.75" customHeight="1">
      <c r="A427" s="1">
        <v>426.0</v>
      </c>
      <c r="C427" s="1" t="s">
        <v>1200</v>
      </c>
      <c r="D427" s="1">
        <v>0.25</v>
      </c>
      <c r="E427" s="1">
        <f t="shared" si="1"/>
        <v>4</v>
      </c>
      <c r="F427" s="1">
        <v>61.0</v>
      </c>
      <c r="G427" s="1">
        <f t="shared" si="2"/>
        <v>0</v>
      </c>
      <c r="I427" s="1" t="s">
        <v>1195</v>
      </c>
      <c r="J427" s="1">
        <v>3.0</v>
      </c>
      <c r="K427" s="1">
        <v>3.0</v>
      </c>
    </row>
    <row r="428" ht="15.75" customHeight="1">
      <c r="A428" s="1">
        <v>427.0</v>
      </c>
      <c r="C428" s="1" t="s">
        <v>1200</v>
      </c>
      <c r="D428" s="1">
        <v>0.25</v>
      </c>
      <c r="E428" s="1">
        <f t="shared" si="1"/>
        <v>4</v>
      </c>
      <c r="F428" s="1">
        <v>61.0</v>
      </c>
      <c r="G428" s="1">
        <f t="shared" si="2"/>
        <v>0</v>
      </c>
      <c r="I428" s="1" t="s">
        <v>1195</v>
      </c>
      <c r="J428" s="1">
        <v>3.0</v>
      </c>
      <c r="K428" s="1">
        <v>3.0</v>
      </c>
    </row>
    <row r="429" ht="15.75" customHeight="1">
      <c r="A429" s="1">
        <v>428.0</v>
      </c>
      <c r="C429" s="1" t="s">
        <v>1200</v>
      </c>
      <c r="D429" s="1">
        <v>0.25</v>
      </c>
      <c r="E429" s="1">
        <f t="shared" si="1"/>
        <v>4</v>
      </c>
      <c r="F429" s="1">
        <v>61.0</v>
      </c>
      <c r="G429" s="1">
        <f t="shared" si="2"/>
        <v>0</v>
      </c>
      <c r="I429" s="1" t="s">
        <v>1195</v>
      </c>
      <c r="J429" s="1">
        <v>3.0</v>
      </c>
      <c r="K429" s="1">
        <v>3.0</v>
      </c>
    </row>
    <row r="430" ht="15.75" customHeight="1">
      <c r="A430" s="1">
        <v>429.0</v>
      </c>
      <c r="B430" s="1">
        <v>25.0</v>
      </c>
      <c r="C430" s="1" t="s">
        <v>1200</v>
      </c>
      <c r="D430" s="1">
        <v>0.25</v>
      </c>
      <c r="E430" s="1">
        <f t="shared" si="1"/>
        <v>4</v>
      </c>
      <c r="F430" s="1">
        <v>61.0</v>
      </c>
      <c r="G430" s="1">
        <f t="shared" si="2"/>
        <v>0</v>
      </c>
      <c r="I430" s="1" t="s">
        <v>1195</v>
      </c>
      <c r="J430" s="1">
        <v>3.0</v>
      </c>
      <c r="K430" s="1">
        <v>3.0</v>
      </c>
    </row>
    <row r="431" ht="15.75" customHeight="1">
      <c r="A431" s="1">
        <v>430.0</v>
      </c>
      <c r="C431" s="1" t="s">
        <v>1224</v>
      </c>
      <c r="D431" s="1">
        <v>0.25</v>
      </c>
      <c r="E431" s="1">
        <f t="shared" si="1"/>
        <v>4</v>
      </c>
      <c r="F431" s="1">
        <v>74.0</v>
      </c>
      <c r="G431" s="1">
        <f t="shared" si="2"/>
        <v>13</v>
      </c>
      <c r="I431" s="1" t="s">
        <v>1258</v>
      </c>
      <c r="J431" s="1">
        <v>4.0</v>
      </c>
      <c r="K431" s="1">
        <v>4.0</v>
      </c>
    </row>
    <row r="432" ht="15.75" customHeight="1">
      <c r="A432" s="1">
        <v>431.0</v>
      </c>
      <c r="C432" s="1" t="s">
        <v>1289</v>
      </c>
      <c r="D432" s="1">
        <v>0.25</v>
      </c>
      <c r="E432" s="1">
        <f t="shared" si="1"/>
        <v>4</v>
      </c>
      <c r="F432" s="1">
        <v>62.0</v>
      </c>
      <c r="G432" s="1">
        <f t="shared" si="2"/>
        <v>-12</v>
      </c>
      <c r="I432" s="1" t="s">
        <v>1192</v>
      </c>
      <c r="J432" s="1">
        <v>4.0</v>
      </c>
      <c r="K432" s="1">
        <v>4.0</v>
      </c>
    </row>
    <row r="433" ht="15.75" customHeight="1">
      <c r="A433" s="1">
        <v>432.0</v>
      </c>
      <c r="C433" s="1" t="s">
        <v>1289</v>
      </c>
      <c r="D433" s="1">
        <v>0.25</v>
      </c>
      <c r="E433" s="1">
        <f t="shared" si="1"/>
        <v>4</v>
      </c>
      <c r="F433" s="1">
        <v>62.0</v>
      </c>
      <c r="G433" s="1">
        <f t="shared" si="2"/>
        <v>0</v>
      </c>
      <c r="I433" s="1" t="s">
        <v>1195</v>
      </c>
      <c r="J433" s="1">
        <v>4.0</v>
      </c>
      <c r="K433" s="1">
        <v>4.0</v>
      </c>
    </row>
    <row r="434" ht="15.75" customHeight="1">
      <c r="A434" s="1">
        <v>433.0</v>
      </c>
      <c r="C434" s="1" t="s">
        <v>1289</v>
      </c>
      <c r="D434" s="1">
        <v>0.25</v>
      </c>
      <c r="E434" s="1">
        <f t="shared" si="1"/>
        <v>4</v>
      </c>
      <c r="F434" s="1">
        <v>62.0</v>
      </c>
      <c r="G434" s="1">
        <f t="shared" si="2"/>
        <v>0</v>
      </c>
      <c r="I434" s="1" t="s">
        <v>1195</v>
      </c>
      <c r="J434" s="1">
        <v>4.0</v>
      </c>
      <c r="K434" s="1">
        <v>4.0</v>
      </c>
    </row>
    <row r="435" ht="15.75" customHeight="1">
      <c r="A435" s="1">
        <v>434.0</v>
      </c>
      <c r="C435" s="1" t="s">
        <v>1289</v>
      </c>
      <c r="D435" s="1">
        <v>0.25</v>
      </c>
      <c r="E435" s="1">
        <f t="shared" si="1"/>
        <v>4</v>
      </c>
      <c r="F435" s="1">
        <v>62.0</v>
      </c>
      <c r="G435" s="1">
        <f t="shared" si="2"/>
        <v>0</v>
      </c>
      <c r="I435" s="1" t="s">
        <v>1195</v>
      </c>
      <c r="J435" s="1">
        <v>4.0</v>
      </c>
      <c r="K435" s="1">
        <v>4.0</v>
      </c>
    </row>
    <row r="436" ht="15.75" customHeight="1">
      <c r="A436" s="1">
        <v>435.0</v>
      </c>
      <c r="C436" s="1" t="s">
        <v>1289</v>
      </c>
      <c r="D436" s="1">
        <v>0.25</v>
      </c>
      <c r="E436" s="1">
        <f t="shared" si="1"/>
        <v>4</v>
      </c>
      <c r="F436" s="1">
        <v>62.0</v>
      </c>
      <c r="G436" s="1">
        <f t="shared" si="2"/>
        <v>0</v>
      </c>
      <c r="I436" s="1" t="s">
        <v>1195</v>
      </c>
      <c r="J436" s="1">
        <v>4.0</v>
      </c>
      <c r="K436" s="1">
        <v>4.0</v>
      </c>
    </row>
    <row r="437" ht="15.75" customHeight="1">
      <c r="A437" s="1">
        <v>436.0</v>
      </c>
      <c r="C437" s="1" t="s">
        <v>1289</v>
      </c>
      <c r="D437" s="1">
        <v>0.25</v>
      </c>
      <c r="E437" s="1">
        <f t="shared" si="1"/>
        <v>4</v>
      </c>
      <c r="F437" s="1">
        <v>62.0</v>
      </c>
      <c r="G437" s="1">
        <f t="shared" si="2"/>
        <v>0</v>
      </c>
      <c r="I437" s="1" t="s">
        <v>1195</v>
      </c>
      <c r="J437" s="1">
        <v>4.0</v>
      </c>
      <c r="K437" s="1">
        <v>4.0</v>
      </c>
    </row>
    <row r="438" ht="15.75" customHeight="1">
      <c r="A438" s="1">
        <v>437.0</v>
      </c>
      <c r="C438" s="1" t="s">
        <v>1289</v>
      </c>
      <c r="D438" s="1">
        <v>0.25</v>
      </c>
      <c r="E438" s="1">
        <f t="shared" si="1"/>
        <v>4</v>
      </c>
      <c r="F438" s="1">
        <v>62.0</v>
      </c>
      <c r="G438" s="1">
        <f t="shared" si="2"/>
        <v>0</v>
      </c>
      <c r="I438" s="1" t="s">
        <v>1195</v>
      </c>
      <c r="J438" s="1">
        <v>4.0</v>
      </c>
      <c r="K438" s="1">
        <v>4.0</v>
      </c>
    </row>
    <row r="439" ht="15.75" customHeight="1">
      <c r="A439" s="1">
        <v>438.0</v>
      </c>
      <c r="C439" s="1" t="s">
        <v>1225</v>
      </c>
      <c r="D439" s="1">
        <v>0.25</v>
      </c>
      <c r="E439" s="1">
        <f t="shared" si="1"/>
        <v>4</v>
      </c>
      <c r="F439" s="1">
        <v>76.0</v>
      </c>
      <c r="G439" s="1">
        <f t="shared" si="2"/>
        <v>14</v>
      </c>
      <c r="I439" s="1" t="s">
        <v>1290</v>
      </c>
      <c r="J439" s="1">
        <v>5.0</v>
      </c>
      <c r="K439" s="1">
        <v>5.0</v>
      </c>
    </row>
    <row r="440" ht="15.75" customHeight="1">
      <c r="A440" s="1">
        <v>439.0</v>
      </c>
      <c r="C440" s="1" t="s">
        <v>1193</v>
      </c>
      <c r="D440" s="1">
        <v>0.25</v>
      </c>
      <c r="E440" s="1">
        <f t="shared" si="1"/>
        <v>4</v>
      </c>
      <c r="F440" s="1">
        <v>64.0</v>
      </c>
      <c r="G440" s="1">
        <f t="shared" si="2"/>
        <v>-12</v>
      </c>
      <c r="I440" s="1" t="s">
        <v>1192</v>
      </c>
      <c r="J440" s="1">
        <v>5.0</v>
      </c>
      <c r="K440" s="1">
        <v>5.0</v>
      </c>
    </row>
    <row r="441" ht="15.75" customHeight="1">
      <c r="A441" s="1">
        <v>440.0</v>
      </c>
      <c r="C441" s="1" t="s">
        <v>1193</v>
      </c>
      <c r="D441" s="1">
        <v>0.25</v>
      </c>
      <c r="E441" s="1">
        <f t="shared" si="1"/>
        <v>4</v>
      </c>
      <c r="F441" s="1">
        <v>64.0</v>
      </c>
      <c r="G441" s="1">
        <f t="shared" si="2"/>
        <v>0</v>
      </c>
      <c r="I441" s="1" t="s">
        <v>1195</v>
      </c>
      <c r="J441" s="1">
        <v>5.0</v>
      </c>
      <c r="K441" s="1">
        <v>5.0</v>
      </c>
    </row>
    <row r="442" ht="15.75" customHeight="1">
      <c r="A442" s="1">
        <v>441.0</v>
      </c>
      <c r="C442" s="1" t="s">
        <v>1193</v>
      </c>
      <c r="D442" s="1">
        <v>0.25</v>
      </c>
      <c r="E442" s="1">
        <f t="shared" si="1"/>
        <v>4</v>
      </c>
      <c r="F442" s="1">
        <v>64.0</v>
      </c>
      <c r="G442" s="1">
        <f t="shared" si="2"/>
        <v>0</v>
      </c>
      <c r="I442" s="1" t="s">
        <v>1195</v>
      </c>
      <c r="J442" s="1">
        <v>5.0</v>
      </c>
      <c r="K442" s="1">
        <v>5.0</v>
      </c>
    </row>
    <row r="443" ht="15.75" customHeight="1">
      <c r="A443" s="1">
        <v>442.0</v>
      </c>
      <c r="C443" s="1" t="s">
        <v>1193</v>
      </c>
      <c r="D443" s="1">
        <v>0.25</v>
      </c>
      <c r="E443" s="1">
        <f t="shared" si="1"/>
        <v>4</v>
      </c>
      <c r="F443" s="1">
        <v>64.0</v>
      </c>
      <c r="G443" s="1">
        <f t="shared" si="2"/>
        <v>0</v>
      </c>
      <c r="I443" s="1" t="s">
        <v>1195</v>
      </c>
      <c r="J443" s="1">
        <v>5.0</v>
      </c>
      <c r="K443" s="1">
        <v>5.0</v>
      </c>
    </row>
    <row r="444" ht="15.75" customHeight="1">
      <c r="A444" s="1">
        <v>443.0</v>
      </c>
      <c r="C444" s="1" t="s">
        <v>1193</v>
      </c>
      <c r="D444" s="1">
        <v>0.25</v>
      </c>
      <c r="E444" s="1">
        <f t="shared" si="1"/>
        <v>4</v>
      </c>
      <c r="F444" s="1">
        <v>64.0</v>
      </c>
      <c r="G444" s="1">
        <f t="shared" si="2"/>
        <v>0</v>
      </c>
      <c r="I444" s="1" t="s">
        <v>1195</v>
      </c>
      <c r="J444" s="1">
        <v>5.0</v>
      </c>
      <c r="K444" s="1">
        <v>5.0</v>
      </c>
    </row>
    <row r="445" ht="15.75" customHeight="1">
      <c r="A445" s="1">
        <v>444.0</v>
      </c>
      <c r="C445" s="1" t="s">
        <v>1193</v>
      </c>
      <c r="D445" s="1">
        <v>0.25</v>
      </c>
      <c r="E445" s="1">
        <f t="shared" si="1"/>
        <v>4</v>
      </c>
      <c r="F445" s="1">
        <v>64.0</v>
      </c>
      <c r="G445" s="1">
        <f t="shared" si="2"/>
        <v>0</v>
      </c>
      <c r="I445" s="1" t="s">
        <v>1195</v>
      </c>
      <c r="J445" s="1">
        <v>5.0</v>
      </c>
      <c r="K445" s="1">
        <v>5.0</v>
      </c>
    </row>
    <row r="446" ht="15.75" customHeight="1">
      <c r="A446" s="1">
        <v>445.0</v>
      </c>
      <c r="C446" s="1" t="s">
        <v>1193</v>
      </c>
      <c r="D446" s="1">
        <v>0.25</v>
      </c>
      <c r="E446" s="1">
        <f t="shared" si="1"/>
        <v>4</v>
      </c>
      <c r="F446" s="1">
        <v>64.0</v>
      </c>
      <c r="G446" s="1">
        <f t="shared" si="2"/>
        <v>0</v>
      </c>
      <c r="I446" s="1" t="s">
        <v>1195</v>
      </c>
      <c r="J446" s="1">
        <v>5.0</v>
      </c>
      <c r="K446" s="1">
        <v>5.0</v>
      </c>
    </row>
    <row r="447" ht="15.75" customHeight="1">
      <c r="A447" s="1">
        <v>446.0</v>
      </c>
      <c r="B447" s="1">
        <v>26.0</v>
      </c>
      <c r="C447" s="1" t="s">
        <v>1190</v>
      </c>
      <c r="D447" s="1">
        <v>0.25</v>
      </c>
      <c r="E447" s="1">
        <f t="shared" si="1"/>
        <v>4</v>
      </c>
      <c r="F447" s="1">
        <v>78.0</v>
      </c>
      <c r="G447" s="1">
        <f t="shared" si="2"/>
        <v>14</v>
      </c>
      <c r="I447" s="1" t="s">
        <v>1290</v>
      </c>
      <c r="J447" s="1">
        <v>6.0</v>
      </c>
      <c r="K447" s="1">
        <v>6.0</v>
      </c>
    </row>
    <row r="448" ht="15.75" customHeight="1">
      <c r="A448" s="1">
        <v>447.0</v>
      </c>
      <c r="C448" s="1" t="s">
        <v>1239</v>
      </c>
      <c r="D448" s="1">
        <v>0.25</v>
      </c>
      <c r="E448" s="1">
        <f t="shared" si="1"/>
        <v>4</v>
      </c>
      <c r="F448" s="1">
        <v>66.0</v>
      </c>
      <c r="G448" s="1">
        <f t="shared" si="2"/>
        <v>-12</v>
      </c>
      <c r="I448" s="1" t="s">
        <v>1192</v>
      </c>
      <c r="J448" s="1">
        <v>6.0</v>
      </c>
      <c r="K448" s="1">
        <v>6.0</v>
      </c>
    </row>
    <row r="449" ht="15.75" customHeight="1">
      <c r="A449" s="1">
        <v>448.0</v>
      </c>
      <c r="C449" s="1" t="s">
        <v>1239</v>
      </c>
      <c r="D449" s="1">
        <v>0.25</v>
      </c>
      <c r="E449" s="1">
        <f t="shared" si="1"/>
        <v>4</v>
      </c>
      <c r="F449" s="1">
        <v>66.0</v>
      </c>
      <c r="G449" s="1">
        <f t="shared" si="2"/>
        <v>0</v>
      </c>
      <c r="I449" s="1" t="s">
        <v>1195</v>
      </c>
      <c r="J449" s="1">
        <v>6.0</v>
      </c>
      <c r="K449" s="1">
        <v>6.0</v>
      </c>
    </row>
    <row r="450" ht="15.75" customHeight="1">
      <c r="A450" s="1">
        <v>449.0</v>
      </c>
      <c r="C450" s="1" t="s">
        <v>1239</v>
      </c>
      <c r="D450" s="1">
        <v>0.25</v>
      </c>
      <c r="E450" s="1">
        <f t="shared" si="1"/>
        <v>4</v>
      </c>
      <c r="F450" s="1">
        <v>66.0</v>
      </c>
      <c r="G450" s="1">
        <f t="shared" si="2"/>
        <v>0</v>
      </c>
      <c r="I450" s="1" t="s">
        <v>1195</v>
      </c>
      <c r="J450" s="1">
        <v>6.0</v>
      </c>
      <c r="K450" s="1">
        <v>6.0</v>
      </c>
    </row>
    <row r="451" ht="15.75" customHeight="1">
      <c r="A451" s="1">
        <v>450.0</v>
      </c>
      <c r="C451" s="1" t="s">
        <v>1239</v>
      </c>
      <c r="D451" s="1">
        <v>0.25</v>
      </c>
      <c r="E451" s="1">
        <f t="shared" si="1"/>
        <v>4</v>
      </c>
      <c r="F451" s="1">
        <v>66.0</v>
      </c>
      <c r="G451" s="1">
        <f t="shared" si="2"/>
        <v>0</v>
      </c>
      <c r="I451" s="1" t="s">
        <v>1195</v>
      </c>
      <c r="J451" s="1">
        <v>6.0</v>
      </c>
      <c r="K451" s="1">
        <v>6.0</v>
      </c>
    </row>
    <row r="452" ht="15.75" customHeight="1">
      <c r="A452" s="1">
        <v>451.0</v>
      </c>
      <c r="C452" s="1" t="s">
        <v>1239</v>
      </c>
      <c r="D452" s="1">
        <v>0.25</v>
      </c>
      <c r="E452" s="1">
        <f t="shared" si="1"/>
        <v>4</v>
      </c>
      <c r="F452" s="1">
        <v>66.0</v>
      </c>
      <c r="G452" s="1">
        <f t="shared" si="2"/>
        <v>0</v>
      </c>
      <c r="I452" s="1" t="s">
        <v>1195</v>
      </c>
      <c r="J452" s="1">
        <v>6.0</v>
      </c>
      <c r="K452" s="1">
        <v>6.0</v>
      </c>
    </row>
    <row r="453" ht="15.75" customHeight="1">
      <c r="A453" s="1">
        <v>452.0</v>
      </c>
      <c r="C453" s="1" t="s">
        <v>1239</v>
      </c>
      <c r="D453" s="1">
        <v>0.25</v>
      </c>
      <c r="E453" s="1">
        <f t="shared" si="1"/>
        <v>4</v>
      </c>
      <c r="F453" s="1">
        <v>66.0</v>
      </c>
      <c r="G453" s="1">
        <f t="shared" si="2"/>
        <v>0</v>
      </c>
      <c r="I453" s="1" t="s">
        <v>1195</v>
      </c>
      <c r="J453" s="1">
        <v>6.0</v>
      </c>
      <c r="K453" s="1">
        <v>6.0</v>
      </c>
    </row>
    <row r="454" ht="15.75" customHeight="1">
      <c r="A454" s="1">
        <v>453.0</v>
      </c>
      <c r="C454" s="1" t="s">
        <v>1239</v>
      </c>
      <c r="D454" s="1">
        <v>0.25</v>
      </c>
      <c r="E454" s="1">
        <f t="shared" si="1"/>
        <v>4</v>
      </c>
      <c r="F454" s="1">
        <v>66.0</v>
      </c>
      <c r="G454" s="1">
        <f t="shared" si="2"/>
        <v>0</v>
      </c>
      <c r="I454" s="1" t="s">
        <v>1195</v>
      </c>
      <c r="J454" s="1">
        <v>6.0</v>
      </c>
      <c r="K454" s="1">
        <v>6.0</v>
      </c>
    </row>
    <row r="455" ht="15.75" customHeight="1">
      <c r="A455" s="1">
        <v>454.0</v>
      </c>
      <c r="C455" s="1" t="s">
        <v>1291</v>
      </c>
      <c r="D455" s="1">
        <v>1.0</v>
      </c>
      <c r="E455" s="1">
        <f t="shared" si="1"/>
        <v>1</v>
      </c>
      <c r="F455" s="1">
        <v>80.0</v>
      </c>
      <c r="G455" s="1">
        <f t="shared" si="2"/>
        <v>14</v>
      </c>
      <c r="I455" s="1" t="s">
        <v>1290</v>
      </c>
      <c r="J455" s="1">
        <v>7.0</v>
      </c>
      <c r="K455" s="1">
        <v>7.0</v>
      </c>
    </row>
    <row r="456" ht="15.75" customHeight="1">
      <c r="A456" s="1">
        <v>455.0</v>
      </c>
      <c r="B456" s="1">
        <v>27.0</v>
      </c>
      <c r="C456" s="1" t="s">
        <v>1228</v>
      </c>
      <c r="D456" s="1">
        <v>1.0</v>
      </c>
      <c r="E456" s="1">
        <f t="shared" si="1"/>
        <v>1</v>
      </c>
      <c r="F456" s="1">
        <v>71.0</v>
      </c>
      <c r="G456" s="1">
        <f t="shared" si="2"/>
        <v>-9</v>
      </c>
      <c r="I456" s="1" t="s">
        <v>1288</v>
      </c>
      <c r="J456" s="1">
        <v>2.0</v>
      </c>
      <c r="K456" s="1">
        <v>2.0</v>
      </c>
    </row>
    <row r="457" ht="15.75" customHeight="1">
      <c r="A457" s="1">
        <v>456.0</v>
      </c>
      <c r="C457" s="1" t="s">
        <v>1228</v>
      </c>
      <c r="D457" s="1">
        <v>1.0</v>
      </c>
      <c r="E457" s="1">
        <f t="shared" si="1"/>
        <v>1</v>
      </c>
      <c r="F457" s="1">
        <v>71.0</v>
      </c>
      <c r="G457" s="1">
        <f t="shared" si="2"/>
        <v>0</v>
      </c>
      <c r="I457" s="1" t="s">
        <v>1195</v>
      </c>
      <c r="J457" s="1">
        <v>2.0</v>
      </c>
      <c r="K457" s="1">
        <v>2.0</v>
      </c>
    </row>
    <row r="458" ht="15.75" customHeight="1">
      <c r="A458" s="1">
        <v>457.0</v>
      </c>
      <c r="C458" s="1" t="s">
        <v>1228</v>
      </c>
      <c r="D458" s="1">
        <v>0.5</v>
      </c>
      <c r="E458" s="1">
        <f t="shared" si="1"/>
        <v>2</v>
      </c>
      <c r="F458" s="1">
        <v>71.0</v>
      </c>
      <c r="G458" s="1">
        <f t="shared" si="2"/>
        <v>0</v>
      </c>
      <c r="I458" s="1" t="s">
        <v>1195</v>
      </c>
      <c r="J458" s="1">
        <v>2.0</v>
      </c>
      <c r="K458" s="1">
        <v>2.0</v>
      </c>
    </row>
    <row r="459" ht="15.75" customHeight="1">
      <c r="A459" s="1">
        <v>458.0</v>
      </c>
      <c r="C459" s="1" t="s">
        <v>1234</v>
      </c>
      <c r="D459" s="1">
        <v>0.375</v>
      </c>
      <c r="E459" s="1">
        <f t="shared" si="1"/>
        <v>2.666666667</v>
      </c>
      <c r="F459" s="1">
        <v>68.0</v>
      </c>
      <c r="G459" s="1">
        <f t="shared" si="2"/>
        <v>-3</v>
      </c>
      <c r="I459" s="1" t="s">
        <v>1229</v>
      </c>
      <c r="J459" s="1">
        <v>7.0</v>
      </c>
      <c r="K459" s="1">
        <v>7.0</v>
      </c>
    </row>
    <row r="460" ht="15.75" customHeight="1">
      <c r="A460" s="1">
        <v>459.0</v>
      </c>
      <c r="C460" s="1" t="s">
        <v>1230</v>
      </c>
      <c r="D460" s="1">
        <v>0.125</v>
      </c>
      <c r="E460" s="1">
        <f t="shared" si="1"/>
        <v>8</v>
      </c>
      <c r="F460" s="1">
        <v>69.0</v>
      </c>
      <c r="G460" s="1">
        <f t="shared" si="2"/>
        <v>1</v>
      </c>
      <c r="I460" s="1" t="s">
        <v>1196</v>
      </c>
      <c r="J460" s="1">
        <v>1.0</v>
      </c>
      <c r="K460" s="1">
        <v>1.0</v>
      </c>
    </row>
    <row r="461" ht="15.75" customHeight="1">
      <c r="A461" s="1">
        <v>460.0</v>
      </c>
      <c r="C461" s="1" t="s">
        <v>1228</v>
      </c>
      <c r="D461" s="1">
        <v>0.5</v>
      </c>
      <c r="E461" s="1">
        <f t="shared" si="1"/>
        <v>2</v>
      </c>
      <c r="F461" s="1">
        <v>71.0</v>
      </c>
      <c r="G461" s="1">
        <f t="shared" si="2"/>
        <v>2</v>
      </c>
      <c r="I461" s="1" t="s">
        <v>1285</v>
      </c>
      <c r="J461" s="1">
        <v>2.0</v>
      </c>
      <c r="K461" s="1">
        <v>2.0</v>
      </c>
    </row>
    <row r="462" ht="15.75" customHeight="1">
      <c r="A462" s="1">
        <v>461.0</v>
      </c>
      <c r="C462" s="1" t="s">
        <v>1228</v>
      </c>
      <c r="D462" s="1">
        <v>0.5</v>
      </c>
      <c r="E462" s="1">
        <f t="shared" si="1"/>
        <v>2</v>
      </c>
      <c r="F462" s="1">
        <v>71.0</v>
      </c>
      <c r="G462" s="1">
        <f t="shared" si="2"/>
        <v>0</v>
      </c>
      <c r="I462" s="1" t="s">
        <v>1195</v>
      </c>
      <c r="J462" s="1">
        <v>2.0</v>
      </c>
      <c r="K462" s="1">
        <v>2.0</v>
      </c>
    </row>
    <row r="463" ht="15.75" customHeight="1">
      <c r="A463" s="1">
        <v>462.0</v>
      </c>
      <c r="B463" s="1">
        <v>28.0</v>
      </c>
      <c r="C463" s="1" t="s">
        <v>1228</v>
      </c>
      <c r="D463" s="1">
        <v>0.5</v>
      </c>
      <c r="E463" s="1">
        <f t="shared" si="1"/>
        <v>2</v>
      </c>
      <c r="F463" s="1">
        <v>71.0</v>
      </c>
      <c r="G463" s="1">
        <f t="shared" si="2"/>
        <v>0</v>
      </c>
      <c r="I463" s="1" t="s">
        <v>1195</v>
      </c>
      <c r="J463" s="1">
        <v>2.0</v>
      </c>
      <c r="K463" s="1">
        <v>2.0</v>
      </c>
    </row>
    <row r="464" ht="15.75" customHeight="1">
      <c r="A464" s="1">
        <v>463.0</v>
      </c>
      <c r="C464" s="1" t="s">
        <v>1234</v>
      </c>
      <c r="D464" s="1">
        <v>0.375</v>
      </c>
      <c r="E464" s="1">
        <f t="shared" si="1"/>
        <v>2.666666667</v>
      </c>
      <c r="F464" s="1">
        <v>68.0</v>
      </c>
      <c r="G464" s="1">
        <f t="shared" si="2"/>
        <v>-3</v>
      </c>
      <c r="I464" s="1" t="s">
        <v>1229</v>
      </c>
      <c r="J464" s="1">
        <v>7.0</v>
      </c>
      <c r="K464" s="1">
        <v>7.0</v>
      </c>
    </row>
    <row r="465" ht="15.75" customHeight="1">
      <c r="A465" s="1">
        <v>464.0</v>
      </c>
      <c r="C465" s="1" t="s">
        <v>1230</v>
      </c>
      <c r="D465" s="1">
        <v>0.125</v>
      </c>
      <c r="E465" s="1">
        <f t="shared" si="1"/>
        <v>8</v>
      </c>
      <c r="F465" s="1">
        <v>69.0</v>
      </c>
      <c r="G465" s="1">
        <f t="shared" si="2"/>
        <v>1</v>
      </c>
      <c r="I465" s="1" t="s">
        <v>1196</v>
      </c>
      <c r="J465" s="1">
        <v>1.0</v>
      </c>
      <c r="K465" s="1">
        <v>1.0</v>
      </c>
    </row>
    <row r="466" ht="15.75" customHeight="1">
      <c r="A466" s="1">
        <v>465.0</v>
      </c>
      <c r="C466" s="1" t="s">
        <v>1228</v>
      </c>
      <c r="D466" s="1">
        <v>0.5</v>
      </c>
      <c r="E466" s="1">
        <f t="shared" si="1"/>
        <v>2</v>
      </c>
      <c r="F466" s="1">
        <v>71.0</v>
      </c>
      <c r="G466" s="1">
        <f t="shared" si="2"/>
        <v>2</v>
      </c>
      <c r="I466" s="1" t="s">
        <v>1285</v>
      </c>
      <c r="J466" s="1">
        <v>2.0</v>
      </c>
      <c r="K466" s="1">
        <v>2.0</v>
      </c>
    </row>
    <row r="467" ht="15.75" customHeight="1">
      <c r="A467" s="1">
        <v>466.0</v>
      </c>
      <c r="C467" s="1" t="s">
        <v>1223</v>
      </c>
      <c r="D467" s="1">
        <v>0.375</v>
      </c>
      <c r="E467" s="1">
        <f t="shared" si="1"/>
        <v>2.666666667</v>
      </c>
      <c r="F467" s="1">
        <v>73.0</v>
      </c>
      <c r="G467" s="1">
        <f t="shared" si="2"/>
        <v>2</v>
      </c>
      <c r="I467" s="1" t="s">
        <v>1285</v>
      </c>
      <c r="J467" s="1">
        <v>3.0</v>
      </c>
      <c r="K467" s="1">
        <v>3.0</v>
      </c>
    </row>
    <row r="468" ht="15.75" customHeight="1">
      <c r="A468" s="1">
        <v>467.0</v>
      </c>
      <c r="C468" s="1" t="s">
        <v>1235</v>
      </c>
      <c r="D468" s="1">
        <v>0.125</v>
      </c>
      <c r="E468" s="1">
        <f t="shared" si="1"/>
        <v>8</v>
      </c>
      <c r="F468" s="1">
        <v>75.0</v>
      </c>
      <c r="G468" s="1">
        <f t="shared" si="2"/>
        <v>2</v>
      </c>
      <c r="I468" s="1" t="s">
        <v>1285</v>
      </c>
      <c r="J468" s="1" t="s">
        <v>1236</v>
      </c>
      <c r="K468" s="1" t="s">
        <v>1236</v>
      </c>
    </row>
    <row r="469" ht="15.75" customHeight="1">
      <c r="A469" s="1">
        <v>468.0</v>
      </c>
      <c r="C469" s="1" t="s">
        <v>1225</v>
      </c>
      <c r="D469" s="1">
        <v>0.5</v>
      </c>
      <c r="E469" s="1">
        <f t="shared" si="1"/>
        <v>2</v>
      </c>
      <c r="F469" s="1">
        <v>76.0</v>
      </c>
      <c r="G469" s="1">
        <f t="shared" si="2"/>
        <v>1</v>
      </c>
      <c r="I469" s="1" t="s">
        <v>1196</v>
      </c>
      <c r="J469" s="1">
        <v>5.0</v>
      </c>
      <c r="K469" s="1">
        <v>5.0</v>
      </c>
    </row>
    <row r="470" ht="15.75" customHeight="1">
      <c r="A470" s="1">
        <v>469.0</v>
      </c>
      <c r="C470" s="1" t="s">
        <v>1193</v>
      </c>
      <c r="D470" s="1">
        <v>0.5</v>
      </c>
      <c r="E470" s="1">
        <f t="shared" si="1"/>
        <v>2</v>
      </c>
      <c r="F470" s="1">
        <v>64.0</v>
      </c>
      <c r="G470" s="1">
        <f t="shared" si="2"/>
        <v>-12</v>
      </c>
      <c r="I470" s="1" t="s">
        <v>1192</v>
      </c>
      <c r="J470" s="1">
        <v>5.0</v>
      </c>
      <c r="K470" s="1">
        <v>5.0</v>
      </c>
    </row>
    <row r="471" ht="15.75" customHeight="1">
      <c r="A471" s="1">
        <v>470.0</v>
      </c>
      <c r="C471" s="1" t="s">
        <v>1228</v>
      </c>
      <c r="D471" s="1">
        <v>0.5</v>
      </c>
      <c r="E471" s="1">
        <f t="shared" si="1"/>
        <v>2</v>
      </c>
      <c r="F471" s="1">
        <v>71.0</v>
      </c>
      <c r="G471" s="1">
        <f t="shared" si="2"/>
        <v>7</v>
      </c>
      <c r="I471" s="1" t="s">
        <v>1233</v>
      </c>
      <c r="J471" s="1">
        <v>2.0</v>
      </c>
      <c r="K471" s="1">
        <v>2.0</v>
      </c>
    </row>
    <row r="472" ht="15.75" customHeight="1">
      <c r="A472" s="1">
        <v>471.0</v>
      </c>
      <c r="B472" s="1">
        <v>29.0</v>
      </c>
      <c r="C472" s="1" t="s">
        <v>1200</v>
      </c>
      <c r="D472" s="1">
        <v>0.5</v>
      </c>
      <c r="E472" s="1">
        <f t="shared" si="1"/>
        <v>2</v>
      </c>
      <c r="F472" s="1">
        <v>73.0</v>
      </c>
      <c r="G472" s="1">
        <f t="shared" si="2"/>
        <v>2</v>
      </c>
      <c r="I472" s="1" t="s">
        <v>1285</v>
      </c>
      <c r="J472" s="1">
        <v>3.0</v>
      </c>
      <c r="K472" s="1">
        <v>3.0</v>
      </c>
    </row>
    <row r="473" ht="15.75" customHeight="1">
      <c r="A473" s="1">
        <v>472.0</v>
      </c>
      <c r="C473" s="1" t="s">
        <v>1228</v>
      </c>
      <c r="D473" s="1">
        <v>1.0</v>
      </c>
      <c r="E473" s="1">
        <f t="shared" si="1"/>
        <v>1</v>
      </c>
      <c r="F473" s="1">
        <v>71.0</v>
      </c>
      <c r="G473" s="1">
        <f t="shared" si="2"/>
        <v>-2</v>
      </c>
      <c r="I473" s="1" t="s">
        <v>1286</v>
      </c>
      <c r="J473" s="1">
        <v>2.0</v>
      </c>
      <c r="K473" s="1">
        <v>2.0</v>
      </c>
    </row>
    <row r="474" ht="15.75" customHeight="1">
      <c r="A474" s="1">
        <v>473.0</v>
      </c>
      <c r="C474" s="1" t="s">
        <v>1230</v>
      </c>
      <c r="D474" s="1">
        <v>0.5</v>
      </c>
      <c r="E474" s="1">
        <f t="shared" si="1"/>
        <v>2</v>
      </c>
      <c r="F474" s="1">
        <v>69.0</v>
      </c>
      <c r="G474" s="1">
        <f t="shared" si="2"/>
        <v>-2</v>
      </c>
      <c r="I474" s="1" t="s">
        <v>1286</v>
      </c>
      <c r="J474" s="1">
        <v>1.0</v>
      </c>
      <c r="K474" s="1">
        <v>1.0</v>
      </c>
    </row>
    <row r="475" ht="15.75" customHeight="1">
      <c r="A475" s="1">
        <v>474.0</v>
      </c>
      <c r="C475" s="1" t="s">
        <v>1224</v>
      </c>
      <c r="D475" s="1">
        <v>0.5</v>
      </c>
      <c r="E475" s="1">
        <f t="shared" si="1"/>
        <v>2</v>
      </c>
      <c r="F475" s="1">
        <v>74.0</v>
      </c>
      <c r="G475" s="1">
        <f t="shared" si="2"/>
        <v>5</v>
      </c>
      <c r="I475" s="1" t="s">
        <v>1237</v>
      </c>
      <c r="J475" s="1">
        <v>4.0</v>
      </c>
      <c r="K475" s="1">
        <v>4.0</v>
      </c>
    </row>
    <row r="476" ht="15.75" customHeight="1">
      <c r="A476" s="1">
        <v>475.0</v>
      </c>
      <c r="C476" s="1" t="s">
        <v>1223</v>
      </c>
      <c r="D476" s="1">
        <v>1.0</v>
      </c>
      <c r="E476" s="1">
        <f t="shared" si="1"/>
        <v>1</v>
      </c>
      <c r="F476" s="1">
        <v>73.0</v>
      </c>
      <c r="G476" s="1">
        <f t="shared" si="2"/>
        <v>-1</v>
      </c>
      <c r="I476" s="1" t="s">
        <v>1197</v>
      </c>
      <c r="J476" s="1">
        <v>3.0</v>
      </c>
      <c r="K476" s="1">
        <v>3.0</v>
      </c>
    </row>
    <row r="477" ht="15.75" customHeight="1">
      <c r="A477" s="1">
        <v>476.0</v>
      </c>
      <c r="C477" s="1" t="s">
        <v>1228</v>
      </c>
      <c r="D477" s="1">
        <v>0.5</v>
      </c>
      <c r="E477" s="1">
        <f t="shared" si="1"/>
        <v>2</v>
      </c>
      <c r="F477" s="1">
        <v>71.0</v>
      </c>
      <c r="G477" s="1">
        <f t="shared" si="2"/>
        <v>-2</v>
      </c>
      <c r="I477" s="1" t="s">
        <v>1286</v>
      </c>
      <c r="J477" s="1">
        <v>2.0</v>
      </c>
      <c r="K477" s="1">
        <v>2.0</v>
      </c>
    </row>
    <row r="478" ht="15.75" customHeight="1">
      <c r="A478" s="1">
        <v>477.0</v>
      </c>
      <c r="B478" s="1">
        <v>30.0</v>
      </c>
      <c r="C478" s="1" t="s">
        <v>1223</v>
      </c>
      <c r="D478" s="1">
        <v>0.5</v>
      </c>
      <c r="E478" s="1">
        <f t="shared" si="1"/>
        <v>2</v>
      </c>
      <c r="F478" s="1">
        <v>73.0</v>
      </c>
      <c r="G478" s="1">
        <f t="shared" si="2"/>
        <v>2</v>
      </c>
      <c r="I478" s="1" t="s">
        <v>1285</v>
      </c>
      <c r="J478" s="1">
        <v>3.0</v>
      </c>
      <c r="K478" s="1">
        <v>3.0</v>
      </c>
    </row>
    <row r="479" ht="15.75" customHeight="1">
      <c r="A479" s="1">
        <v>478.0</v>
      </c>
      <c r="C479" s="1" t="s">
        <v>1287</v>
      </c>
      <c r="D479" s="1">
        <v>1.0</v>
      </c>
      <c r="E479" s="1">
        <f t="shared" si="1"/>
        <v>1</v>
      </c>
      <c r="F479" s="1">
        <v>71.0</v>
      </c>
      <c r="G479" s="1">
        <f t="shared" si="2"/>
        <v>-2</v>
      </c>
      <c r="I479" s="1" t="s">
        <v>1286</v>
      </c>
      <c r="J479" s="1">
        <v>2.0</v>
      </c>
      <c r="K479" s="1">
        <v>2.0</v>
      </c>
    </row>
    <row r="480" ht="15.75" customHeight="1">
      <c r="A480" s="1">
        <v>479.0</v>
      </c>
      <c r="C480" s="1" t="s">
        <v>1230</v>
      </c>
      <c r="D480" s="1">
        <v>0.5</v>
      </c>
      <c r="E480" s="1">
        <f t="shared" si="1"/>
        <v>2</v>
      </c>
      <c r="F480" s="1">
        <v>69.0</v>
      </c>
      <c r="G480" s="1">
        <f t="shared" si="2"/>
        <v>-2</v>
      </c>
      <c r="I480" s="1" t="s">
        <v>1286</v>
      </c>
      <c r="J480" s="1">
        <v>1.0</v>
      </c>
      <c r="K480" s="1">
        <v>1.0</v>
      </c>
    </row>
    <row r="481" ht="15.75" customHeight="1">
      <c r="A481" s="1">
        <v>480.0</v>
      </c>
      <c r="C481" s="1" t="s">
        <v>1224</v>
      </c>
      <c r="D481" s="1">
        <v>0.5</v>
      </c>
      <c r="E481" s="1">
        <f t="shared" si="1"/>
        <v>2</v>
      </c>
      <c r="F481" s="1">
        <v>74.0</v>
      </c>
      <c r="G481" s="1">
        <f t="shared" si="2"/>
        <v>5</v>
      </c>
      <c r="I481" s="1" t="s">
        <v>1237</v>
      </c>
      <c r="J481" s="1">
        <v>4.0</v>
      </c>
      <c r="K481" s="1">
        <v>4.0</v>
      </c>
    </row>
    <row r="482" ht="15.75" customHeight="1">
      <c r="A482" s="1">
        <v>481.0</v>
      </c>
      <c r="C482" s="1" t="s">
        <v>1223</v>
      </c>
      <c r="D482" s="1">
        <v>1.0</v>
      </c>
      <c r="E482" s="1">
        <f t="shared" si="1"/>
        <v>1</v>
      </c>
      <c r="F482" s="1">
        <v>73.0</v>
      </c>
      <c r="G482" s="1">
        <f t="shared" si="2"/>
        <v>-1</v>
      </c>
      <c r="I482" s="1" t="s">
        <v>1197</v>
      </c>
      <c r="J482" s="1">
        <v>3.0</v>
      </c>
      <c r="K482" s="1">
        <v>3.0</v>
      </c>
    </row>
    <row r="483" ht="15.75" customHeight="1">
      <c r="A483" s="1">
        <v>482.0</v>
      </c>
      <c r="C483" s="1" t="s">
        <v>1228</v>
      </c>
      <c r="D483" s="1">
        <v>0.5</v>
      </c>
      <c r="E483" s="1">
        <f t="shared" si="1"/>
        <v>2</v>
      </c>
      <c r="F483" s="1">
        <v>71.0</v>
      </c>
      <c r="G483" s="1">
        <f t="shared" si="2"/>
        <v>-2</v>
      </c>
      <c r="I483" s="1" t="s">
        <v>1286</v>
      </c>
      <c r="J483" s="1">
        <v>2.0</v>
      </c>
      <c r="K483" s="1">
        <v>2.0</v>
      </c>
    </row>
    <row r="484" ht="15.75" customHeight="1">
      <c r="A484" s="1">
        <v>483.0</v>
      </c>
      <c r="B484" s="1">
        <v>31.0</v>
      </c>
      <c r="C484" s="1" t="s">
        <v>1223</v>
      </c>
      <c r="D484" s="1">
        <v>0.375</v>
      </c>
      <c r="E484" s="1">
        <f t="shared" si="1"/>
        <v>2.666666667</v>
      </c>
      <c r="F484" s="1">
        <v>73.0</v>
      </c>
      <c r="G484" s="1">
        <f t="shared" si="2"/>
        <v>2</v>
      </c>
      <c r="I484" s="1" t="s">
        <v>1285</v>
      </c>
      <c r="J484" s="1">
        <v>3.0</v>
      </c>
      <c r="K484" s="1">
        <v>3.0</v>
      </c>
    </row>
    <row r="485" ht="15.75" customHeight="1">
      <c r="A485" s="1">
        <v>484.0</v>
      </c>
      <c r="C485" s="1" t="s">
        <v>1225</v>
      </c>
      <c r="D485" s="1">
        <v>0.125</v>
      </c>
      <c r="E485" s="1">
        <f t="shared" si="1"/>
        <v>8</v>
      </c>
      <c r="F485" s="1">
        <v>76.0</v>
      </c>
      <c r="G485" s="1">
        <f t="shared" si="2"/>
        <v>3</v>
      </c>
      <c r="I485" s="1" t="s">
        <v>1201</v>
      </c>
      <c r="J485" s="1">
        <v>5.0</v>
      </c>
      <c r="K485" s="1">
        <v>5.0</v>
      </c>
    </row>
    <row r="486" ht="15.75" customHeight="1">
      <c r="A486" s="1">
        <v>485.0</v>
      </c>
      <c r="C486" s="1" t="s">
        <v>1224</v>
      </c>
      <c r="D486" s="1">
        <v>0.375</v>
      </c>
      <c r="E486" s="1">
        <f t="shared" si="1"/>
        <v>2.666666667</v>
      </c>
      <c r="F486" s="1">
        <v>74.0</v>
      </c>
      <c r="G486" s="1">
        <f t="shared" si="2"/>
        <v>-2</v>
      </c>
      <c r="I486" s="1" t="s">
        <v>1286</v>
      </c>
      <c r="J486" s="1">
        <v>4.0</v>
      </c>
      <c r="K486" s="1">
        <v>4.0</v>
      </c>
    </row>
    <row r="487" ht="15.75" customHeight="1">
      <c r="A487" s="1">
        <v>486.0</v>
      </c>
      <c r="C487" s="1" t="s">
        <v>1190</v>
      </c>
      <c r="D487" s="1">
        <v>0.125</v>
      </c>
      <c r="E487" s="1">
        <f t="shared" si="1"/>
        <v>8</v>
      </c>
      <c r="F487" s="1">
        <v>78.0</v>
      </c>
      <c r="G487" s="1">
        <f t="shared" si="2"/>
        <v>4</v>
      </c>
      <c r="I487" s="1" t="s">
        <v>1293</v>
      </c>
      <c r="J487" s="1">
        <v>6.0</v>
      </c>
      <c r="K487" s="1">
        <v>6.0</v>
      </c>
    </row>
    <row r="488" ht="15.75" customHeight="1">
      <c r="A488" s="1">
        <v>487.0</v>
      </c>
      <c r="C488" s="1" t="s">
        <v>1225</v>
      </c>
      <c r="D488" s="1">
        <v>0.5</v>
      </c>
      <c r="E488" s="1">
        <f t="shared" si="1"/>
        <v>2</v>
      </c>
      <c r="F488" s="1">
        <v>76.0</v>
      </c>
      <c r="G488" s="1">
        <f t="shared" si="2"/>
        <v>-2</v>
      </c>
      <c r="I488" s="1" t="s">
        <v>1286</v>
      </c>
      <c r="J488" s="1">
        <v>5.0</v>
      </c>
      <c r="K488" s="1">
        <v>5.0</v>
      </c>
    </row>
    <row r="489" ht="15.75" customHeight="1">
      <c r="A489" s="1">
        <v>488.0</v>
      </c>
      <c r="C489" s="1" t="s">
        <v>1190</v>
      </c>
      <c r="D489" s="1">
        <v>0.5</v>
      </c>
      <c r="E489" s="1">
        <f t="shared" si="1"/>
        <v>2</v>
      </c>
      <c r="F489" s="1">
        <v>78.0</v>
      </c>
      <c r="G489" s="1">
        <f t="shared" si="2"/>
        <v>2</v>
      </c>
      <c r="I489" s="1" t="s">
        <v>1285</v>
      </c>
      <c r="J489" s="1">
        <v>6.0</v>
      </c>
      <c r="K489" s="1">
        <v>6.0</v>
      </c>
    </row>
    <row r="490" ht="15.75" customHeight="1">
      <c r="A490" s="1">
        <v>489.0</v>
      </c>
      <c r="C490" s="1" t="s">
        <v>1230</v>
      </c>
      <c r="D490" s="1">
        <v>1.0</v>
      </c>
      <c r="E490" s="1">
        <f t="shared" si="1"/>
        <v>1</v>
      </c>
      <c r="F490" s="1">
        <v>69.0</v>
      </c>
      <c r="G490" s="1">
        <f t="shared" si="2"/>
        <v>-9</v>
      </c>
      <c r="I490" s="1" t="s">
        <v>1288</v>
      </c>
      <c r="J490" s="1">
        <v>1.0</v>
      </c>
      <c r="K490" s="1">
        <v>1.0</v>
      </c>
    </row>
    <row r="491" ht="15.75" customHeight="1">
      <c r="A491" s="1">
        <v>490.0</v>
      </c>
      <c r="C491" s="1" t="s">
        <v>1234</v>
      </c>
      <c r="D491" s="1">
        <v>1.0</v>
      </c>
      <c r="E491" s="1">
        <f t="shared" si="1"/>
        <v>1</v>
      </c>
      <c r="F491" s="1">
        <v>68.0</v>
      </c>
      <c r="G491" s="1">
        <f t="shared" si="2"/>
        <v>-1</v>
      </c>
      <c r="I491" s="1" t="s">
        <v>1197</v>
      </c>
      <c r="J491" s="1">
        <v>7.0</v>
      </c>
      <c r="K491" s="1">
        <v>7.0</v>
      </c>
    </row>
    <row r="492" ht="15.75" customHeight="1">
      <c r="A492" s="1">
        <v>491.0</v>
      </c>
      <c r="B492" s="1">
        <v>32.0</v>
      </c>
      <c r="C492" s="1" t="s">
        <v>1230</v>
      </c>
      <c r="D492" s="1">
        <v>1.0</v>
      </c>
      <c r="E492" s="1">
        <f t="shared" si="1"/>
        <v>1</v>
      </c>
      <c r="F492" s="1">
        <v>69.0</v>
      </c>
      <c r="G492" s="1">
        <f t="shared" si="2"/>
        <v>1</v>
      </c>
      <c r="I492" s="1" t="s">
        <v>1196</v>
      </c>
      <c r="J492" s="1">
        <v>1.0</v>
      </c>
      <c r="K492" s="1">
        <v>1.0</v>
      </c>
    </row>
    <row r="493" ht="15.75" customHeight="1">
      <c r="A493" s="1">
        <v>492.0</v>
      </c>
      <c r="B493" s="1">
        <v>33.0</v>
      </c>
      <c r="C493" s="1" t="s">
        <v>1223</v>
      </c>
      <c r="D493" s="1">
        <v>1.0</v>
      </c>
      <c r="E493" s="1">
        <f t="shared" si="1"/>
        <v>1</v>
      </c>
      <c r="F493" s="1">
        <v>73.0</v>
      </c>
      <c r="G493" s="1">
        <f t="shared" si="2"/>
        <v>4</v>
      </c>
      <c r="I493" s="1" t="s">
        <v>1293</v>
      </c>
      <c r="J493" s="1">
        <v>3.0</v>
      </c>
      <c r="K493" s="1">
        <v>3.0</v>
      </c>
    </row>
    <row r="494" ht="15.75" customHeight="1">
      <c r="A494" s="1">
        <v>493.0</v>
      </c>
      <c r="C494" s="1" t="s">
        <v>1224</v>
      </c>
      <c r="D494" s="1">
        <v>0.75</v>
      </c>
      <c r="E494" s="1">
        <f t="shared" si="1"/>
        <v>1.333333333</v>
      </c>
      <c r="F494" s="1">
        <v>74.0</v>
      </c>
      <c r="G494" s="1">
        <f t="shared" si="2"/>
        <v>1</v>
      </c>
      <c r="I494" s="1" t="s">
        <v>1196</v>
      </c>
      <c r="J494" s="1">
        <v>4.0</v>
      </c>
      <c r="K494" s="1">
        <v>4.0</v>
      </c>
    </row>
    <row r="495" ht="15.75" customHeight="1">
      <c r="A495" s="1">
        <v>494.0</v>
      </c>
      <c r="C495" s="1" t="s">
        <v>1223</v>
      </c>
      <c r="D495" s="1">
        <v>0.125</v>
      </c>
      <c r="E495" s="1">
        <f t="shared" si="1"/>
        <v>8</v>
      </c>
      <c r="F495" s="1">
        <v>73.0</v>
      </c>
      <c r="G495" s="1">
        <f t="shared" si="2"/>
        <v>-1</v>
      </c>
      <c r="I495" s="1" t="s">
        <v>1197</v>
      </c>
      <c r="J495" s="1">
        <v>3.0</v>
      </c>
      <c r="K495" s="1">
        <v>3.0</v>
      </c>
    </row>
    <row r="496" ht="15.75" customHeight="1">
      <c r="A496" s="1">
        <v>495.0</v>
      </c>
      <c r="C496" s="1" t="s">
        <v>1224</v>
      </c>
      <c r="D496" s="1">
        <v>0.125</v>
      </c>
      <c r="E496" s="1">
        <f t="shared" si="1"/>
        <v>8</v>
      </c>
      <c r="F496" s="1">
        <v>74.0</v>
      </c>
      <c r="G496" s="1">
        <f t="shared" si="2"/>
        <v>1</v>
      </c>
      <c r="I496" s="1" t="s">
        <v>1196</v>
      </c>
      <c r="J496" s="1">
        <v>4.0</v>
      </c>
      <c r="K496" s="1">
        <v>4.0</v>
      </c>
    </row>
    <row r="497" ht="15.75" customHeight="1">
      <c r="A497" s="1">
        <v>496.0</v>
      </c>
      <c r="C497" s="1" t="s">
        <v>1225</v>
      </c>
      <c r="D497" s="1">
        <v>0.375</v>
      </c>
      <c r="E497" s="1">
        <f t="shared" si="1"/>
        <v>2.666666667</v>
      </c>
      <c r="F497" s="1">
        <v>76.0</v>
      </c>
      <c r="G497" s="1">
        <f t="shared" si="2"/>
        <v>2</v>
      </c>
      <c r="I497" s="1" t="s">
        <v>1285</v>
      </c>
      <c r="J497" s="1">
        <v>5.0</v>
      </c>
      <c r="K497" s="1">
        <v>5.0</v>
      </c>
    </row>
    <row r="498" ht="15.75" customHeight="1">
      <c r="A498" s="1">
        <v>497.0</v>
      </c>
      <c r="C498" s="1" t="s">
        <v>1225</v>
      </c>
      <c r="D498" s="1">
        <v>0.125</v>
      </c>
      <c r="E498" s="1">
        <f t="shared" si="1"/>
        <v>8</v>
      </c>
      <c r="F498" s="1">
        <v>76.0</v>
      </c>
      <c r="G498" s="1">
        <f t="shared" si="2"/>
        <v>0</v>
      </c>
      <c r="I498" s="1" t="s">
        <v>1195</v>
      </c>
      <c r="J498" s="1">
        <v>5.0</v>
      </c>
      <c r="K498" s="1">
        <v>5.0</v>
      </c>
    </row>
    <row r="499" ht="15.75" customHeight="1">
      <c r="A499" s="1">
        <v>498.0</v>
      </c>
      <c r="C499" s="1" t="s">
        <v>1224</v>
      </c>
      <c r="D499" s="1">
        <v>0.375</v>
      </c>
      <c r="E499" s="1">
        <f t="shared" si="1"/>
        <v>2.666666667</v>
      </c>
      <c r="F499" s="1">
        <v>74.0</v>
      </c>
      <c r="G499" s="1">
        <f t="shared" si="2"/>
        <v>-2</v>
      </c>
      <c r="I499" s="1" t="s">
        <v>1286</v>
      </c>
      <c r="J499" s="1">
        <v>4.0</v>
      </c>
      <c r="K499" s="1">
        <v>4.0</v>
      </c>
    </row>
    <row r="500" ht="15.75" customHeight="1">
      <c r="A500" s="1">
        <v>499.0</v>
      </c>
      <c r="C500" s="1" t="s">
        <v>1223</v>
      </c>
      <c r="D500" s="1">
        <v>0.125</v>
      </c>
      <c r="E500" s="1">
        <f t="shared" si="1"/>
        <v>8</v>
      </c>
      <c r="F500" s="1">
        <v>73.0</v>
      </c>
      <c r="G500" s="1">
        <f t="shared" si="2"/>
        <v>-1</v>
      </c>
      <c r="I500" s="1" t="s">
        <v>1197</v>
      </c>
      <c r="J500" s="1">
        <v>3.0</v>
      </c>
      <c r="K500" s="1">
        <v>3.0</v>
      </c>
    </row>
    <row r="501" ht="15.75" customHeight="1">
      <c r="A501" s="1">
        <v>500.0</v>
      </c>
      <c r="C501" s="1" t="s">
        <v>1224</v>
      </c>
      <c r="D501" s="1">
        <v>0.5</v>
      </c>
      <c r="E501" s="1">
        <f t="shared" si="1"/>
        <v>2</v>
      </c>
      <c r="F501" s="1">
        <v>74.0</v>
      </c>
      <c r="G501" s="1">
        <f t="shared" si="2"/>
        <v>1</v>
      </c>
      <c r="I501" s="1" t="s">
        <v>1196</v>
      </c>
      <c r="J501" s="1">
        <v>4.0</v>
      </c>
      <c r="K501" s="1">
        <v>4.0</v>
      </c>
    </row>
    <row r="502" ht="15.75" customHeight="1">
      <c r="A502" s="1">
        <v>501.0</v>
      </c>
      <c r="C502" s="1" t="s">
        <v>1228</v>
      </c>
      <c r="D502" s="1">
        <v>0.5</v>
      </c>
      <c r="E502" s="1">
        <f t="shared" si="1"/>
        <v>2</v>
      </c>
      <c r="F502" s="1">
        <v>71.0</v>
      </c>
      <c r="G502" s="1">
        <f t="shared" si="2"/>
        <v>-3</v>
      </c>
      <c r="I502" s="1" t="s">
        <v>1229</v>
      </c>
      <c r="J502" s="1">
        <v>2.0</v>
      </c>
      <c r="K502" s="1">
        <v>2.0</v>
      </c>
    </row>
    <row r="503" ht="15.75" customHeight="1">
      <c r="A503" s="1">
        <v>502.0</v>
      </c>
      <c r="B503" s="1">
        <v>34.0</v>
      </c>
      <c r="C503" s="1" t="s">
        <v>1223</v>
      </c>
      <c r="D503" s="1">
        <v>0.375</v>
      </c>
      <c r="E503" s="1">
        <f t="shared" si="1"/>
        <v>2.666666667</v>
      </c>
      <c r="F503" s="1">
        <v>73.0</v>
      </c>
      <c r="G503" s="1">
        <f t="shared" si="2"/>
        <v>2</v>
      </c>
      <c r="I503" s="1" t="s">
        <v>1285</v>
      </c>
      <c r="J503" s="1">
        <v>3.0</v>
      </c>
      <c r="K503" s="1">
        <v>3.0</v>
      </c>
    </row>
    <row r="504" ht="15.75" customHeight="1">
      <c r="A504" s="1">
        <v>503.0</v>
      </c>
      <c r="C504" s="1" t="s">
        <v>1225</v>
      </c>
      <c r="D504" s="1">
        <v>0.125</v>
      </c>
      <c r="E504" s="1">
        <f t="shared" si="1"/>
        <v>8</v>
      </c>
      <c r="F504" s="1">
        <v>76.0</v>
      </c>
      <c r="G504" s="1">
        <f t="shared" si="2"/>
        <v>3</v>
      </c>
      <c r="I504" s="1" t="s">
        <v>1201</v>
      </c>
      <c r="J504" s="1">
        <v>5.0</v>
      </c>
      <c r="K504" s="1">
        <v>5.0</v>
      </c>
    </row>
    <row r="505" ht="15.75" customHeight="1">
      <c r="A505" s="1">
        <v>504.0</v>
      </c>
      <c r="C505" s="1" t="s">
        <v>1224</v>
      </c>
      <c r="D505" s="1">
        <v>0.375</v>
      </c>
      <c r="E505" s="1">
        <f t="shared" si="1"/>
        <v>2.666666667</v>
      </c>
      <c r="F505" s="1">
        <v>74.0</v>
      </c>
      <c r="G505" s="1">
        <f t="shared" si="2"/>
        <v>-2</v>
      </c>
      <c r="I505" s="1" t="s">
        <v>1286</v>
      </c>
      <c r="J505" s="1">
        <v>4.0</v>
      </c>
      <c r="K505" s="1">
        <v>4.0</v>
      </c>
    </row>
    <row r="506" ht="15.75" customHeight="1">
      <c r="A506" s="1">
        <v>505.0</v>
      </c>
      <c r="C506" s="1" t="s">
        <v>1223</v>
      </c>
      <c r="D506" s="1">
        <v>0.125</v>
      </c>
      <c r="E506" s="1">
        <f t="shared" si="1"/>
        <v>8</v>
      </c>
      <c r="F506" s="1">
        <v>73.0</v>
      </c>
      <c r="G506" s="1">
        <f t="shared" si="2"/>
        <v>-1</v>
      </c>
      <c r="I506" s="1" t="s">
        <v>1197</v>
      </c>
      <c r="J506" s="1">
        <v>3.0</v>
      </c>
      <c r="K506" s="1">
        <v>3.0</v>
      </c>
    </row>
    <row r="507" ht="15.75" customHeight="1">
      <c r="A507" s="1">
        <v>506.0</v>
      </c>
      <c r="C507" s="1" t="s">
        <v>1228</v>
      </c>
      <c r="D507" s="1">
        <v>0.5</v>
      </c>
      <c r="E507" s="1">
        <f t="shared" si="1"/>
        <v>2</v>
      </c>
      <c r="F507" s="1">
        <v>71.0</v>
      </c>
      <c r="G507" s="1">
        <f t="shared" si="2"/>
        <v>-2</v>
      </c>
      <c r="I507" s="1" t="s">
        <v>1286</v>
      </c>
      <c r="J507" s="1">
        <v>2.0</v>
      </c>
      <c r="K507" s="1">
        <v>2.0</v>
      </c>
    </row>
    <row r="508" ht="15.75" customHeight="1">
      <c r="A508" s="1">
        <v>507.0</v>
      </c>
      <c r="C508" s="1" t="s">
        <v>1230</v>
      </c>
      <c r="D508" s="1">
        <v>0.5</v>
      </c>
      <c r="E508" s="1">
        <f t="shared" si="1"/>
        <v>2</v>
      </c>
      <c r="F508" s="1">
        <v>69.0</v>
      </c>
      <c r="G508" s="1">
        <f t="shared" si="2"/>
        <v>-2</v>
      </c>
      <c r="I508" s="1" t="s">
        <v>1286</v>
      </c>
      <c r="J508" s="1">
        <v>1.0</v>
      </c>
      <c r="K508" s="1">
        <v>1.0</v>
      </c>
    </row>
    <row r="509" ht="15.75" customHeight="1">
      <c r="A509" s="1">
        <v>508.0</v>
      </c>
      <c r="C509" s="1" t="s">
        <v>1230</v>
      </c>
      <c r="D509" s="1">
        <v>0.5</v>
      </c>
      <c r="E509" s="1">
        <f t="shared" si="1"/>
        <v>2</v>
      </c>
      <c r="F509" s="1">
        <v>69.0</v>
      </c>
      <c r="G509" s="1">
        <f t="shared" si="2"/>
        <v>0</v>
      </c>
      <c r="I509" s="1" t="s">
        <v>1195</v>
      </c>
      <c r="J509" s="1">
        <v>1.0</v>
      </c>
      <c r="K509" s="1">
        <v>1.0</v>
      </c>
    </row>
    <row r="510" ht="15.75" customHeight="1">
      <c r="A510" s="1">
        <v>509.0</v>
      </c>
      <c r="C510" s="1" t="s">
        <v>1234</v>
      </c>
      <c r="D510" s="1">
        <v>0.5</v>
      </c>
      <c r="E510" s="1">
        <f t="shared" si="1"/>
        <v>2</v>
      </c>
      <c r="F510" s="1">
        <v>68.0</v>
      </c>
      <c r="G510" s="1">
        <f t="shared" si="2"/>
        <v>-1</v>
      </c>
      <c r="I510" s="1" t="s">
        <v>1197</v>
      </c>
      <c r="J510" s="1">
        <v>7.0</v>
      </c>
      <c r="K510" s="1">
        <v>7.0</v>
      </c>
    </row>
    <row r="511" ht="15.75" customHeight="1">
      <c r="A511" s="1">
        <v>510.0</v>
      </c>
      <c r="C511" s="1" t="s">
        <v>1230</v>
      </c>
      <c r="D511" s="1">
        <v>0.5</v>
      </c>
      <c r="E511" s="1">
        <f t="shared" si="1"/>
        <v>2</v>
      </c>
      <c r="F511" s="1">
        <v>69.0</v>
      </c>
      <c r="G511" s="1">
        <f t="shared" si="2"/>
        <v>1</v>
      </c>
      <c r="I511" s="1" t="s">
        <v>1196</v>
      </c>
      <c r="J511" s="1">
        <v>1.0</v>
      </c>
      <c r="K511" s="1">
        <v>1.0</v>
      </c>
    </row>
    <row r="512" ht="15.75" customHeight="1">
      <c r="A512" s="1">
        <v>511.0</v>
      </c>
      <c r="B512" s="1">
        <v>35.0</v>
      </c>
      <c r="C512" s="1" t="s">
        <v>1228</v>
      </c>
      <c r="D512" s="1">
        <v>0.375</v>
      </c>
      <c r="E512" s="1">
        <f t="shared" si="1"/>
        <v>2.666666667</v>
      </c>
      <c r="F512" s="1">
        <v>71.0</v>
      </c>
      <c r="G512" s="1">
        <f t="shared" si="2"/>
        <v>2</v>
      </c>
      <c r="I512" s="1" t="s">
        <v>1285</v>
      </c>
      <c r="J512" s="1">
        <v>2.0</v>
      </c>
      <c r="K512" s="1">
        <v>2.0</v>
      </c>
    </row>
    <row r="513" ht="15.75" customHeight="1">
      <c r="A513" s="1">
        <v>512.0</v>
      </c>
      <c r="C513" s="1" t="s">
        <v>1224</v>
      </c>
      <c r="D513" s="1">
        <v>0.125</v>
      </c>
      <c r="E513" s="1">
        <f t="shared" si="1"/>
        <v>8</v>
      </c>
      <c r="F513" s="1">
        <v>74.0</v>
      </c>
      <c r="G513" s="1">
        <f t="shared" si="2"/>
        <v>3</v>
      </c>
      <c r="I513" s="1" t="s">
        <v>1201</v>
      </c>
      <c r="J513" s="1">
        <v>4.0</v>
      </c>
      <c r="K513" s="1">
        <v>4.0</v>
      </c>
    </row>
    <row r="514" ht="15.75" customHeight="1">
      <c r="A514" s="1">
        <v>513.0</v>
      </c>
      <c r="C514" s="1" t="s">
        <v>1223</v>
      </c>
      <c r="D514" s="1">
        <v>0.375</v>
      </c>
      <c r="E514" s="1">
        <f t="shared" si="1"/>
        <v>2.666666667</v>
      </c>
      <c r="F514" s="1">
        <v>73.0</v>
      </c>
      <c r="G514" s="1">
        <f t="shared" si="2"/>
        <v>-1</v>
      </c>
      <c r="I514" s="1" t="s">
        <v>1197</v>
      </c>
      <c r="J514" s="1">
        <v>3.0</v>
      </c>
      <c r="K514" s="1">
        <v>3.0</v>
      </c>
    </row>
    <row r="515" ht="15.75" customHeight="1">
      <c r="A515" s="1">
        <v>514.0</v>
      </c>
      <c r="C515" s="1" t="s">
        <v>1228</v>
      </c>
      <c r="D515" s="1">
        <v>0.125</v>
      </c>
      <c r="E515" s="1">
        <f t="shared" si="1"/>
        <v>8</v>
      </c>
      <c r="F515" s="1">
        <v>71.0</v>
      </c>
      <c r="G515" s="1">
        <f t="shared" si="2"/>
        <v>-2</v>
      </c>
      <c r="I515" s="1" t="s">
        <v>1286</v>
      </c>
      <c r="J515" s="1">
        <v>2.0</v>
      </c>
      <c r="K515" s="1">
        <v>2.0</v>
      </c>
    </row>
    <row r="516" ht="15.75" customHeight="1">
      <c r="A516" s="1">
        <v>515.0</v>
      </c>
      <c r="C516" s="1" t="s">
        <v>1287</v>
      </c>
      <c r="D516" s="1">
        <v>0.5</v>
      </c>
      <c r="E516" s="1">
        <f t="shared" si="1"/>
        <v>2</v>
      </c>
      <c r="F516" s="1">
        <v>83.0</v>
      </c>
      <c r="G516" s="1">
        <f t="shared" si="2"/>
        <v>12</v>
      </c>
      <c r="I516" s="1" t="s">
        <v>1191</v>
      </c>
      <c r="J516" s="1">
        <v>2.0</v>
      </c>
      <c r="K516" s="1">
        <v>2.0</v>
      </c>
    </row>
    <row r="517" ht="15.75" customHeight="1">
      <c r="A517" s="1">
        <v>516.0</v>
      </c>
      <c r="C517" s="1" t="s">
        <v>1224</v>
      </c>
      <c r="D517" s="1">
        <v>0.5</v>
      </c>
      <c r="E517" s="1">
        <f t="shared" si="1"/>
        <v>2</v>
      </c>
      <c r="F517" s="1">
        <v>74.0</v>
      </c>
      <c r="G517" s="1">
        <f t="shared" si="2"/>
        <v>-9</v>
      </c>
      <c r="I517" s="1" t="s">
        <v>1288</v>
      </c>
      <c r="J517" s="1">
        <v>4.0</v>
      </c>
      <c r="K517" s="1">
        <v>4.0</v>
      </c>
    </row>
    <row r="518" ht="15.75" customHeight="1">
      <c r="A518" s="1">
        <v>517.0</v>
      </c>
      <c r="C518" s="1" t="s">
        <v>1223</v>
      </c>
      <c r="D518" s="1">
        <v>0.375</v>
      </c>
      <c r="E518" s="1">
        <f t="shared" si="1"/>
        <v>2.666666667</v>
      </c>
      <c r="F518" s="1">
        <v>73.0</v>
      </c>
      <c r="G518" s="1">
        <f t="shared" si="2"/>
        <v>-1</v>
      </c>
      <c r="I518" s="1" t="s">
        <v>1197</v>
      </c>
      <c r="J518" s="1">
        <v>3.0</v>
      </c>
      <c r="K518" s="1">
        <v>3.0</v>
      </c>
    </row>
    <row r="519" ht="15.75" customHeight="1">
      <c r="A519" s="1">
        <v>518.0</v>
      </c>
      <c r="C519" s="1" t="s">
        <v>1225</v>
      </c>
      <c r="D519" s="1">
        <v>0.125</v>
      </c>
      <c r="E519" s="1">
        <f t="shared" si="1"/>
        <v>8</v>
      </c>
      <c r="F519" s="1">
        <v>76.0</v>
      </c>
      <c r="G519" s="1">
        <f t="shared" si="2"/>
        <v>3</v>
      </c>
      <c r="I519" s="1" t="s">
        <v>1201</v>
      </c>
      <c r="J519" s="1">
        <v>5.0</v>
      </c>
      <c r="K519" s="1">
        <v>5.0</v>
      </c>
    </row>
    <row r="520" ht="15.75" customHeight="1">
      <c r="A520" s="1">
        <v>519.0</v>
      </c>
      <c r="C520" s="1" t="s">
        <v>1294</v>
      </c>
      <c r="D520" s="1">
        <v>0.375</v>
      </c>
      <c r="E520" s="1">
        <f t="shared" si="1"/>
        <v>2.666666667</v>
      </c>
      <c r="F520" s="1">
        <v>81.0</v>
      </c>
      <c r="G520" s="1">
        <f t="shared" si="2"/>
        <v>5</v>
      </c>
      <c r="I520" s="1" t="s">
        <v>1237</v>
      </c>
      <c r="J520" s="1">
        <v>1.0</v>
      </c>
      <c r="K520" s="1">
        <v>1.0</v>
      </c>
    </row>
    <row r="521" ht="15.75" customHeight="1">
      <c r="A521" s="1">
        <v>520.0</v>
      </c>
      <c r="C521" s="1" t="s">
        <v>1223</v>
      </c>
      <c r="D521" s="1">
        <v>0.125</v>
      </c>
      <c r="E521" s="1">
        <f t="shared" si="1"/>
        <v>8</v>
      </c>
      <c r="F521" s="1">
        <v>73.0</v>
      </c>
      <c r="G521" s="1">
        <f t="shared" si="2"/>
        <v>-8</v>
      </c>
      <c r="I521" s="1" t="s">
        <v>1274</v>
      </c>
      <c r="J521" s="1">
        <v>3.0</v>
      </c>
      <c r="K521" s="1">
        <v>3.0</v>
      </c>
    </row>
    <row r="522" ht="15.75" customHeight="1">
      <c r="A522" s="1">
        <v>521.0</v>
      </c>
      <c r="C522" s="1" t="s">
        <v>1228</v>
      </c>
      <c r="D522" s="1">
        <v>1.0</v>
      </c>
      <c r="E522" s="1">
        <f t="shared" si="1"/>
        <v>1</v>
      </c>
      <c r="F522" s="1">
        <v>71.0</v>
      </c>
      <c r="G522" s="1">
        <f t="shared" si="2"/>
        <v>-2</v>
      </c>
      <c r="I522" s="1" t="s">
        <v>1286</v>
      </c>
      <c r="J522" s="1">
        <v>2.0</v>
      </c>
      <c r="K522" s="1">
        <v>2.0</v>
      </c>
    </row>
    <row r="523" ht="15.75" customHeight="1">
      <c r="A523" s="1">
        <v>522.0</v>
      </c>
      <c r="B523" s="1">
        <v>36.0</v>
      </c>
      <c r="C523" s="1" t="s">
        <v>1230</v>
      </c>
      <c r="D523" s="1">
        <v>1.0</v>
      </c>
      <c r="E523" s="1">
        <f>1/D259</f>
        <v>1</v>
      </c>
      <c r="F523" s="1">
        <v>69.0</v>
      </c>
      <c r="G523" s="1">
        <f>F259-F522</f>
        <v>10</v>
      </c>
      <c r="I523" s="1" t="s">
        <v>1286</v>
      </c>
      <c r="J523" s="1">
        <v>1.0</v>
      </c>
      <c r="K523" s="1">
        <v>1.0</v>
      </c>
    </row>
    <row r="524" ht="15.75" customHeight="1"/>
    <row r="525" ht="15.75" customHeight="1">
      <c r="D525" s="1">
        <f>AVERAGE(D2:D259)</f>
        <v>0.3953488372</v>
      </c>
      <c r="E525" s="1">
        <f>SUM(E2:E259)</f>
        <v>956.6666667</v>
      </c>
      <c r="F525" s="1" t="s">
        <v>1242</v>
      </c>
      <c r="G525" s="1">
        <f t="shared" ref="G525:H525" si="3">AVERAGE(G3:G248)</f>
        <v>-0.008130081301</v>
      </c>
      <c r="H525" s="1">
        <f t="shared" si="3"/>
        <v>2.691056911</v>
      </c>
    </row>
    <row r="526" ht="15.75" customHeight="1">
      <c r="F526" s="1" t="s">
        <v>1243</v>
      </c>
      <c r="G526" s="1">
        <f t="shared" ref="G526:H526" si="4">SKEW(G3:G248)</f>
        <v>0.380278224</v>
      </c>
      <c r="H526" s="1">
        <f t="shared" si="4"/>
        <v>1.964508358</v>
      </c>
    </row>
    <row r="527" ht="15.75" customHeight="1">
      <c r="F527" s="1" t="s">
        <v>1244</v>
      </c>
      <c r="G527" s="1">
        <f t="shared" ref="G527:H527" si="5">KURT(G3:G248)</f>
        <v>3.387223625</v>
      </c>
      <c r="H527" s="1">
        <f t="shared" si="5"/>
        <v>2.943932099</v>
      </c>
    </row>
    <row r="528" ht="15.75" customHeight="1">
      <c r="F528" s="1" t="s">
        <v>1245</v>
      </c>
      <c r="G528" s="1">
        <f t="shared" ref="G528:H528" si="6">STDEV(G3:G248)</f>
        <v>4.47760128</v>
      </c>
      <c r="H528" s="1">
        <f t="shared" si="6"/>
        <v>3.574581651</v>
      </c>
    </row>
    <row r="529" ht="15.75" customHeight="1">
      <c r="F529" s="1" t="s">
        <v>1246</v>
      </c>
      <c r="G529" s="1">
        <f t="shared" ref="G529:H529" si="7">TRIMMEAN(G3:G248,0.2)</f>
        <v>-0.07070707071</v>
      </c>
      <c r="H529" s="1">
        <f t="shared" si="7"/>
        <v>1.863636364</v>
      </c>
    </row>
    <row r="530" ht="15.75" customHeight="1">
      <c r="F530" s="1" t="s">
        <v>1247</v>
      </c>
      <c r="G530" s="1">
        <f t="shared" ref="G530:H530" si="8">G525-G529</f>
        <v>0.06257698941</v>
      </c>
      <c r="H530" s="1">
        <f t="shared" si="8"/>
        <v>0.8274205469</v>
      </c>
    </row>
    <row r="531" ht="15.75" customHeight="1">
      <c r="F531" s="1" t="s">
        <v>1248</v>
      </c>
      <c r="G531" s="1">
        <f t="shared" ref="G531:H531" si="9">G530/G525</f>
        <v>-7.696969697</v>
      </c>
      <c r="H531" s="1">
        <f t="shared" si="9"/>
        <v>0.3074704751</v>
      </c>
    </row>
    <row r="532" ht="15.75" customHeight="1">
      <c r="F532" s="1" t="s">
        <v>1249</v>
      </c>
    </row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52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7.67"/>
    <col customWidth="1" min="7" max="8" width="10.56"/>
    <col customWidth="1" min="9" max="9" width="14.11"/>
    <col customWidth="1" min="10" max="22" width="10.56"/>
    <col customWidth="1" min="23" max="23" width="13.11"/>
    <col customWidth="1" min="24" max="24" width="21.33"/>
    <col customWidth="1" min="25" max="25" width="17.89"/>
    <col customWidth="1" min="26" max="26" width="13.56"/>
    <col customWidth="1" min="27" max="27" width="16.11"/>
    <col customWidth="1" min="28" max="28" width="12.89"/>
    <col customWidth="1" min="29" max="29" width="10.56"/>
    <col customWidth="1" min="30" max="43" width="18.89"/>
    <col customWidth="1" min="44" max="44" width="13.11"/>
    <col customWidth="1" min="45" max="47" width="10.56"/>
    <col customWidth="1" min="48" max="48" width="16.67"/>
    <col customWidth="1" min="49" max="49" width="20.44"/>
    <col customWidth="1" min="50" max="53" width="10.56"/>
    <col customWidth="1" min="54" max="54" width="22.44"/>
    <col customWidth="1" min="55" max="60" width="10.56"/>
    <col customWidth="1" min="61" max="61" width="22.33"/>
    <col customWidth="1" min="62" max="64" width="10.56"/>
    <col customWidth="1" min="65" max="65" width="16.11"/>
    <col customWidth="1" min="66" max="77" width="10.56"/>
    <col customWidth="1" min="78" max="78" width="21.0"/>
    <col customWidth="1" min="79" max="89" width="10.56"/>
    <col customWidth="1" min="90" max="90" width="14.44"/>
    <col customWidth="1" min="91" max="98" width="10.56"/>
    <col customWidth="1" min="99" max="99" width="12.11"/>
    <col customWidth="1" min="100" max="100" width="14.89"/>
    <col customWidth="1" min="101" max="106" width="10.56"/>
    <col customWidth="1" min="107" max="117" width="11.67"/>
    <col customWidth="1" min="118" max="330" width="10.56"/>
    <col customWidth="1" min="331" max="331" width="21.67"/>
    <col customWidth="1" min="332" max="332" width="29.33"/>
    <col customWidth="1" min="333" max="336" width="10.56"/>
    <col customWidth="1" min="337" max="337" width="20.33"/>
    <col customWidth="1" min="338" max="338" width="10.56"/>
    <col customWidth="1" min="339" max="339" width="20.44"/>
    <col customWidth="1" min="340" max="346" width="10.56"/>
    <col customWidth="1" min="347" max="347" width="13.11"/>
    <col customWidth="1" min="348" max="1198" width="10.56"/>
  </cols>
  <sheetData>
    <row r="1" ht="15.75" customHeight="1">
      <c r="A1" s="1" t="s">
        <v>1298</v>
      </c>
      <c r="CB1" s="1"/>
      <c r="DN1" s="22"/>
    </row>
    <row r="2" ht="15.75" customHeight="1">
      <c r="A2" s="1" t="s">
        <v>0</v>
      </c>
      <c r="B2" s="1" t="s">
        <v>1</v>
      </c>
      <c r="C2" s="31" t="s">
        <v>2</v>
      </c>
      <c r="D2" s="31" t="s">
        <v>3</v>
      </c>
      <c r="E2" s="3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32" t="s">
        <v>10</v>
      </c>
      <c r="L2" s="33" t="s">
        <v>1299</v>
      </c>
      <c r="M2" s="32" t="s">
        <v>12</v>
      </c>
      <c r="N2" s="33" t="s">
        <v>1300</v>
      </c>
      <c r="O2" s="31" t="s">
        <v>14</v>
      </c>
      <c r="P2" s="31" t="s">
        <v>15</v>
      </c>
      <c r="Q2" s="31" t="s">
        <v>16</v>
      </c>
      <c r="R2" s="31" t="s">
        <v>17</v>
      </c>
      <c r="S2" s="31" t="s">
        <v>18</v>
      </c>
      <c r="T2" s="31" t="s">
        <v>19</v>
      </c>
      <c r="U2" s="31" t="s">
        <v>20</v>
      </c>
      <c r="V2" s="31" t="s">
        <v>21</v>
      </c>
      <c r="W2" s="31" t="s">
        <v>22</v>
      </c>
      <c r="X2" s="31" t="s">
        <v>23</v>
      </c>
      <c r="Y2" s="31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31" t="s">
        <v>29</v>
      </c>
      <c r="AE2" s="31" t="s">
        <v>30</v>
      </c>
      <c r="AF2" s="31" t="s">
        <v>31</v>
      </c>
      <c r="AG2" s="31" t="s">
        <v>32</v>
      </c>
      <c r="AH2" s="31" t="s">
        <v>33</v>
      </c>
      <c r="AI2" s="31" t="s">
        <v>34</v>
      </c>
      <c r="AJ2" s="31" t="s">
        <v>35</v>
      </c>
      <c r="AK2" s="32" t="s">
        <v>36</v>
      </c>
      <c r="AL2" s="33" t="s">
        <v>1301</v>
      </c>
      <c r="AM2" s="31" t="s">
        <v>38</v>
      </c>
      <c r="AN2" s="31" t="s">
        <v>39</v>
      </c>
      <c r="AO2" s="31" t="s">
        <v>40</v>
      </c>
      <c r="AP2" s="31" t="s">
        <v>41</v>
      </c>
      <c r="AQ2" s="31" t="s">
        <v>42</v>
      </c>
      <c r="AR2" s="3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56</v>
      </c>
      <c r="BB2" s="1" t="s">
        <v>57</v>
      </c>
      <c r="BC2" s="1" t="s">
        <v>64</v>
      </c>
      <c r="BD2" s="1" t="s">
        <v>65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31" t="s">
        <v>74</v>
      </c>
      <c r="BK2" s="31" t="s">
        <v>75</v>
      </c>
      <c r="BL2" s="1" t="s">
        <v>76</v>
      </c>
      <c r="BM2" s="31" t="s">
        <v>80</v>
      </c>
      <c r="BN2" s="31" t="s">
        <v>81</v>
      </c>
      <c r="BO2" s="31" t="s">
        <v>82</v>
      </c>
      <c r="BP2" s="3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1302</v>
      </c>
      <c r="BV2" s="31" t="s">
        <v>94</v>
      </c>
      <c r="BW2" s="31" t="s">
        <v>95</v>
      </c>
      <c r="BX2" s="31" t="s">
        <v>96</v>
      </c>
      <c r="BY2" s="31" t="s">
        <v>97</v>
      </c>
      <c r="BZ2" s="31" t="s">
        <v>98</v>
      </c>
      <c r="CA2" s="31" t="s">
        <v>99</v>
      </c>
      <c r="CB2" s="31" t="s">
        <v>100</v>
      </c>
      <c r="CC2" s="31" t="s">
        <v>101</v>
      </c>
      <c r="CD2" s="31" t="s">
        <v>102</v>
      </c>
      <c r="CE2" s="31" t="s">
        <v>103</v>
      </c>
      <c r="CF2" s="31" t="s">
        <v>104</v>
      </c>
      <c r="CG2" s="31" t="s">
        <v>105</v>
      </c>
      <c r="CH2" s="1" t="s">
        <v>591</v>
      </c>
      <c r="CI2" s="1" t="s">
        <v>592</v>
      </c>
      <c r="CJ2" s="1" t="s">
        <v>807</v>
      </c>
      <c r="CK2" s="1" t="s">
        <v>812</v>
      </c>
      <c r="CL2" s="1" t="s">
        <v>1134</v>
      </c>
      <c r="CM2" s="1" t="s">
        <v>1137</v>
      </c>
      <c r="CN2" s="1" t="s">
        <v>1138</v>
      </c>
      <c r="CO2" s="1" t="s">
        <v>1139</v>
      </c>
      <c r="CP2" s="1" t="s">
        <v>1140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</row>
    <row r="3" ht="15.75" customHeight="1">
      <c r="A3" s="34">
        <v>1.0</v>
      </c>
      <c r="B3" s="34">
        <v>105.0</v>
      </c>
      <c r="C3" s="35">
        <f>3/133</f>
        <v>0.02255639098</v>
      </c>
      <c r="D3" s="35">
        <f>4/133</f>
        <v>0.03007518797</v>
      </c>
      <c r="E3" s="35">
        <f>(133-7)/133</f>
        <v>0.9473684211</v>
      </c>
      <c r="F3" s="34">
        <v>6.0</v>
      </c>
      <c r="G3" s="1" t="s">
        <v>1167</v>
      </c>
      <c r="H3" s="1" t="s">
        <v>1168</v>
      </c>
      <c r="I3" s="1" t="s">
        <v>1169</v>
      </c>
      <c r="J3" s="1" t="s">
        <v>1170</v>
      </c>
      <c r="K3" s="36">
        <v>8.0</v>
      </c>
      <c r="L3" s="37">
        <f>8/133</f>
        <v>0.06015037594</v>
      </c>
      <c r="M3" s="36">
        <f>42</f>
        <v>42</v>
      </c>
      <c r="N3" s="37">
        <f>42/133</f>
        <v>0.3157894737</v>
      </c>
      <c r="O3" s="35">
        <v>9.0</v>
      </c>
      <c r="P3" s="35">
        <f>9/133</f>
        <v>0.06766917293</v>
      </c>
      <c r="Q3" s="35">
        <v>30.0</v>
      </c>
      <c r="R3" s="35">
        <f>30/133</f>
        <v>0.2255639098</v>
      </c>
      <c r="S3" s="35">
        <f>8</f>
        <v>8</v>
      </c>
      <c r="T3" s="35">
        <f>8/133</f>
        <v>0.06015037594</v>
      </c>
      <c r="U3" s="35">
        <v>15.0</v>
      </c>
      <c r="V3" s="35">
        <f>15/133</f>
        <v>0.1127819549</v>
      </c>
      <c r="W3" s="35">
        <f>17/133</f>
        <v>0.1278195489</v>
      </c>
      <c r="X3" s="35">
        <f>15/133</f>
        <v>0.1127819549</v>
      </c>
      <c r="Y3" s="35">
        <f>80/133</f>
        <v>0.6015037594</v>
      </c>
      <c r="Z3" s="35">
        <f>21/133</f>
        <v>0.1578947368</v>
      </c>
      <c r="AA3" s="35">
        <v>6.0</v>
      </c>
      <c r="AB3" s="35">
        <f>6/133</f>
        <v>0.04511278195</v>
      </c>
      <c r="AC3" s="35">
        <v>15.0</v>
      </c>
      <c r="AD3" s="35">
        <f>15/133</f>
        <v>0.1127819549</v>
      </c>
      <c r="AE3" s="38">
        <v>54.0</v>
      </c>
      <c r="AF3" s="35">
        <f>51/133</f>
        <v>0.3834586466</v>
      </c>
      <c r="AG3" s="35">
        <v>8.0</v>
      </c>
      <c r="AH3" s="35">
        <f>8/133</f>
        <v>0.06015037594</v>
      </c>
      <c r="AI3" s="35">
        <v>42.0</v>
      </c>
      <c r="AJ3" s="35">
        <f>42/133</f>
        <v>0.3157894737</v>
      </c>
      <c r="AK3" s="36">
        <v>29.0</v>
      </c>
      <c r="AL3" s="37">
        <f>29/133</f>
        <v>0.2180451128</v>
      </c>
      <c r="AM3" s="38">
        <v>54.0</v>
      </c>
      <c r="AN3" s="35">
        <f>54/133</f>
        <v>0.4060150376</v>
      </c>
      <c r="AO3" s="35">
        <v>37.0</v>
      </c>
      <c r="AP3" s="35">
        <f>37/133</f>
        <v>0.2781954887</v>
      </c>
      <c r="AQ3" s="35">
        <v>42.0</v>
      </c>
      <c r="AR3" s="31">
        <f>42/133</f>
        <v>0.3157894737</v>
      </c>
      <c r="AS3" s="1" t="s">
        <v>1171</v>
      </c>
      <c r="AT3" s="1" t="s">
        <v>1172</v>
      </c>
      <c r="AU3" s="1"/>
      <c r="AV3" s="1"/>
      <c r="AW3" s="1" t="s">
        <v>1174</v>
      </c>
      <c r="AX3" s="34">
        <v>35.0</v>
      </c>
      <c r="AY3" s="1" t="s">
        <v>1175</v>
      </c>
      <c r="AZ3" s="1" t="s">
        <v>1176</v>
      </c>
      <c r="BA3" s="34">
        <v>1.0</v>
      </c>
      <c r="BB3" s="34">
        <v>4.0</v>
      </c>
      <c r="BC3" s="34">
        <v>0.0</v>
      </c>
      <c r="BD3" s="34">
        <v>1.0</v>
      </c>
      <c r="BE3" s="34">
        <v>1.0</v>
      </c>
      <c r="BF3" s="34">
        <v>2.0</v>
      </c>
      <c r="BG3" s="1" t="s">
        <v>1177</v>
      </c>
      <c r="BH3" s="1" t="s">
        <v>1178</v>
      </c>
      <c r="BI3" s="1" t="s">
        <v>1179</v>
      </c>
      <c r="BJ3" s="39">
        <f>133/35</f>
        <v>3.8</v>
      </c>
      <c r="BK3" s="40">
        <f>(133/(35*4))</f>
        <v>0.95</v>
      </c>
      <c r="BL3" s="1" t="s">
        <v>1180</v>
      </c>
      <c r="BM3" s="35">
        <f>(10.25+18.5)/35</f>
        <v>0.8214285714</v>
      </c>
      <c r="BN3" s="35">
        <f>2/3</f>
        <v>0.6666666667</v>
      </c>
      <c r="BO3" s="35">
        <f>1/3</f>
        <v>0.3333333333</v>
      </c>
      <c r="BP3" s="35">
        <f>5.75/35</f>
        <v>0.1642857143</v>
      </c>
      <c r="BQ3" s="1" t="s">
        <v>1184</v>
      </c>
      <c r="BR3" s="1" t="s">
        <v>1185</v>
      </c>
      <c r="BS3" s="1" t="s">
        <v>1186</v>
      </c>
      <c r="BT3" s="1" t="s">
        <v>1187</v>
      </c>
      <c r="BU3" s="34">
        <v>7.0</v>
      </c>
      <c r="BV3" s="35">
        <v>7.0</v>
      </c>
      <c r="BW3" s="41">
        <f>7/132</f>
        <v>0.05303030303</v>
      </c>
      <c r="BX3" s="35">
        <v>42.0</v>
      </c>
      <c r="BY3" s="41">
        <f>42/133</f>
        <v>0.3157894737</v>
      </c>
      <c r="BZ3" s="35">
        <v>39.0</v>
      </c>
      <c r="CA3" s="41">
        <f>39/133</f>
        <v>0.2932330827</v>
      </c>
      <c r="CB3" s="35">
        <v>23.0</v>
      </c>
      <c r="CC3" s="41">
        <f>23/133</f>
        <v>0.1729323308</v>
      </c>
      <c r="CD3" s="35">
        <v>6.0</v>
      </c>
      <c r="CE3" s="35">
        <f>6/133</f>
        <v>0.04511278195</v>
      </c>
      <c r="CF3" s="35">
        <v>15.0</v>
      </c>
      <c r="CG3" s="41">
        <f>15/133</f>
        <v>0.1127819549</v>
      </c>
      <c r="CH3" s="1" t="s">
        <v>1202</v>
      </c>
      <c r="CI3" s="42">
        <v>5.0</v>
      </c>
      <c r="CJ3" s="1" t="s">
        <v>1205</v>
      </c>
      <c r="CK3" s="1" t="s">
        <v>1206</v>
      </c>
      <c r="CL3" s="1" t="s">
        <v>1209</v>
      </c>
      <c r="CM3" s="34">
        <v>3.0</v>
      </c>
      <c r="CN3" s="34">
        <v>35.0</v>
      </c>
      <c r="CO3" s="1" t="s">
        <v>1212</v>
      </c>
      <c r="CP3" s="34">
        <v>1730.0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</row>
    <row r="4" ht="15.75" customHeight="1">
      <c r="A4" s="43" t="s">
        <v>1303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1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</row>
    <row r="5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56</v>
      </c>
      <c r="BB5" s="1" t="s">
        <v>57</v>
      </c>
      <c r="BC5" s="1" t="s">
        <v>64</v>
      </c>
      <c r="BD5" s="1" t="s">
        <v>65</v>
      </c>
      <c r="BE5" s="1" t="s">
        <v>69</v>
      </c>
      <c r="BF5" s="1" t="s">
        <v>70</v>
      </c>
      <c r="BG5" s="1" t="s">
        <v>71</v>
      </c>
      <c r="BH5" s="1" t="s">
        <v>72</v>
      </c>
      <c r="BI5" s="1" t="s">
        <v>73</v>
      </c>
      <c r="BJ5" s="23" t="s">
        <v>74</v>
      </c>
      <c r="BK5" s="23" t="s">
        <v>75</v>
      </c>
      <c r="BL5" s="1" t="s">
        <v>76</v>
      </c>
      <c r="BM5" s="1" t="s">
        <v>80</v>
      </c>
      <c r="BN5" s="1" t="s">
        <v>81</v>
      </c>
      <c r="BO5" s="1" t="s">
        <v>82</v>
      </c>
      <c r="BP5" s="1" t="s">
        <v>83</v>
      </c>
      <c r="BQ5" s="1" t="s">
        <v>84</v>
      </c>
      <c r="BR5" s="1" t="s">
        <v>85</v>
      </c>
      <c r="BS5" s="1" t="s">
        <v>86</v>
      </c>
      <c r="BT5" s="1" t="s">
        <v>87</v>
      </c>
      <c r="BU5" s="1" t="s">
        <v>1302</v>
      </c>
      <c r="BV5" s="1" t="s">
        <v>94</v>
      </c>
      <c r="BW5" s="1" t="s">
        <v>95</v>
      </c>
      <c r="BX5" s="1" t="s">
        <v>96</v>
      </c>
      <c r="BY5" s="1" t="s">
        <v>97</v>
      </c>
      <c r="BZ5" s="1" t="s">
        <v>98</v>
      </c>
      <c r="CA5" s="1" t="s">
        <v>99</v>
      </c>
      <c r="CB5" s="1" t="s">
        <v>100</v>
      </c>
      <c r="CC5" s="1" t="s">
        <v>101</v>
      </c>
      <c r="CD5" s="1" t="s">
        <v>102</v>
      </c>
      <c r="CE5" s="1" t="s">
        <v>103</v>
      </c>
      <c r="CF5" s="1" t="s">
        <v>104</v>
      </c>
      <c r="CG5" s="1" t="s">
        <v>105</v>
      </c>
      <c r="CH5" s="1" t="s">
        <v>591</v>
      </c>
      <c r="CI5" s="1" t="s">
        <v>592</v>
      </c>
      <c r="CJ5" s="1" t="s">
        <v>807</v>
      </c>
      <c r="CK5" s="1" t="s">
        <v>812</v>
      </c>
      <c r="CL5" s="1" t="s">
        <v>1134</v>
      </c>
      <c r="CM5" s="1" t="s">
        <v>1137</v>
      </c>
      <c r="CN5" s="1" t="s">
        <v>1138</v>
      </c>
      <c r="CO5" s="1" t="s">
        <v>1139</v>
      </c>
      <c r="CP5" s="1" t="s">
        <v>1140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</row>
    <row r="6" ht="15.75" customHeight="1">
      <c r="A6" s="34">
        <v>1.0</v>
      </c>
      <c r="B6" s="34">
        <v>105.0</v>
      </c>
      <c r="C6" s="34">
        <v>0.0225563909774436</v>
      </c>
      <c r="D6" s="34">
        <v>0.0300751879699248</v>
      </c>
      <c r="E6" s="34">
        <v>0.947368421052631</v>
      </c>
      <c r="F6" s="34">
        <v>6.0</v>
      </c>
      <c r="G6" s="1" t="s">
        <v>1167</v>
      </c>
      <c r="H6" s="1" t="s">
        <v>1168</v>
      </c>
      <c r="I6" s="1" t="s">
        <v>1169</v>
      </c>
      <c r="J6" s="1" t="s">
        <v>1170</v>
      </c>
      <c r="K6" s="34">
        <v>8.0</v>
      </c>
      <c r="L6" s="34">
        <v>0.0601503759398496</v>
      </c>
      <c r="M6" s="34">
        <v>42.0</v>
      </c>
      <c r="N6" s="34">
        <v>0.31578947368421</v>
      </c>
      <c r="O6" s="34">
        <v>9.0</v>
      </c>
      <c r="P6" s="34">
        <v>0.0676691729323308</v>
      </c>
      <c r="Q6" s="34">
        <v>30.0</v>
      </c>
      <c r="R6" s="34">
        <v>0.225563909774436</v>
      </c>
      <c r="S6" s="34">
        <v>8.0</v>
      </c>
      <c r="T6" s="34">
        <v>0.0601503759398496</v>
      </c>
      <c r="U6" s="34">
        <v>15.0</v>
      </c>
      <c r="V6" s="34">
        <v>0.112781954887218</v>
      </c>
      <c r="W6" s="34">
        <v>0.12781954887218</v>
      </c>
      <c r="X6" s="34">
        <v>0.112781954887218</v>
      </c>
      <c r="Y6" s="34">
        <v>0.601503759398496</v>
      </c>
      <c r="Z6" s="34">
        <v>0.157894736842105</v>
      </c>
      <c r="AA6" s="34">
        <v>6.0</v>
      </c>
      <c r="AB6" s="34">
        <v>0.0451127819548872</v>
      </c>
      <c r="AC6" s="34">
        <v>15.0</v>
      </c>
      <c r="AD6" s="34">
        <v>0.112781954887218</v>
      </c>
      <c r="AE6" s="34">
        <v>54.0</v>
      </c>
      <c r="AF6" s="34">
        <v>0.406015037593984</v>
      </c>
      <c r="AG6" s="34">
        <v>8.0</v>
      </c>
      <c r="AH6" s="34">
        <v>0.0601503759398496</v>
      </c>
      <c r="AI6" s="34">
        <v>42.0</v>
      </c>
      <c r="AJ6" s="34">
        <v>0.31578947368421</v>
      </c>
      <c r="AK6" s="34">
        <v>29.0</v>
      </c>
      <c r="AL6" s="34">
        <v>0.218045112781954</v>
      </c>
      <c r="AM6" s="34">
        <v>54.0</v>
      </c>
      <c r="AN6" s="34">
        <v>0.406015037593984</v>
      </c>
      <c r="AO6" s="34">
        <v>37.0</v>
      </c>
      <c r="AP6" s="34">
        <v>0.278195488721804</v>
      </c>
      <c r="AQ6" s="34">
        <v>42.0</v>
      </c>
      <c r="AR6" s="34">
        <v>0.31578947368421</v>
      </c>
      <c r="AS6" s="1" t="s">
        <v>1171</v>
      </c>
      <c r="AT6" s="1" t="s">
        <v>1172</v>
      </c>
      <c r="AU6" s="1"/>
      <c r="AV6" s="1"/>
      <c r="AW6" s="1" t="s">
        <v>1174</v>
      </c>
      <c r="AX6" s="34">
        <v>35.0</v>
      </c>
      <c r="AY6" s="1" t="s">
        <v>1175</v>
      </c>
      <c r="AZ6" s="1" t="s">
        <v>1176</v>
      </c>
      <c r="BA6" s="34">
        <v>1.0</v>
      </c>
      <c r="BB6" s="34">
        <v>4.0</v>
      </c>
      <c r="BC6" s="34">
        <v>0.0</v>
      </c>
      <c r="BD6" s="34">
        <v>1.0</v>
      </c>
      <c r="BE6" s="34">
        <v>1.0</v>
      </c>
      <c r="BF6" s="34">
        <v>2.0</v>
      </c>
      <c r="BG6" s="1" t="s">
        <v>1177</v>
      </c>
      <c r="BH6" s="1" t="s">
        <v>1178</v>
      </c>
      <c r="BI6" s="1" t="s">
        <v>1179</v>
      </c>
      <c r="BJ6" s="23">
        <v>3.8</v>
      </c>
      <c r="BK6" s="23">
        <v>0.95</v>
      </c>
      <c r="BL6" s="1" t="s">
        <v>1180</v>
      </c>
      <c r="BM6" s="34">
        <v>0.827678571428571</v>
      </c>
      <c r="BN6" s="34">
        <v>0.666666666666666</v>
      </c>
      <c r="BO6" s="34">
        <v>0.333333333333333</v>
      </c>
      <c r="BP6" s="34">
        <v>0.172321428571428</v>
      </c>
      <c r="BQ6" s="1" t="s">
        <v>1184</v>
      </c>
      <c r="BR6" s="1" t="s">
        <v>1185</v>
      </c>
      <c r="BS6" s="1" t="s">
        <v>1186</v>
      </c>
      <c r="BT6" s="1" t="s">
        <v>1187</v>
      </c>
      <c r="BU6" s="34">
        <v>7.0</v>
      </c>
      <c r="BV6" s="34">
        <v>8.0</v>
      </c>
      <c r="BW6" s="34">
        <v>0.06</v>
      </c>
      <c r="BX6" s="34">
        <v>42.0</v>
      </c>
      <c r="BY6" s="34">
        <v>0.316</v>
      </c>
      <c r="BZ6" s="34">
        <v>39.0</v>
      </c>
      <c r="CA6" s="34">
        <v>0.293</v>
      </c>
      <c r="CB6" s="34">
        <v>23.0</v>
      </c>
      <c r="CC6" s="34">
        <v>0.173</v>
      </c>
      <c r="CD6" s="34">
        <v>6.0</v>
      </c>
      <c r="CE6" s="34">
        <v>0.045</v>
      </c>
      <c r="CF6" s="34">
        <v>15.0</v>
      </c>
      <c r="CG6" s="34">
        <v>0.113</v>
      </c>
      <c r="CH6" s="1" t="s">
        <v>1202</v>
      </c>
      <c r="CI6" s="34">
        <v>5.0</v>
      </c>
      <c r="CJ6" s="1" t="s">
        <v>1205</v>
      </c>
      <c r="CK6" s="1" t="s">
        <v>1206</v>
      </c>
      <c r="CL6" s="1" t="s">
        <v>1209</v>
      </c>
      <c r="CM6" s="34">
        <v>3.0</v>
      </c>
      <c r="CN6" s="34">
        <v>35.0</v>
      </c>
      <c r="CO6" s="1" t="s">
        <v>1212</v>
      </c>
      <c r="CP6" s="34">
        <v>1730.0</v>
      </c>
      <c r="CS6" s="1"/>
      <c r="CT6" s="1"/>
      <c r="CU6" s="34"/>
      <c r="CV6" s="34"/>
      <c r="CW6" s="34"/>
      <c r="CX6" s="34"/>
      <c r="CY6" s="34"/>
      <c r="CZ6" s="34"/>
      <c r="DA6" s="1"/>
      <c r="DB6" s="34"/>
      <c r="DC6" s="1"/>
      <c r="DD6" s="1"/>
      <c r="DE6" s="1"/>
      <c r="DF6" s="34"/>
      <c r="DG6" s="34"/>
      <c r="DH6" s="1"/>
      <c r="DI6" s="34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</row>
    <row r="7" ht="15.75" customHeight="1">
      <c r="BU7" s="1" t="s">
        <v>1304</v>
      </c>
      <c r="BV7" s="1">
        <v>132.0</v>
      </c>
    </row>
    <row r="8" ht="15.75" customHeight="1"/>
    <row r="9" ht="15.75" customHeight="1">
      <c r="CX9" s="44"/>
    </row>
    <row r="10" ht="15.75" customHeight="1">
      <c r="A10" s="45"/>
      <c r="B10" s="23"/>
      <c r="C10" s="1"/>
      <c r="D10" s="1"/>
      <c r="E10" s="1"/>
      <c r="F10" s="1"/>
      <c r="G10" s="23"/>
      <c r="H10" s="2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2"/>
      <c r="AI10" s="22"/>
      <c r="AJ10" s="1"/>
      <c r="AK10" s="34"/>
      <c r="AL10" s="34"/>
      <c r="AM10" s="34"/>
      <c r="AN10" s="34"/>
      <c r="AO10" s="34"/>
      <c r="AP10" s="34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</row>
    <row r="11" ht="15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</row>
    <row r="12" ht="15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</row>
    <row r="13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</row>
    <row r="14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1199</v>
      </c>
      <c r="B2" s="1">
        <f>COUNTIF(vnI!I$3:I$248,"Maj9")</f>
        <v>6</v>
      </c>
      <c r="C2" s="1">
        <f t="shared" ref="C2:C28" si="4">B2/$B$29</f>
        <v>0.0243902439</v>
      </c>
      <c r="D2" s="1">
        <v>14.0</v>
      </c>
      <c r="E2" s="1">
        <f t="shared" ref="E2:E28" si="5">B2*D2</f>
        <v>84</v>
      </c>
      <c r="G2" s="1" t="s">
        <v>1257</v>
      </c>
      <c r="H2" s="1">
        <f t="shared" ref="H2:I2" si="1">B2+B5+B7+B11+B13</f>
        <v>40</v>
      </c>
      <c r="I2" s="1">
        <f t="shared" si="1"/>
        <v>0.162601626</v>
      </c>
      <c r="J2" s="1">
        <f t="shared" ref="J2:K2" si="2">B17+B19+B23+B25+B28</f>
        <v>45</v>
      </c>
      <c r="K2" s="1">
        <f t="shared" si="2"/>
        <v>0.1829268293</v>
      </c>
      <c r="L2" s="1">
        <f t="shared" ref="L2:M2" si="3">H2+J2</f>
        <v>85</v>
      </c>
      <c r="M2" s="1">
        <f t="shared" si="3"/>
        <v>0.3455284553</v>
      </c>
    </row>
    <row r="3" ht="15.75" customHeight="1">
      <c r="A3" s="1" t="s">
        <v>1258</v>
      </c>
      <c r="B3" s="1">
        <f>COUNTIF(vnI!I$3:I$248,"m9")</f>
        <v>2</v>
      </c>
      <c r="C3" s="1">
        <f t="shared" si="4"/>
        <v>0.008130081301</v>
      </c>
      <c r="D3" s="1">
        <v>13.0</v>
      </c>
      <c r="E3" s="1">
        <f t="shared" si="5"/>
        <v>26</v>
      </c>
      <c r="G3" s="1" t="s">
        <v>1259</v>
      </c>
      <c r="H3" s="1">
        <f t="shared" ref="H3:I3" si="6">B3+B6+B8+B12+B14</f>
        <v>34</v>
      </c>
      <c r="I3" s="1">
        <f t="shared" si="6"/>
        <v>0.1382113821</v>
      </c>
      <c r="J3" s="1">
        <f t="shared" ref="J3:K3" si="7">B16+B18+B22+B24+B27</f>
        <v>38</v>
      </c>
      <c r="K3" s="1">
        <f t="shared" si="7"/>
        <v>0.1544715447</v>
      </c>
      <c r="L3" s="1">
        <f t="shared" ref="L3:M3" si="8">H3+J3</f>
        <v>72</v>
      </c>
      <c r="M3" s="1">
        <f t="shared" si="8"/>
        <v>0.2926829268</v>
      </c>
    </row>
    <row r="4" ht="15.75" customHeight="1">
      <c r="A4" s="1" t="s">
        <v>1191</v>
      </c>
      <c r="B4" s="1">
        <f>COUNTIF(vnI!I$3:I$248,"P8")</f>
        <v>4</v>
      </c>
      <c r="C4" s="1">
        <f t="shared" si="4"/>
        <v>0.0162601626</v>
      </c>
      <c r="D4" s="1">
        <v>12.0</v>
      </c>
      <c r="E4" s="1">
        <f t="shared" si="5"/>
        <v>48</v>
      </c>
      <c r="G4" s="1" t="s">
        <v>1260</v>
      </c>
      <c r="H4" s="1">
        <f t="shared" ref="H4:I4" si="9">B4+B9+B10</f>
        <v>12</v>
      </c>
      <c r="I4" s="1">
        <f t="shared" si="9"/>
        <v>0.0487804878</v>
      </c>
      <c r="J4" s="1">
        <f t="shared" ref="J4:K4" si="10">B20+B21+B26</f>
        <v>11</v>
      </c>
      <c r="K4" s="1">
        <f t="shared" si="10"/>
        <v>0.04471544715</v>
      </c>
      <c r="L4" s="1">
        <f>H4+J4+H5</f>
        <v>89</v>
      </c>
      <c r="M4" s="1">
        <f>I4++I5+K4</f>
        <v>0.3617886179</v>
      </c>
    </row>
    <row r="5" ht="15.75" customHeight="1">
      <c r="A5" s="1" t="s">
        <v>1261</v>
      </c>
      <c r="B5" s="1">
        <f>COUNTIF(vnI!I$3:I$248,"Maj7")</f>
        <v>0</v>
      </c>
      <c r="C5" s="1">
        <f t="shared" si="4"/>
        <v>0</v>
      </c>
      <c r="D5" s="1">
        <v>11.0</v>
      </c>
      <c r="E5" s="1">
        <f t="shared" si="5"/>
        <v>0</v>
      </c>
      <c r="G5" s="1" t="s">
        <v>1262</v>
      </c>
      <c r="H5" s="1">
        <f t="shared" ref="H5:I5" si="11">B15</f>
        <v>66</v>
      </c>
      <c r="I5" s="1">
        <f t="shared" si="11"/>
        <v>0.2682926829</v>
      </c>
      <c r="L5" s="1">
        <f t="shared" ref="L5:M5" si="12">H5+J5</f>
        <v>66</v>
      </c>
      <c r="M5" s="1">
        <f t="shared" si="12"/>
        <v>0.2682926829</v>
      </c>
    </row>
    <row r="6" ht="15.75" customHeight="1">
      <c r="A6" s="1" t="s">
        <v>1263</v>
      </c>
      <c r="B6" s="1">
        <f>COUNTIF(vnI!I$3:I$248,"m7")</f>
        <v>0</v>
      </c>
      <c r="C6" s="1">
        <f t="shared" si="4"/>
        <v>0</v>
      </c>
      <c r="D6" s="1">
        <v>10.0</v>
      </c>
      <c r="E6" s="1">
        <f t="shared" si="5"/>
        <v>0</v>
      </c>
      <c r="G6" s="1" t="s">
        <v>1264</v>
      </c>
      <c r="H6" s="1">
        <f t="shared" ref="H6:I6" si="13">SUM(B13:B14)</f>
        <v>52</v>
      </c>
      <c r="I6" s="1">
        <f t="shared" si="13"/>
        <v>0.2113821138</v>
      </c>
      <c r="J6" s="1">
        <f t="shared" ref="J6:K6" si="14">SUM(B16:B17)</f>
        <v>60</v>
      </c>
      <c r="K6" s="1">
        <f t="shared" si="14"/>
        <v>0.243902439</v>
      </c>
      <c r="L6" s="1">
        <f t="shared" ref="L6:M6" si="15">H6+J6</f>
        <v>112</v>
      </c>
      <c r="M6" s="1">
        <f t="shared" si="15"/>
        <v>0.4552845528</v>
      </c>
    </row>
    <row r="7" ht="15.75" customHeight="1">
      <c r="A7" s="1" t="s">
        <v>1265</v>
      </c>
      <c r="B7" s="1">
        <f>COUNTIF(vnI!I$3:I$248,"Maj6")</f>
        <v>0</v>
      </c>
      <c r="C7" s="1">
        <f t="shared" si="4"/>
        <v>0</v>
      </c>
      <c r="D7" s="1">
        <v>9.0</v>
      </c>
      <c r="E7" s="1">
        <f t="shared" si="5"/>
        <v>0</v>
      </c>
      <c r="G7" s="1" t="s">
        <v>1266</v>
      </c>
      <c r="H7" s="1">
        <f t="shared" ref="H7:I7" si="16">SUM(B2:B12)</f>
        <v>34</v>
      </c>
      <c r="I7" s="1">
        <f t="shared" si="16"/>
        <v>0.1382113821</v>
      </c>
      <c r="J7" s="1">
        <f t="shared" ref="J7:K7" si="17">SUM(B18:B28)</f>
        <v>34</v>
      </c>
      <c r="K7" s="1">
        <f t="shared" si="17"/>
        <v>0.1382113821</v>
      </c>
      <c r="L7" s="1">
        <f t="shared" ref="L7:M7" si="18">H7+J7</f>
        <v>68</v>
      </c>
      <c r="M7" s="1">
        <f t="shared" si="18"/>
        <v>0.2764227642</v>
      </c>
    </row>
    <row r="8" ht="15.75" customHeight="1">
      <c r="A8" s="1" t="s">
        <v>1238</v>
      </c>
      <c r="B8" s="1">
        <f>COUNTIF(vnI!I$3:I$248,"m6")</f>
        <v>0</v>
      </c>
      <c r="C8" s="1">
        <f t="shared" si="4"/>
        <v>0</v>
      </c>
      <c r="D8" s="1">
        <v>8.0</v>
      </c>
      <c r="E8" s="1">
        <f t="shared" si="5"/>
        <v>0</v>
      </c>
      <c r="G8" s="1" t="s">
        <v>1267</v>
      </c>
      <c r="H8" s="1">
        <f t="shared" ref="H8:I8" si="19">SUM(B2:B3)</f>
        <v>8</v>
      </c>
      <c r="I8" s="1">
        <f t="shared" si="19"/>
        <v>0.0325203252</v>
      </c>
      <c r="J8" s="1">
        <f t="shared" ref="J8:K8" si="20">SUM(B27:B28)</f>
        <v>0</v>
      </c>
      <c r="K8" s="1">
        <f t="shared" si="20"/>
        <v>0</v>
      </c>
      <c r="L8" s="1">
        <f t="shared" ref="L8:M8" si="21">H8+J8</f>
        <v>8</v>
      </c>
      <c r="M8" s="1">
        <f t="shared" si="21"/>
        <v>0.0325203252</v>
      </c>
    </row>
    <row r="9" ht="15.75" customHeight="1">
      <c r="A9" s="1" t="s">
        <v>1233</v>
      </c>
      <c r="B9" s="1">
        <f>COUNTIF(vnI!I$3:I$248,"P5")</f>
        <v>2</v>
      </c>
      <c r="C9" s="1">
        <f t="shared" si="4"/>
        <v>0.008130081301</v>
      </c>
      <c r="D9" s="1">
        <v>7.0</v>
      </c>
      <c r="E9" s="1">
        <f t="shared" si="5"/>
        <v>14</v>
      </c>
      <c r="G9" s="1" t="s">
        <v>1268</v>
      </c>
      <c r="H9" s="1">
        <f t="shared" ref="H9:I9" si="22">SUM(B4:B14)</f>
        <v>78</v>
      </c>
      <c r="I9" s="1">
        <f t="shared" si="22"/>
        <v>0.3170731707</v>
      </c>
      <c r="J9" s="1">
        <f t="shared" ref="J9:K9" si="23">SUM(B16:B26)</f>
        <v>94</v>
      </c>
      <c r="K9" s="1">
        <f t="shared" si="23"/>
        <v>0.3821138211</v>
      </c>
      <c r="L9" s="1">
        <f t="shared" ref="L9:M9" si="24">H9+J9+B15</f>
        <v>238</v>
      </c>
      <c r="M9" s="1">
        <f t="shared" si="24"/>
        <v>0.9674796748</v>
      </c>
    </row>
    <row r="10" ht="15.75" customHeight="1">
      <c r="A10" s="1" t="s">
        <v>1237</v>
      </c>
      <c r="B10" s="1">
        <f>COUNTIF(vnI!I$3:I$248,"P4")</f>
        <v>6</v>
      </c>
      <c r="C10" s="1">
        <f t="shared" si="4"/>
        <v>0.0243902439</v>
      </c>
      <c r="D10" s="1">
        <v>5.0</v>
      </c>
      <c r="E10" s="1">
        <f t="shared" si="5"/>
        <v>30</v>
      </c>
    </row>
    <row r="11" ht="15.75" customHeight="1">
      <c r="A11" s="1" t="s">
        <v>1269</v>
      </c>
      <c r="B11" s="1">
        <f>COUNTIF(vnI!I$3:I$248,"Maj3")</f>
        <v>5</v>
      </c>
      <c r="C11" s="1">
        <f t="shared" si="4"/>
        <v>0.02032520325</v>
      </c>
      <c r="D11" s="1">
        <v>4.0</v>
      </c>
      <c r="E11" s="1">
        <f t="shared" si="5"/>
        <v>20</v>
      </c>
    </row>
    <row r="12" ht="15.75" customHeight="1">
      <c r="A12" s="1" t="s">
        <v>1201</v>
      </c>
      <c r="B12" s="1">
        <f>COUNTIF(vnI!I$3:I$248,"m3")</f>
        <v>9</v>
      </c>
      <c r="C12" s="1">
        <f t="shared" si="4"/>
        <v>0.03658536585</v>
      </c>
      <c r="D12" s="1">
        <v>3.0</v>
      </c>
      <c r="E12" s="1">
        <f t="shared" si="5"/>
        <v>27</v>
      </c>
    </row>
    <row r="13" ht="15.75" customHeight="1">
      <c r="A13" s="1" t="s">
        <v>1194</v>
      </c>
      <c r="B13" s="1">
        <f>COUNTIF(vnI!I$3:I$248,"Maj2")</f>
        <v>29</v>
      </c>
      <c r="C13" s="1">
        <f t="shared" si="4"/>
        <v>0.1178861789</v>
      </c>
      <c r="D13" s="1">
        <v>2.0</v>
      </c>
      <c r="E13" s="1">
        <f t="shared" si="5"/>
        <v>58</v>
      </c>
    </row>
    <row r="14" ht="15.75" customHeight="1">
      <c r="A14" s="1" t="s">
        <v>1196</v>
      </c>
      <c r="B14" s="1">
        <f>COUNTIF(vnI!I$3:I$248,"m2")</f>
        <v>23</v>
      </c>
      <c r="C14" s="1">
        <f t="shared" si="4"/>
        <v>0.09349593496</v>
      </c>
      <c r="D14" s="1">
        <v>1.0</v>
      </c>
      <c r="E14" s="1">
        <f t="shared" si="5"/>
        <v>23</v>
      </c>
    </row>
    <row r="15" ht="15.75" customHeight="1">
      <c r="A15" s="1" t="s">
        <v>1195</v>
      </c>
      <c r="B15" s="1">
        <f>COUNTIF(vnI!I$3:I$248,"P1")</f>
        <v>66</v>
      </c>
      <c r="C15" s="1">
        <f t="shared" si="4"/>
        <v>0.2682926829</v>
      </c>
      <c r="D15" s="1">
        <v>0.0</v>
      </c>
      <c r="E15" s="1">
        <f t="shared" si="5"/>
        <v>0</v>
      </c>
    </row>
    <row r="16" ht="15.75" customHeight="1">
      <c r="A16" s="1" t="s">
        <v>1197</v>
      </c>
      <c r="B16" s="1">
        <f>COUNTIF(vnI!I$3:I$248,"m-2")</f>
        <v>24</v>
      </c>
      <c r="C16" s="1">
        <f t="shared" si="4"/>
        <v>0.09756097561</v>
      </c>
      <c r="D16" s="1">
        <v>-1.0</v>
      </c>
      <c r="E16" s="1">
        <f t="shared" si="5"/>
        <v>-24</v>
      </c>
    </row>
    <row r="17" ht="15.75" customHeight="1">
      <c r="A17" s="1" t="s">
        <v>1270</v>
      </c>
      <c r="B17" s="1">
        <f>COUNTIF(vnI!I$3:I$248,"maj-2")</f>
        <v>36</v>
      </c>
      <c r="C17" s="1">
        <f t="shared" si="4"/>
        <v>0.1463414634</v>
      </c>
      <c r="D17" s="1">
        <v>-2.0</v>
      </c>
      <c r="E17" s="1">
        <f t="shared" si="5"/>
        <v>-72</v>
      </c>
    </row>
    <row r="18" ht="15.75" customHeight="1">
      <c r="A18" s="1" t="s">
        <v>1229</v>
      </c>
      <c r="B18" s="1">
        <f>COUNTIF(vnI!I$3:I$248,"m-3")</f>
        <v>11</v>
      </c>
      <c r="C18" s="1">
        <f t="shared" si="4"/>
        <v>0.04471544715</v>
      </c>
      <c r="D18" s="1">
        <v>-3.0</v>
      </c>
      <c r="E18" s="1">
        <f t="shared" si="5"/>
        <v>-33</v>
      </c>
    </row>
    <row r="19" ht="15.75" customHeight="1">
      <c r="A19" s="1" t="s">
        <v>1271</v>
      </c>
      <c r="B19" s="1">
        <f>COUNTIF(vnI!I$3:I$248,"maj-3")</f>
        <v>4</v>
      </c>
      <c r="C19" s="1">
        <f t="shared" si="4"/>
        <v>0.0162601626</v>
      </c>
      <c r="D19" s="1">
        <v>-4.0</v>
      </c>
      <c r="E19" s="1">
        <f t="shared" si="5"/>
        <v>-16</v>
      </c>
    </row>
    <row r="20" ht="15.75" customHeight="1">
      <c r="A20" s="1" t="s">
        <v>1272</v>
      </c>
      <c r="B20" s="1">
        <f>COUNTIF(vnI!I$3:I$248,"P-4")</f>
        <v>2</v>
      </c>
      <c r="C20" s="1">
        <f t="shared" si="4"/>
        <v>0.008130081301</v>
      </c>
      <c r="D20" s="1">
        <v>-5.0</v>
      </c>
      <c r="E20" s="1">
        <f t="shared" si="5"/>
        <v>-10</v>
      </c>
    </row>
    <row r="21" ht="15.75" customHeight="1">
      <c r="A21" s="1" t="s">
        <v>1273</v>
      </c>
      <c r="B21" s="1">
        <f>COUNTIF(vnI!I$3:I$248,"P-5")</f>
        <v>0</v>
      </c>
      <c r="C21" s="1">
        <f t="shared" si="4"/>
        <v>0</v>
      </c>
      <c r="D21" s="1">
        <v>-7.0</v>
      </c>
      <c r="E21" s="1">
        <f t="shared" si="5"/>
        <v>0</v>
      </c>
    </row>
    <row r="22" ht="15.75" customHeight="1">
      <c r="A22" s="1" t="s">
        <v>1274</v>
      </c>
      <c r="B22" s="1">
        <f>COUNTIF(vnI!I$3:I$248,"m-6")</f>
        <v>3</v>
      </c>
      <c r="C22" s="1">
        <f t="shared" si="4"/>
        <v>0.01219512195</v>
      </c>
      <c r="D22" s="1">
        <v>-8.0</v>
      </c>
      <c r="E22" s="1">
        <f t="shared" si="5"/>
        <v>-24</v>
      </c>
    </row>
    <row r="23" ht="15.75" customHeight="1">
      <c r="A23" s="1" t="s">
        <v>1275</v>
      </c>
      <c r="B23" s="1">
        <f>COUNTIF(vnI!I$3:I$248,"maj-6")</f>
        <v>5</v>
      </c>
      <c r="C23" s="1">
        <f t="shared" si="4"/>
        <v>0.02032520325</v>
      </c>
      <c r="D23" s="1">
        <v>-9.0</v>
      </c>
      <c r="E23" s="1">
        <f t="shared" si="5"/>
        <v>-45</v>
      </c>
    </row>
    <row r="24" ht="15.75" customHeight="1">
      <c r="A24" s="1" t="s">
        <v>1240</v>
      </c>
      <c r="B24" s="1">
        <f>COUNTIF(vnI!I$3:I$248,"m-7")</f>
        <v>0</v>
      </c>
      <c r="C24" s="1">
        <f t="shared" si="4"/>
        <v>0</v>
      </c>
      <c r="D24" s="1">
        <v>-10.0</v>
      </c>
      <c r="E24" s="1">
        <f t="shared" si="5"/>
        <v>0</v>
      </c>
    </row>
    <row r="25" ht="15.75" customHeight="1">
      <c r="A25" s="1" t="s">
        <v>1276</v>
      </c>
      <c r="B25" s="1">
        <f>COUNTIF(vnI!I$3:I$248,"maj-7")</f>
        <v>0</v>
      </c>
      <c r="C25" s="1">
        <f t="shared" si="4"/>
        <v>0</v>
      </c>
      <c r="D25" s="1">
        <v>-11.0</v>
      </c>
      <c r="E25" s="1">
        <f t="shared" si="5"/>
        <v>0</v>
      </c>
    </row>
    <row r="26" ht="15.75" customHeight="1">
      <c r="A26" s="1" t="s">
        <v>1192</v>
      </c>
      <c r="B26" s="1">
        <f>COUNTIF(vnI!I$3:I$248,"P-8")</f>
        <v>9</v>
      </c>
      <c r="C26" s="1">
        <f t="shared" si="4"/>
        <v>0.03658536585</v>
      </c>
      <c r="D26" s="1">
        <v>-12.0</v>
      </c>
      <c r="E26" s="1">
        <f t="shared" si="5"/>
        <v>-108</v>
      </c>
    </row>
    <row r="27" ht="15.75" customHeight="1">
      <c r="A27" s="1" t="s">
        <v>1277</v>
      </c>
      <c r="B27" s="1">
        <f>COUNTIF(vnI!I$3:I$248,"m-9")</f>
        <v>0</v>
      </c>
      <c r="C27" s="1">
        <f t="shared" si="4"/>
        <v>0</v>
      </c>
      <c r="D27" s="1">
        <v>-13.0</v>
      </c>
      <c r="E27" s="1">
        <f t="shared" si="5"/>
        <v>0</v>
      </c>
    </row>
    <row r="28" ht="15.75" customHeight="1">
      <c r="A28" s="1" t="s">
        <v>1278</v>
      </c>
      <c r="B28" s="1">
        <f>COUNTIF(vnI!I$3:I$248,"maj-9")</f>
        <v>0</v>
      </c>
      <c r="C28" s="1">
        <f t="shared" si="4"/>
        <v>0</v>
      </c>
      <c r="D28" s="1">
        <v>-14.0</v>
      </c>
      <c r="E28" s="1">
        <f t="shared" si="5"/>
        <v>0</v>
      </c>
    </row>
    <row r="29" ht="15.75" customHeight="1">
      <c r="A29" s="1" t="s">
        <v>1256</v>
      </c>
      <c r="B29" s="1">
        <f>SUM(B2:B28)</f>
        <v>246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1214</v>
      </c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1309</v>
      </c>
      <c r="G1" s="1" t="s">
        <v>1310</v>
      </c>
    </row>
    <row r="2" ht="15.75" customHeight="1">
      <c r="A2" s="1">
        <v>1.0</v>
      </c>
      <c r="B2" s="1" t="s">
        <v>1311</v>
      </c>
      <c r="C2" s="1">
        <v>98.0</v>
      </c>
      <c r="D2" s="1">
        <v>24.0</v>
      </c>
      <c r="E2" s="1">
        <f t="shared" ref="E2:E30" si="1">C2*D2</f>
        <v>2352</v>
      </c>
    </row>
    <row r="3" ht="15.75" customHeight="1">
      <c r="A3" s="1">
        <v>7.0</v>
      </c>
      <c r="B3" s="1" t="s">
        <v>1312</v>
      </c>
      <c r="C3" s="1">
        <v>54.0</v>
      </c>
      <c r="D3" s="1">
        <v>2.0</v>
      </c>
      <c r="E3" s="1">
        <f t="shared" si="1"/>
        <v>108</v>
      </c>
      <c r="F3" s="1">
        <f t="shared" ref="F3:F30" si="2">ABS((C3-C2)/D2)</f>
        <v>1.833333333</v>
      </c>
    </row>
    <row r="4" ht="15.75" customHeight="1">
      <c r="A4" s="1">
        <v>8.0</v>
      </c>
      <c r="B4" s="1" t="s">
        <v>1311</v>
      </c>
      <c r="C4" s="1">
        <v>98.0</v>
      </c>
      <c r="D4" s="1">
        <v>4.0</v>
      </c>
      <c r="E4" s="1">
        <f t="shared" si="1"/>
        <v>392</v>
      </c>
      <c r="F4" s="1">
        <f t="shared" si="2"/>
        <v>22</v>
      </c>
    </row>
    <row r="5" ht="15.75" customHeight="1">
      <c r="A5" s="1">
        <v>9.0</v>
      </c>
      <c r="B5" s="1" t="s">
        <v>1312</v>
      </c>
      <c r="C5" s="1">
        <v>54.0</v>
      </c>
      <c r="D5" s="1">
        <v>1.5</v>
      </c>
      <c r="E5" s="1">
        <f t="shared" si="1"/>
        <v>81</v>
      </c>
      <c r="F5" s="1">
        <f t="shared" si="2"/>
        <v>11</v>
      </c>
    </row>
    <row r="6" ht="15.75" customHeight="1">
      <c r="A6" s="1">
        <v>9.0</v>
      </c>
      <c r="B6" s="1" t="s">
        <v>1311</v>
      </c>
      <c r="C6" s="1">
        <v>98.0</v>
      </c>
      <c r="D6" s="1">
        <v>3.0</v>
      </c>
      <c r="E6" s="1">
        <f t="shared" si="1"/>
        <v>294</v>
      </c>
      <c r="F6" s="1">
        <f t="shared" si="2"/>
        <v>29.33333333</v>
      </c>
    </row>
    <row r="7" ht="15.75" customHeight="1">
      <c r="A7" s="1">
        <v>10.2</v>
      </c>
      <c r="B7" s="1" t="s">
        <v>1312</v>
      </c>
      <c r="C7" s="1">
        <v>54.0</v>
      </c>
      <c r="D7" s="1">
        <v>11.5</v>
      </c>
      <c r="E7" s="1">
        <f t="shared" si="1"/>
        <v>621</v>
      </c>
      <c r="F7" s="1">
        <f t="shared" si="2"/>
        <v>14.66666667</v>
      </c>
    </row>
    <row r="8" ht="15.75" customHeight="1">
      <c r="A8" s="1">
        <v>14.0</v>
      </c>
      <c r="B8" s="1" t="s">
        <v>1311</v>
      </c>
      <c r="C8" s="1">
        <v>98.0</v>
      </c>
      <c r="D8" s="1">
        <v>12.0</v>
      </c>
      <c r="E8" s="1">
        <f t="shared" si="1"/>
        <v>1176</v>
      </c>
      <c r="F8" s="1">
        <f t="shared" si="2"/>
        <v>3.826086957</v>
      </c>
    </row>
    <row r="9" ht="15.75" customHeight="1">
      <c r="A9" s="1">
        <v>17.0</v>
      </c>
      <c r="B9" s="1" t="s">
        <v>1312</v>
      </c>
      <c r="C9" s="1">
        <v>54.0</v>
      </c>
      <c r="D9" s="1">
        <v>9.25</v>
      </c>
      <c r="E9" s="1">
        <f t="shared" si="1"/>
        <v>499.5</v>
      </c>
      <c r="F9" s="1">
        <f t="shared" si="2"/>
        <v>3.666666667</v>
      </c>
    </row>
    <row r="10" ht="15.75" customHeight="1">
      <c r="A10" s="1">
        <v>20.0</v>
      </c>
      <c r="B10" s="1" t="s">
        <v>1311</v>
      </c>
      <c r="C10" s="1">
        <v>98.0</v>
      </c>
      <c r="D10" s="1">
        <v>2.5</v>
      </c>
      <c r="E10" s="1">
        <f t="shared" si="1"/>
        <v>245</v>
      </c>
      <c r="F10" s="1">
        <f t="shared" si="2"/>
        <v>4.756756757</v>
      </c>
    </row>
    <row r="11" ht="15.75" customHeight="1">
      <c r="A11" s="1">
        <v>20.4</v>
      </c>
      <c r="B11" s="1" t="s">
        <v>1312</v>
      </c>
      <c r="C11" s="1">
        <v>54.0</v>
      </c>
      <c r="D11" s="1">
        <v>24.5</v>
      </c>
      <c r="E11" s="1">
        <f t="shared" si="1"/>
        <v>1323</v>
      </c>
      <c r="F11" s="1">
        <f t="shared" si="2"/>
        <v>17.6</v>
      </c>
    </row>
    <row r="12" ht="15.75" customHeight="1">
      <c r="A12" s="1">
        <v>27.0</v>
      </c>
      <c r="B12" s="1" t="s">
        <v>1313</v>
      </c>
      <c r="C12" s="1">
        <v>80.0</v>
      </c>
      <c r="D12" s="1">
        <v>24.0</v>
      </c>
      <c r="E12" s="1">
        <f t="shared" si="1"/>
        <v>1920</v>
      </c>
      <c r="F12" s="1">
        <f t="shared" si="2"/>
        <v>1.06122449</v>
      </c>
    </row>
    <row r="13" ht="15.75" customHeight="1">
      <c r="A13" s="1">
        <v>33.0</v>
      </c>
      <c r="B13" s="1" t="s">
        <v>1311</v>
      </c>
      <c r="C13" s="1">
        <v>98.0</v>
      </c>
      <c r="D13" s="1">
        <v>10.5</v>
      </c>
      <c r="E13" s="1">
        <f t="shared" si="1"/>
        <v>1029</v>
      </c>
      <c r="F13" s="1">
        <f t="shared" si="2"/>
        <v>0.75</v>
      </c>
    </row>
    <row r="14" ht="15.75" customHeight="1">
      <c r="A14" s="1">
        <v>37.0</v>
      </c>
      <c r="B14" s="1" t="s">
        <v>1312</v>
      </c>
      <c r="C14" s="1">
        <v>54.0</v>
      </c>
      <c r="D14" s="1">
        <v>4.0</v>
      </c>
      <c r="E14" s="1">
        <f t="shared" si="1"/>
        <v>216</v>
      </c>
      <c r="F14" s="1">
        <f t="shared" si="2"/>
        <v>4.19047619</v>
      </c>
    </row>
    <row r="15" ht="15.75" customHeight="1">
      <c r="A15" s="1">
        <v>37.0</v>
      </c>
      <c r="B15" s="1" t="s">
        <v>1311</v>
      </c>
      <c r="C15" s="1">
        <v>98.0</v>
      </c>
      <c r="D15" s="1">
        <v>3.0</v>
      </c>
      <c r="E15" s="1">
        <f t="shared" si="1"/>
        <v>294</v>
      </c>
      <c r="F15" s="1">
        <f t="shared" si="2"/>
        <v>11</v>
      </c>
    </row>
    <row r="16" ht="15.75" customHeight="1">
      <c r="A16" s="1">
        <v>38.0</v>
      </c>
      <c r="B16" s="1" t="s">
        <v>1312</v>
      </c>
      <c r="C16" s="1">
        <v>54.0</v>
      </c>
      <c r="D16" s="1">
        <v>11.25</v>
      </c>
      <c r="E16" s="1">
        <f t="shared" si="1"/>
        <v>607.5</v>
      </c>
      <c r="F16" s="1">
        <f t="shared" si="2"/>
        <v>14.66666667</v>
      </c>
    </row>
    <row r="17" ht="15.75" customHeight="1">
      <c r="A17" s="1">
        <v>40.0</v>
      </c>
      <c r="B17" s="1" t="s">
        <v>1311</v>
      </c>
      <c r="C17" s="1">
        <v>98.0</v>
      </c>
      <c r="D17" s="1">
        <v>1.75</v>
      </c>
      <c r="E17" s="1">
        <f t="shared" si="1"/>
        <v>171.5</v>
      </c>
      <c r="F17" s="1">
        <f t="shared" si="2"/>
        <v>3.911111111</v>
      </c>
    </row>
    <row r="18" ht="15.75" customHeight="1">
      <c r="A18" s="1">
        <v>41.0</v>
      </c>
      <c r="B18" s="1" t="s">
        <v>1312</v>
      </c>
      <c r="C18" s="1">
        <v>54.0</v>
      </c>
      <c r="D18" s="1">
        <v>26.0</v>
      </c>
      <c r="E18" s="1">
        <f t="shared" si="1"/>
        <v>1404</v>
      </c>
      <c r="F18" s="1">
        <f t="shared" si="2"/>
        <v>25.14285714</v>
      </c>
    </row>
    <row r="19" ht="15.75" customHeight="1">
      <c r="A19" s="1">
        <v>48.0</v>
      </c>
      <c r="B19" s="1" t="s">
        <v>1311</v>
      </c>
      <c r="C19" s="1">
        <v>98.0</v>
      </c>
      <c r="D19" s="1">
        <v>8.0</v>
      </c>
      <c r="E19" s="1">
        <f t="shared" si="1"/>
        <v>784</v>
      </c>
      <c r="F19" s="1">
        <f t="shared" si="2"/>
        <v>1.692307692</v>
      </c>
    </row>
    <row r="20" ht="15.75" customHeight="1">
      <c r="A20" s="1">
        <v>7.0</v>
      </c>
      <c r="B20" s="1" t="s">
        <v>1312</v>
      </c>
      <c r="C20" s="1">
        <v>54.0</v>
      </c>
      <c r="D20" s="1">
        <v>2.0</v>
      </c>
      <c r="E20" s="1">
        <f t="shared" si="1"/>
        <v>108</v>
      </c>
      <c r="F20" s="1">
        <f t="shared" si="2"/>
        <v>5.5</v>
      </c>
    </row>
    <row r="21" ht="15.75" customHeight="1">
      <c r="A21" s="1">
        <v>8.0</v>
      </c>
      <c r="B21" s="1" t="s">
        <v>1311</v>
      </c>
      <c r="C21" s="1">
        <v>98.0</v>
      </c>
      <c r="D21" s="1">
        <v>4.0</v>
      </c>
      <c r="E21" s="1">
        <f t="shared" si="1"/>
        <v>392</v>
      </c>
      <c r="F21" s="1">
        <f t="shared" si="2"/>
        <v>22</v>
      </c>
    </row>
    <row r="22" ht="15.75" customHeight="1">
      <c r="A22" s="1">
        <v>9.0</v>
      </c>
      <c r="B22" s="1" t="s">
        <v>1312</v>
      </c>
      <c r="C22" s="1">
        <v>54.0</v>
      </c>
      <c r="D22" s="1">
        <v>1.5</v>
      </c>
      <c r="E22" s="1">
        <f t="shared" si="1"/>
        <v>81</v>
      </c>
      <c r="F22" s="1">
        <f t="shared" si="2"/>
        <v>11</v>
      </c>
    </row>
    <row r="23" ht="15.75" customHeight="1">
      <c r="A23" s="1">
        <v>9.0</v>
      </c>
      <c r="B23" s="1" t="s">
        <v>1311</v>
      </c>
      <c r="C23" s="1">
        <v>98.0</v>
      </c>
      <c r="D23" s="1">
        <v>3.0</v>
      </c>
      <c r="E23" s="1">
        <f t="shared" si="1"/>
        <v>294</v>
      </c>
      <c r="F23" s="1">
        <f t="shared" si="2"/>
        <v>29.33333333</v>
      </c>
    </row>
    <row r="24" ht="15.75" customHeight="1">
      <c r="A24" s="1">
        <v>10.2</v>
      </c>
      <c r="B24" s="1" t="s">
        <v>1312</v>
      </c>
      <c r="C24" s="1">
        <v>54.0</v>
      </c>
      <c r="D24" s="1">
        <v>11.5</v>
      </c>
      <c r="E24" s="1">
        <f t="shared" si="1"/>
        <v>621</v>
      </c>
      <c r="F24" s="1">
        <f t="shared" si="2"/>
        <v>14.66666667</v>
      </c>
    </row>
    <row r="25" ht="15.75" customHeight="1">
      <c r="A25" s="1">
        <v>14.0</v>
      </c>
      <c r="B25" s="1" t="s">
        <v>1311</v>
      </c>
      <c r="C25" s="1">
        <v>98.0</v>
      </c>
      <c r="D25" s="1">
        <v>12.0</v>
      </c>
      <c r="E25" s="1">
        <f t="shared" si="1"/>
        <v>1176</v>
      </c>
      <c r="F25" s="1">
        <f t="shared" si="2"/>
        <v>3.826086957</v>
      </c>
    </row>
    <row r="26" ht="15.75" customHeight="1">
      <c r="A26" s="1">
        <v>17.0</v>
      </c>
      <c r="B26" s="1" t="s">
        <v>1312</v>
      </c>
      <c r="C26" s="1">
        <v>54.0</v>
      </c>
      <c r="D26" s="1">
        <v>9.25</v>
      </c>
      <c r="E26" s="1">
        <f t="shared" si="1"/>
        <v>499.5</v>
      </c>
      <c r="F26" s="1">
        <f t="shared" si="2"/>
        <v>3.666666667</v>
      </c>
    </row>
    <row r="27" ht="15.75" customHeight="1">
      <c r="A27" s="1">
        <v>20.0</v>
      </c>
      <c r="B27" s="1" t="s">
        <v>1311</v>
      </c>
      <c r="C27" s="1">
        <v>98.0</v>
      </c>
      <c r="D27" s="1">
        <v>2.5</v>
      </c>
      <c r="E27" s="1">
        <f t="shared" si="1"/>
        <v>245</v>
      </c>
      <c r="F27" s="1">
        <f t="shared" si="2"/>
        <v>4.756756757</v>
      </c>
    </row>
    <row r="28" ht="15.75" customHeight="1">
      <c r="A28" s="1">
        <v>20.4</v>
      </c>
      <c r="B28" s="1" t="s">
        <v>1312</v>
      </c>
      <c r="C28" s="1">
        <v>54.0</v>
      </c>
      <c r="D28" s="1">
        <v>24.5</v>
      </c>
      <c r="E28" s="1">
        <f t="shared" si="1"/>
        <v>1323</v>
      </c>
      <c r="F28" s="1">
        <f t="shared" si="2"/>
        <v>17.6</v>
      </c>
    </row>
    <row r="29" ht="15.75" customHeight="1">
      <c r="A29" s="1">
        <v>27.0</v>
      </c>
      <c r="B29" s="1" t="s">
        <v>1313</v>
      </c>
      <c r="C29" s="1">
        <v>80.0</v>
      </c>
      <c r="D29" s="1">
        <v>24.0</v>
      </c>
      <c r="E29" s="1">
        <f t="shared" si="1"/>
        <v>1920</v>
      </c>
      <c r="F29" s="1">
        <f t="shared" si="2"/>
        <v>1.06122449</v>
      </c>
    </row>
    <row r="30" ht="15.75" customHeight="1">
      <c r="A30" s="1">
        <v>33.0</v>
      </c>
      <c r="B30" s="1" t="s">
        <v>1311</v>
      </c>
      <c r="C30" s="1">
        <v>98.0</v>
      </c>
      <c r="D30" s="1">
        <v>10.5</v>
      </c>
      <c r="E30" s="1">
        <f t="shared" si="1"/>
        <v>1029</v>
      </c>
      <c r="F30" s="1">
        <f t="shared" si="2"/>
        <v>0.75</v>
      </c>
    </row>
    <row r="31" ht="15.75" customHeight="1"/>
    <row r="32" ht="15.75" customHeight="1"/>
    <row r="33" ht="15.75" customHeight="1">
      <c r="C33" s="1" t="s">
        <v>1314</v>
      </c>
      <c r="E33" s="1" t="s">
        <v>1308</v>
      </c>
      <c r="F33" s="1" t="s">
        <v>1309</v>
      </c>
      <c r="G33" s="1" t="s">
        <v>1315</v>
      </c>
    </row>
    <row r="34" ht="15.75" customHeight="1">
      <c r="B34" s="1" t="s">
        <v>1314</v>
      </c>
      <c r="C34" s="1">
        <f>AVERAGE(C2:C16)</f>
        <v>76.26666667</v>
      </c>
      <c r="E34" s="1">
        <f>SUM(E2:E16)/(79*4)</f>
        <v>35.31012658</v>
      </c>
      <c r="F34" s="1">
        <f>SUM(F2:F16)/28</f>
        <v>5.012543252</v>
      </c>
      <c r="G34" s="1">
        <f>SUM(F2:F16)/(79*4)</f>
        <v>0.4441494021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0" customHeight="1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</row>
    <row r="2" ht="15.0" customHeight="1">
      <c r="A2" s="1" t="s">
        <v>1317</v>
      </c>
      <c r="B2" s="1">
        <v>1.0</v>
      </c>
      <c r="C2" s="1">
        <v>1.0</v>
      </c>
      <c r="D2" s="1" t="s">
        <v>1223</v>
      </c>
      <c r="E2" s="1">
        <v>73.0</v>
      </c>
      <c r="I2" s="1">
        <v>3.0</v>
      </c>
      <c r="J2" s="1">
        <v>3.0</v>
      </c>
    </row>
    <row r="3" ht="15.0" customHeight="1">
      <c r="A3" s="1" t="s">
        <v>1317</v>
      </c>
      <c r="B3" s="1">
        <v>2.0</v>
      </c>
      <c r="D3" s="1" t="s">
        <v>1224</v>
      </c>
      <c r="E3" s="1">
        <v>74.0</v>
      </c>
      <c r="F3" s="1">
        <f t="shared" ref="F3:F248" si="1">E3-E2</f>
        <v>1</v>
      </c>
      <c r="G3" s="1">
        <f t="shared" ref="G3:G248" si="2">ABS(F3)</f>
        <v>1</v>
      </c>
      <c r="H3" s="1" t="s">
        <v>1196</v>
      </c>
      <c r="I3" s="1">
        <v>4.0</v>
      </c>
      <c r="J3" s="1">
        <v>4.0</v>
      </c>
    </row>
    <row r="4" ht="15.0" customHeight="1">
      <c r="A4" s="1" t="s">
        <v>1317</v>
      </c>
      <c r="B4" s="1">
        <v>3.0</v>
      </c>
      <c r="D4" s="1" t="s">
        <v>1223</v>
      </c>
      <c r="E4" s="1">
        <v>73.0</v>
      </c>
      <c r="F4" s="1">
        <f t="shared" si="1"/>
        <v>-1</v>
      </c>
      <c r="G4" s="1">
        <f t="shared" si="2"/>
        <v>1</v>
      </c>
      <c r="H4" s="1" t="s">
        <v>1197</v>
      </c>
      <c r="I4" s="1">
        <v>3.0</v>
      </c>
      <c r="J4" s="1">
        <v>3.0</v>
      </c>
    </row>
    <row r="5" ht="15.0" customHeight="1">
      <c r="A5" s="1" t="s">
        <v>1317</v>
      </c>
      <c r="B5" s="1">
        <v>4.0</v>
      </c>
      <c r="D5" s="1" t="s">
        <v>1224</v>
      </c>
      <c r="E5" s="1">
        <v>74.0</v>
      </c>
      <c r="F5" s="1">
        <f t="shared" si="1"/>
        <v>1</v>
      </c>
      <c r="G5" s="1">
        <f t="shared" si="2"/>
        <v>1</v>
      </c>
      <c r="H5" s="1" t="s">
        <v>1196</v>
      </c>
      <c r="I5" s="1">
        <v>4.0</v>
      </c>
      <c r="J5" s="1">
        <v>4.0</v>
      </c>
    </row>
    <row r="6" ht="15.0" customHeight="1">
      <c r="A6" s="1" t="s">
        <v>1317</v>
      </c>
      <c r="B6" s="1">
        <v>5.0</v>
      </c>
      <c r="D6" s="1" t="s">
        <v>1225</v>
      </c>
      <c r="E6" s="1">
        <v>76.0</v>
      </c>
      <c r="F6" s="1">
        <f t="shared" si="1"/>
        <v>2</v>
      </c>
      <c r="G6" s="1">
        <f t="shared" si="2"/>
        <v>2</v>
      </c>
      <c r="H6" s="1" t="s">
        <v>1285</v>
      </c>
      <c r="I6" s="1">
        <v>5.0</v>
      </c>
      <c r="J6" s="1">
        <v>5.0</v>
      </c>
    </row>
    <row r="7" ht="15.0" customHeight="1">
      <c r="A7" s="1" t="s">
        <v>1317</v>
      </c>
      <c r="B7" s="1">
        <v>6.0</v>
      </c>
      <c r="D7" s="1" t="s">
        <v>1225</v>
      </c>
      <c r="E7" s="1">
        <v>76.0</v>
      </c>
      <c r="F7" s="1">
        <f t="shared" si="1"/>
        <v>0</v>
      </c>
      <c r="G7" s="1">
        <f t="shared" si="2"/>
        <v>0</v>
      </c>
      <c r="H7" s="1" t="s">
        <v>1195</v>
      </c>
      <c r="I7" s="1">
        <v>5.0</v>
      </c>
      <c r="J7" s="1">
        <v>5.0</v>
      </c>
    </row>
    <row r="8" ht="15.0" customHeight="1">
      <c r="A8" s="1" t="s">
        <v>1317</v>
      </c>
      <c r="B8" s="1">
        <v>7.0</v>
      </c>
      <c r="D8" s="1" t="s">
        <v>1224</v>
      </c>
      <c r="E8" s="1">
        <v>74.0</v>
      </c>
      <c r="F8" s="1">
        <f t="shared" si="1"/>
        <v>-2</v>
      </c>
      <c r="G8" s="1">
        <f t="shared" si="2"/>
        <v>2</v>
      </c>
      <c r="H8" s="1" t="s">
        <v>1286</v>
      </c>
      <c r="I8" s="1">
        <v>4.0</v>
      </c>
      <c r="J8" s="1">
        <v>4.0</v>
      </c>
    </row>
    <row r="9" ht="15.0" customHeight="1">
      <c r="A9" s="1" t="s">
        <v>1317</v>
      </c>
      <c r="B9" s="1">
        <v>8.0</v>
      </c>
      <c r="D9" s="1" t="s">
        <v>1223</v>
      </c>
      <c r="E9" s="1">
        <v>73.0</v>
      </c>
      <c r="F9" s="1">
        <f t="shared" si="1"/>
        <v>-1</v>
      </c>
      <c r="G9" s="1">
        <f t="shared" si="2"/>
        <v>1</v>
      </c>
      <c r="H9" s="1" t="s">
        <v>1197</v>
      </c>
      <c r="I9" s="1">
        <v>3.0</v>
      </c>
      <c r="J9" s="1">
        <v>3.0</v>
      </c>
    </row>
    <row r="10" ht="15.0" customHeight="1">
      <c r="A10" s="1" t="s">
        <v>1317</v>
      </c>
      <c r="B10" s="1">
        <v>9.0</v>
      </c>
      <c r="D10" s="1" t="s">
        <v>1224</v>
      </c>
      <c r="E10" s="1">
        <v>74.0</v>
      </c>
      <c r="F10" s="1">
        <f t="shared" si="1"/>
        <v>1</v>
      </c>
      <c r="G10" s="1">
        <f t="shared" si="2"/>
        <v>1</v>
      </c>
      <c r="H10" s="1" t="s">
        <v>1196</v>
      </c>
      <c r="I10" s="1">
        <v>4.0</v>
      </c>
      <c r="J10" s="1">
        <v>4.0</v>
      </c>
    </row>
    <row r="11" ht="15.0" customHeight="1">
      <c r="A11" s="1" t="s">
        <v>1317</v>
      </c>
      <c r="B11" s="1">
        <v>10.0</v>
      </c>
      <c r="D11" s="1" t="s">
        <v>1228</v>
      </c>
      <c r="E11" s="1">
        <v>71.0</v>
      </c>
      <c r="F11" s="1">
        <f t="shared" si="1"/>
        <v>-3</v>
      </c>
      <c r="G11" s="1">
        <f t="shared" si="2"/>
        <v>3</v>
      </c>
      <c r="H11" s="1" t="s">
        <v>1229</v>
      </c>
      <c r="I11" s="1">
        <v>2.0</v>
      </c>
      <c r="J11" s="1">
        <v>2.0</v>
      </c>
    </row>
    <row r="12" ht="15.0" customHeight="1">
      <c r="A12" s="1" t="s">
        <v>1317</v>
      </c>
      <c r="B12" s="1">
        <v>11.0</v>
      </c>
      <c r="C12" s="1">
        <v>2.0</v>
      </c>
      <c r="D12" s="1" t="s">
        <v>1223</v>
      </c>
      <c r="E12" s="1">
        <v>73.0</v>
      </c>
      <c r="F12" s="1">
        <f t="shared" si="1"/>
        <v>2</v>
      </c>
      <c r="G12" s="1">
        <f t="shared" si="2"/>
        <v>2</v>
      </c>
      <c r="H12" s="1" t="s">
        <v>1285</v>
      </c>
      <c r="I12" s="1">
        <v>3.0</v>
      </c>
      <c r="J12" s="1">
        <v>3.0</v>
      </c>
    </row>
    <row r="13" ht="15.0" customHeight="1">
      <c r="A13" s="1" t="s">
        <v>1317</v>
      </c>
      <c r="B13" s="1">
        <v>12.0</v>
      </c>
      <c r="D13" s="1" t="s">
        <v>1225</v>
      </c>
      <c r="E13" s="1">
        <v>76.0</v>
      </c>
      <c r="F13" s="1">
        <f t="shared" si="1"/>
        <v>3</v>
      </c>
      <c r="G13" s="1">
        <f t="shared" si="2"/>
        <v>3</v>
      </c>
      <c r="H13" s="1" t="s">
        <v>1201</v>
      </c>
      <c r="I13" s="1">
        <v>5.0</v>
      </c>
      <c r="J13" s="1">
        <v>5.0</v>
      </c>
    </row>
    <row r="14" ht="15.0" customHeight="1">
      <c r="A14" s="1" t="s">
        <v>1317</v>
      </c>
      <c r="B14" s="1">
        <v>13.0</v>
      </c>
      <c r="D14" s="1" t="s">
        <v>1224</v>
      </c>
      <c r="E14" s="1">
        <v>74.0</v>
      </c>
      <c r="F14" s="1">
        <f t="shared" si="1"/>
        <v>-2</v>
      </c>
      <c r="G14" s="1">
        <f t="shared" si="2"/>
        <v>2</v>
      </c>
      <c r="H14" s="1" t="s">
        <v>1286</v>
      </c>
      <c r="I14" s="1">
        <v>4.0</v>
      </c>
      <c r="J14" s="1">
        <v>4.0</v>
      </c>
    </row>
    <row r="15" ht="15.0" customHeight="1">
      <c r="A15" s="1" t="s">
        <v>1317</v>
      </c>
      <c r="B15" s="1">
        <v>14.0</v>
      </c>
      <c r="D15" s="1" t="s">
        <v>1223</v>
      </c>
      <c r="E15" s="1">
        <v>73.0</v>
      </c>
      <c r="F15" s="1">
        <f t="shared" si="1"/>
        <v>-1</v>
      </c>
      <c r="G15" s="1">
        <f t="shared" si="2"/>
        <v>1</v>
      </c>
      <c r="H15" s="1" t="s">
        <v>1197</v>
      </c>
      <c r="I15" s="1">
        <v>3.0</v>
      </c>
      <c r="J15" s="1">
        <v>3.0</v>
      </c>
    </row>
    <row r="16" ht="15.0" customHeight="1">
      <c r="A16" s="1" t="s">
        <v>1317</v>
      </c>
      <c r="B16" s="1">
        <v>15.0</v>
      </c>
      <c r="D16" s="1" t="s">
        <v>1228</v>
      </c>
      <c r="E16" s="1">
        <v>71.0</v>
      </c>
      <c r="F16" s="1">
        <f t="shared" si="1"/>
        <v>-2</v>
      </c>
      <c r="G16" s="1">
        <f t="shared" si="2"/>
        <v>2</v>
      </c>
      <c r="H16" s="1" t="s">
        <v>1286</v>
      </c>
      <c r="I16" s="1">
        <v>2.0</v>
      </c>
      <c r="J16" s="1">
        <v>2.0</v>
      </c>
    </row>
    <row r="17" ht="15.0" customHeight="1">
      <c r="A17" s="1" t="s">
        <v>1317</v>
      </c>
      <c r="B17" s="1">
        <v>16.0</v>
      </c>
      <c r="D17" s="1" t="s">
        <v>1230</v>
      </c>
      <c r="E17" s="1">
        <v>69.0</v>
      </c>
      <c r="F17" s="1">
        <f t="shared" si="1"/>
        <v>-2</v>
      </c>
      <c r="G17" s="1">
        <f t="shared" si="2"/>
        <v>2</v>
      </c>
      <c r="H17" s="1" t="s">
        <v>1286</v>
      </c>
      <c r="I17" s="1">
        <v>1.0</v>
      </c>
      <c r="J17" s="1">
        <v>1.0</v>
      </c>
    </row>
    <row r="18" ht="15.0" customHeight="1">
      <c r="A18" s="1" t="s">
        <v>1317</v>
      </c>
      <c r="B18" s="1">
        <v>17.0</v>
      </c>
      <c r="D18" s="1" t="s">
        <v>1234</v>
      </c>
      <c r="E18" s="1">
        <v>68.0</v>
      </c>
      <c r="F18" s="1">
        <f t="shared" si="1"/>
        <v>-1</v>
      </c>
      <c r="G18" s="1">
        <f t="shared" si="2"/>
        <v>1</v>
      </c>
      <c r="H18" s="1" t="s">
        <v>1197</v>
      </c>
      <c r="I18" s="1">
        <v>7.0</v>
      </c>
      <c r="J18" s="1">
        <v>7.0</v>
      </c>
    </row>
    <row r="19" ht="15.0" customHeight="1">
      <c r="A19" s="1" t="s">
        <v>1317</v>
      </c>
      <c r="B19" s="1">
        <v>18.0</v>
      </c>
      <c r="D19" s="1" t="s">
        <v>1230</v>
      </c>
      <c r="E19" s="1">
        <v>69.0</v>
      </c>
      <c r="F19" s="1">
        <f t="shared" si="1"/>
        <v>1</v>
      </c>
      <c r="G19" s="1">
        <f t="shared" si="2"/>
        <v>1</v>
      </c>
      <c r="H19" s="1" t="s">
        <v>1196</v>
      </c>
      <c r="I19" s="1">
        <v>1.0</v>
      </c>
      <c r="J19" s="1">
        <v>1.0</v>
      </c>
    </row>
    <row r="20" ht="15.0" customHeight="1">
      <c r="A20" s="1" t="s">
        <v>1317</v>
      </c>
      <c r="B20" s="1">
        <v>19.0</v>
      </c>
      <c r="C20" s="1">
        <v>3.0</v>
      </c>
      <c r="D20" s="1" t="s">
        <v>1228</v>
      </c>
      <c r="E20" s="1">
        <v>71.0</v>
      </c>
      <c r="F20" s="1">
        <f t="shared" si="1"/>
        <v>2</v>
      </c>
      <c r="G20" s="1">
        <f t="shared" si="2"/>
        <v>2</v>
      </c>
      <c r="H20" s="1" t="s">
        <v>1285</v>
      </c>
      <c r="I20" s="1">
        <v>2.0</v>
      </c>
      <c r="J20" s="1">
        <v>2.0</v>
      </c>
    </row>
    <row r="21" ht="15.0" customHeight="1">
      <c r="A21" s="1" t="s">
        <v>1317</v>
      </c>
      <c r="B21" s="1">
        <v>20.0</v>
      </c>
      <c r="D21" s="1" t="s">
        <v>1224</v>
      </c>
      <c r="E21" s="1">
        <v>74.0</v>
      </c>
      <c r="F21" s="1">
        <f t="shared" si="1"/>
        <v>3</v>
      </c>
      <c r="G21" s="1">
        <f t="shared" si="2"/>
        <v>3</v>
      </c>
      <c r="H21" s="1" t="s">
        <v>1201</v>
      </c>
      <c r="I21" s="1">
        <v>4.0</v>
      </c>
      <c r="J21" s="1">
        <v>4.0</v>
      </c>
    </row>
    <row r="22" ht="15.0" customHeight="1">
      <c r="A22" s="1" t="s">
        <v>1317</v>
      </c>
      <c r="B22" s="1">
        <v>21.0</v>
      </c>
      <c r="D22" s="1" t="s">
        <v>1223</v>
      </c>
      <c r="E22" s="1">
        <v>73.0</v>
      </c>
      <c r="F22" s="1">
        <f t="shared" si="1"/>
        <v>-1</v>
      </c>
      <c r="G22" s="1">
        <f t="shared" si="2"/>
        <v>1</v>
      </c>
      <c r="H22" s="1" t="s">
        <v>1197</v>
      </c>
      <c r="I22" s="1">
        <v>3.0</v>
      </c>
      <c r="J22" s="1">
        <v>3.0</v>
      </c>
    </row>
    <row r="23" ht="15.0" customHeight="1">
      <c r="A23" s="1" t="s">
        <v>1317</v>
      </c>
      <c r="B23" s="1">
        <v>22.0</v>
      </c>
      <c r="D23" s="1" t="s">
        <v>1228</v>
      </c>
      <c r="E23" s="1">
        <v>71.0</v>
      </c>
      <c r="F23" s="1">
        <f t="shared" si="1"/>
        <v>-2</v>
      </c>
      <c r="G23" s="1">
        <f t="shared" si="2"/>
        <v>2</v>
      </c>
      <c r="H23" s="1" t="s">
        <v>1286</v>
      </c>
      <c r="I23" s="1">
        <v>2.0</v>
      </c>
      <c r="J23" s="1">
        <v>2.0</v>
      </c>
    </row>
    <row r="24" ht="15.0" customHeight="1">
      <c r="A24" s="1" t="s">
        <v>1317</v>
      </c>
      <c r="B24" s="1">
        <v>23.0</v>
      </c>
      <c r="D24" s="1" t="s">
        <v>1287</v>
      </c>
      <c r="E24" s="1">
        <v>83.0</v>
      </c>
      <c r="F24" s="1">
        <f t="shared" si="1"/>
        <v>12</v>
      </c>
      <c r="G24" s="1">
        <f t="shared" si="2"/>
        <v>12</v>
      </c>
      <c r="H24" s="1" t="s">
        <v>1191</v>
      </c>
      <c r="I24" s="1">
        <v>2.0</v>
      </c>
      <c r="J24" s="1">
        <v>2.0</v>
      </c>
    </row>
    <row r="25" ht="15.0" customHeight="1">
      <c r="A25" s="1" t="s">
        <v>1317</v>
      </c>
      <c r="B25" s="1">
        <v>24.0</v>
      </c>
      <c r="D25" s="1" t="s">
        <v>1224</v>
      </c>
      <c r="E25" s="1">
        <v>74.0</v>
      </c>
      <c r="F25" s="1">
        <f t="shared" si="1"/>
        <v>-9</v>
      </c>
      <c r="G25" s="1">
        <f t="shared" si="2"/>
        <v>9</v>
      </c>
      <c r="H25" s="1" t="s">
        <v>1288</v>
      </c>
      <c r="I25" s="1">
        <v>4.0</v>
      </c>
      <c r="J25" s="1">
        <v>4.0</v>
      </c>
    </row>
    <row r="26" ht="15.0" customHeight="1">
      <c r="A26" s="1" t="s">
        <v>1317</v>
      </c>
      <c r="B26" s="1">
        <v>25.0</v>
      </c>
      <c r="D26" s="1" t="s">
        <v>1223</v>
      </c>
      <c r="E26" s="1">
        <v>73.0</v>
      </c>
      <c r="F26" s="1">
        <f t="shared" si="1"/>
        <v>-1</v>
      </c>
      <c r="G26" s="1">
        <f t="shared" si="2"/>
        <v>1</v>
      </c>
      <c r="H26" s="1" t="s">
        <v>1197</v>
      </c>
      <c r="I26" s="1">
        <v>3.0</v>
      </c>
      <c r="J26" s="1">
        <v>3.0</v>
      </c>
    </row>
    <row r="27" ht="15.0" customHeight="1">
      <c r="A27" s="1" t="s">
        <v>1317</v>
      </c>
      <c r="B27" s="1">
        <v>26.0</v>
      </c>
      <c r="D27" s="1" t="s">
        <v>1200</v>
      </c>
      <c r="E27" s="1">
        <v>61.0</v>
      </c>
      <c r="F27" s="1">
        <f t="shared" si="1"/>
        <v>-12</v>
      </c>
      <c r="G27" s="1">
        <f t="shared" si="2"/>
        <v>12</v>
      </c>
      <c r="H27" s="1" t="s">
        <v>1192</v>
      </c>
      <c r="I27" s="1">
        <v>3.0</v>
      </c>
      <c r="J27" s="1">
        <v>3.0</v>
      </c>
    </row>
    <row r="28" ht="15.0" customHeight="1">
      <c r="A28" s="1" t="s">
        <v>1317</v>
      </c>
      <c r="B28" s="1">
        <v>27.0</v>
      </c>
      <c r="D28" s="1" t="s">
        <v>1200</v>
      </c>
      <c r="E28" s="1">
        <v>61.0</v>
      </c>
      <c r="F28" s="1">
        <f t="shared" si="1"/>
        <v>0</v>
      </c>
      <c r="G28" s="1">
        <f t="shared" si="2"/>
        <v>0</v>
      </c>
      <c r="H28" s="1" t="s">
        <v>1195</v>
      </c>
      <c r="I28" s="1">
        <v>3.0</v>
      </c>
      <c r="J28" s="1">
        <v>3.0</v>
      </c>
    </row>
    <row r="29" ht="15.0" customHeight="1">
      <c r="A29" s="1" t="s">
        <v>1317</v>
      </c>
      <c r="B29" s="1">
        <v>28.0</v>
      </c>
      <c r="D29" s="1" t="s">
        <v>1200</v>
      </c>
      <c r="E29" s="1">
        <v>61.0</v>
      </c>
      <c r="F29" s="1">
        <f t="shared" si="1"/>
        <v>0</v>
      </c>
      <c r="G29" s="1">
        <f t="shared" si="2"/>
        <v>0</v>
      </c>
      <c r="H29" s="1" t="s">
        <v>1195</v>
      </c>
      <c r="I29" s="1">
        <v>3.0</v>
      </c>
      <c r="J29" s="1">
        <v>3.0</v>
      </c>
    </row>
    <row r="30" ht="15.0" customHeight="1">
      <c r="A30" s="1" t="s">
        <v>1317</v>
      </c>
      <c r="B30" s="1">
        <v>29.0</v>
      </c>
      <c r="D30" s="1" t="s">
        <v>1200</v>
      </c>
      <c r="E30" s="1">
        <v>61.0</v>
      </c>
      <c r="F30" s="1">
        <f t="shared" si="1"/>
        <v>0</v>
      </c>
      <c r="G30" s="1">
        <f t="shared" si="2"/>
        <v>0</v>
      </c>
      <c r="H30" s="1" t="s">
        <v>1195</v>
      </c>
      <c r="I30" s="1">
        <v>3.0</v>
      </c>
      <c r="J30" s="1">
        <v>3.0</v>
      </c>
    </row>
    <row r="31" ht="15.0" customHeight="1">
      <c r="A31" s="1" t="s">
        <v>1317</v>
      </c>
      <c r="B31" s="1">
        <v>30.0</v>
      </c>
      <c r="D31" s="1" t="s">
        <v>1200</v>
      </c>
      <c r="E31" s="1">
        <v>61.0</v>
      </c>
      <c r="F31" s="1">
        <f t="shared" si="1"/>
        <v>0</v>
      </c>
      <c r="G31" s="1">
        <f t="shared" si="2"/>
        <v>0</v>
      </c>
      <c r="H31" s="1" t="s">
        <v>1195</v>
      </c>
      <c r="I31" s="1">
        <v>3.0</v>
      </c>
      <c r="J31" s="1">
        <v>3.0</v>
      </c>
    </row>
    <row r="32" ht="15.0" customHeight="1">
      <c r="A32" s="1" t="s">
        <v>1317</v>
      </c>
      <c r="B32" s="1">
        <v>31.0</v>
      </c>
      <c r="D32" s="1" t="s">
        <v>1200</v>
      </c>
      <c r="E32" s="1">
        <v>61.0</v>
      </c>
      <c r="F32" s="1">
        <f t="shared" si="1"/>
        <v>0</v>
      </c>
      <c r="G32" s="1">
        <f t="shared" si="2"/>
        <v>0</v>
      </c>
      <c r="H32" s="1" t="s">
        <v>1195</v>
      </c>
      <c r="I32" s="1">
        <v>3.0</v>
      </c>
      <c r="J32" s="1">
        <v>3.0</v>
      </c>
    </row>
    <row r="33" ht="15.0" customHeight="1">
      <c r="A33" s="1" t="s">
        <v>1317</v>
      </c>
      <c r="B33" s="1">
        <v>32.0</v>
      </c>
      <c r="D33" s="1" t="s">
        <v>1200</v>
      </c>
      <c r="E33" s="1">
        <v>61.0</v>
      </c>
      <c r="F33" s="1">
        <f t="shared" si="1"/>
        <v>0</v>
      </c>
      <c r="G33" s="1">
        <f t="shared" si="2"/>
        <v>0</v>
      </c>
      <c r="H33" s="1" t="s">
        <v>1195</v>
      </c>
      <c r="I33" s="1">
        <v>3.0</v>
      </c>
      <c r="J33" s="1">
        <v>3.0</v>
      </c>
    </row>
    <row r="34" ht="15.0" customHeight="1">
      <c r="A34" s="1" t="s">
        <v>1317</v>
      </c>
      <c r="B34" s="1">
        <v>33.0</v>
      </c>
      <c r="C34" s="1">
        <v>4.0</v>
      </c>
      <c r="D34" s="1" t="s">
        <v>1224</v>
      </c>
      <c r="E34" s="1">
        <v>74.0</v>
      </c>
      <c r="F34" s="1">
        <f t="shared" si="1"/>
        <v>13</v>
      </c>
      <c r="G34" s="1">
        <f t="shared" si="2"/>
        <v>13</v>
      </c>
      <c r="H34" s="1" t="s">
        <v>1258</v>
      </c>
      <c r="I34" s="1">
        <v>4.0</v>
      </c>
      <c r="J34" s="1">
        <v>4.0</v>
      </c>
    </row>
    <row r="35" ht="15.0" customHeight="1">
      <c r="A35" s="1" t="s">
        <v>1317</v>
      </c>
      <c r="B35" s="1">
        <v>34.0</v>
      </c>
      <c r="D35" s="1" t="s">
        <v>1289</v>
      </c>
      <c r="E35" s="1">
        <v>62.0</v>
      </c>
      <c r="F35" s="1">
        <f t="shared" si="1"/>
        <v>-12</v>
      </c>
      <c r="G35" s="1">
        <f t="shared" si="2"/>
        <v>12</v>
      </c>
      <c r="H35" s="1" t="s">
        <v>1192</v>
      </c>
      <c r="I35" s="1">
        <v>4.0</v>
      </c>
      <c r="J35" s="1">
        <v>4.0</v>
      </c>
    </row>
    <row r="36" ht="15.0" customHeight="1">
      <c r="A36" s="1" t="s">
        <v>1317</v>
      </c>
      <c r="B36" s="1">
        <v>35.0</v>
      </c>
      <c r="D36" s="1" t="s">
        <v>1289</v>
      </c>
      <c r="E36" s="1">
        <v>62.0</v>
      </c>
      <c r="F36" s="1">
        <f t="shared" si="1"/>
        <v>0</v>
      </c>
      <c r="G36" s="1">
        <f t="shared" si="2"/>
        <v>0</v>
      </c>
      <c r="H36" s="1" t="s">
        <v>1195</v>
      </c>
      <c r="I36" s="1">
        <v>4.0</v>
      </c>
      <c r="J36" s="1">
        <v>4.0</v>
      </c>
    </row>
    <row r="37" ht="15.0" customHeight="1">
      <c r="A37" s="1" t="s">
        <v>1317</v>
      </c>
      <c r="B37" s="1">
        <v>36.0</v>
      </c>
      <c r="D37" s="1" t="s">
        <v>1289</v>
      </c>
      <c r="E37" s="1">
        <v>62.0</v>
      </c>
      <c r="F37" s="1">
        <f t="shared" si="1"/>
        <v>0</v>
      </c>
      <c r="G37" s="1">
        <f t="shared" si="2"/>
        <v>0</v>
      </c>
      <c r="H37" s="1" t="s">
        <v>1195</v>
      </c>
      <c r="I37" s="1">
        <v>4.0</v>
      </c>
      <c r="J37" s="1">
        <v>4.0</v>
      </c>
    </row>
    <row r="38" ht="15.0" customHeight="1">
      <c r="A38" s="1" t="s">
        <v>1317</v>
      </c>
      <c r="B38" s="1">
        <v>37.0</v>
      </c>
      <c r="D38" s="1" t="s">
        <v>1289</v>
      </c>
      <c r="E38" s="1">
        <v>62.0</v>
      </c>
      <c r="F38" s="1">
        <f t="shared" si="1"/>
        <v>0</v>
      </c>
      <c r="G38" s="1">
        <f t="shared" si="2"/>
        <v>0</v>
      </c>
      <c r="H38" s="1" t="s">
        <v>1195</v>
      </c>
      <c r="I38" s="1">
        <v>4.0</v>
      </c>
      <c r="J38" s="1">
        <v>4.0</v>
      </c>
    </row>
    <row r="39" ht="15.0" customHeight="1">
      <c r="A39" s="1" t="s">
        <v>1317</v>
      </c>
      <c r="B39" s="1">
        <v>38.0</v>
      </c>
      <c r="D39" s="1" t="s">
        <v>1289</v>
      </c>
      <c r="E39" s="1">
        <v>62.0</v>
      </c>
      <c r="F39" s="1">
        <f t="shared" si="1"/>
        <v>0</v>
      </c>
      <c r="G39" s="1">
        <f t="shared" si="2"/>
        <v>0</v>
      </c>
      <c r="H39" s="1" t="s">
        <v>1195</v>
      </c>
      <c r="I39" s="1">
        <v>4.0</v>
      </c>
      <c r="J39" s="1">
        <v>4.0</v>
      </c>
    </row>
    <row r="40" ht="15.0" customHeight="1">
      <c r="A40" s="1" t="s">
        <v>1317</v>
      </c>
      <c r="B40" s="1">
        <v>39.0</v>
      </c>
      <c r="D40" s="1" t="s">
        <v>1289</v>
      </c>
      <c r="E40" s="1">
        <v>62.0</v>
      </c>
      <c r="F40" s="1">
        <f t="shared" si="1"/>
        <v>0</v>
      </c>
      <c r="G40" s="1">
        <f t="shared" si="2"/>
        <v>0</v>
      </c>
      <c r="H40" s="1" t="s">
        <v>1195</v>
      </c>
      <c r="I40" s="1">
        <v>4.0</v>
      </c>
      <c r="J40" s="1">
        <v>4.0</v>
      </c>
    </row>
    <row r="41" ht="15.0" customHeight="1">
      <c r="A41" s="1" t="s">
        <v>1317</v>
      </c>
      <c r="B41" s="1">
        <v>40.0</v>
      </c>
      <c r="D41" s="1" t="s">
        <v>1289</v>
      </c>
      <c r="E41" s="1">
        <v>62.0</v>
      </c>
      <c r="F41" s="1">
        <f t="shared" si="1"/>
        <v>0</v>
      </c>
      <c r="G41" s="1">
        <f t="shared" si="2"/>
        <v>0</v>
      </c>
      <c r="H41" s="1" t="s">
        <v>1195</v>
      </c>
      <c r="I41" s="1">
        <v>4.0</v>
      </c>
      <c r="J41" s="1">
        <v>4.0</v>
      </c>
    </row>
    <row r="42" ht="15.0" customHeight="1">
      <c r="A42" s="1" t="s">
        <v>1317</v>
      </c>
      <c r="B42" s="1">
        <v>41.0</v>
      </c>
      <c r="D42" s="1" t="s">
        <v>1225</v>
      </c>
      <c r="E42" s="1">
        <v>76.0</v>
      </c>
      <c r="F42" s="1">
        <f t="shared" si="1"/>
        <v>14</v>
      </c>
      <c r="G42" s="1">
        <f t="shared" si="2"/>
        <v>14</v>
      </c>
      <c r="H42" s="1" t="s">
        <v>1290</v>
      </c>
      <c r="I42" s="1">
        <v>5.0</v>
      </c>
      <c r="J42" s="1">
        <v>5.0</v>
      </c>
    </row>
    <row r="43" ht="15.0" customHeight="1">
      <c r="A43" s="1" t="s">
        <v>1317</v>
      </c>
      <c r="B43" s="1">
        <v>42.0</v>
      </c>
      <c r="D43" s="1" t="s">
        <v>1193</v>
      </c>
      <c r="E43" s="1">
        <v>64.0</v>
      </c>
      <c r="F43" s="1">
        <f t="shared" si="1"/>
        <v>-12</v>
      </c>
      <c r="G43" s="1">
        <f t="shared" si="2"/>
        <v>12</v>
      </c>
      <c r="H43" s="1" t="s">
        <v>1192</v>
      </c>
      <c r="I43" s="1">
        <v>5.0</v>
      </c>
      <c r="J43" s="1">
        <v>5.0</v>
      </c>
    </row>
    <row r="44" ht="15.0" customHeight="1">
      <c r="A44" s="1" t="s">
        <v>1317</v>
      </c>
      <c r="B44" s="1">
        <v>43.0</v>
      </c>
      <c r="D44" s="1" t="s">
        <v>1193</v>
      </c>
      <c r="E44" s="1">
        <v>64.0</v>
      </c>
      <c r="F44" s="1">
        <f t="shared" si="1"/>
        <v>0</v>
      </c>
      <c r="G44" s="1">
        <f t="shared" si="2"/>
        <v>0</v>
      </c>
      <c r="H44" s="1" t="s">
        <v>1195</v>
      </c>
      <c r="I44" s="1">
        <v>5.0</v>
      </c>
      <c r="J44" s="1">
        <v>5.0</v>
      </c>
    </row>
    <row r="45" ht="15.0" customHeight="1">
      <c r="A45" s="1" t="s">
        <v>1317</v>
      </c>
      <c r="B45" s="1">
        <v>44.0</v>
      </c>
      <c r="D45" s="1" t="s">
        <v>1193</v>
      </c>
      <c r="E45" s="1">
        <v>64.0</v>
      </c>
      <c r="F45" s="1">
        <f t="shared" si="1"/>
        <v>0</v>
      </c>
      <c r="G45" s="1">
        <f t="shared" si="2"/>
        <v>0</v>
      </c>
      <c r="H45" s="1" t="s">
        <v>1195</v>
      </c>
      <c r="I45" s="1">
        <v>5.0</v>
      </c>
      <c r="J45" s="1">
        <v>5.0</v>
      </c>
    </row>
    <row r="46" ht="15.0" customHeight="1">
      <c r="A46" s="1" t="s">
        <v>1317</v>
      </c>
      <c r="B46" s="1">
        <v>45.0</v>
      </c>
      <c r="D46" s="1" t="s">
        <v>1193</v>
      </c>
      <c r="E46" s="1">
        <v>64.0</v>
      </c>
      <c r="F46" s="1">
        <f t="shared" si="1"/>
        <v>0</v>
      </c>
      <c r="G46" s="1">
        <f t="shared" si="2"/>
        <v>0</v>
      </c>
      <c r="H46" s="1" t="s">
        <v>1195</v>
      </c>
      <c r="I46" s="1">
        <v>5.0</v>
      </c>
      <c r="J46" s="1">
        <v>5.0</v>
      </c>
    </row>
    <row r="47" ht="15.0" customHeight="1">
      <c r="A47" s="1" t="s">
        <v>1317</v>
      </c>
      <c r="B47" s="1">
        <v>46.0</v>
      </c>
      <c r="D47" s="1" t="s">
        <v>1193</v>
      </c>
      <c r="E47" s="1">
        <v>64.0</v>
      </c>
      <c r="F47" s="1">
        <f t="shared" si="1"/>
        <v>0</v>
      </c>
      <c r="G47" s="1">
        <f t="shared" si="2"/>
        <v>0</v>
      </c>
      <c r="H47" s="1" t="s">
        <v>1195</v>
      </c>
      <c r="I47" s="1">
        <v>5.0</v>
      </c>
      <c r="J47" s="1">
        <v>5.0</v>
      </c>
    </row>
    <row r="48" ht="15.0" customHeight="1">
      <c r="A48" s="1" t="s">
        <v>1317</v>
      </c>
      <c r="B48" s="1">
        <v>47.0</v>
      </c>
      <c r="D48" s="1" t="s">
        <v>1193</v>
      </c>
      <c r="E48" s="1">
        <v>64.0</v>
      </c>
      <c r="F48" s="1">
        <f t="shared" si="1"/>
        <v>0</v>
      </c>
      <c r="G48" s="1">
        <f t="shared" si="2"/>
        <v>0</v>
      </c>
      <c r="H48" s="1" t="s">
        <v>1195</v>
      </c>
      <c r="I48" s="1">
        <v>5.0</v>
      </c>
      <c r="J48" s="1">
        <v>5.0</v>
      </c>
    </row>
    <row r="49" ht="15.0" customHeight="1">
      <c r="A49" s="1" t="s">
        <v>1317</v>
      </c>
      <c r="B49" s="1">
        <v>48.0</v>
      </c>
      <c r="D49" s="1" t="s">
        <v>1193</v>
      </c>
      <c r="E49" s="1">
        <v>64.0</v>
      </c>
      <c r="F49" s="1">
        <f t="shared" si="1"/>
        <v>0</v>
      </c>
      <c r="G49" s="1">
        <f t="shared" si="2"/>
        <v>0</v>
      </c>
      <c r="H49" s="1" t="s">
        <v>1195</v>
      </c>
      <c r="I49" s="1">
        <v>5.0</v>
      </c>
      <c r="J49" s="1">
        <v>5.0</v>
      </c>
    </row>
    <row r="50" ht="15.0" customHeight="1">
      <c r="A50" s="1" t="s">
        <v>1317</v>
      </c>
      <c r="B50" s="1">
        <v>49.0</v>
      </c>
      <c r="C50" s="1">
        <v>5.0</v>
      </c>
      <c r="D50" s="1" t="s">
        <v>1190</v>
      </c>
      <c r="E50" s="1">
        <v>78.0</v>
      </c>
      <c r="F50" s="1">
        <f t="shared" si="1"/>
        <v>14</v>
      </c>
      <c r="G50" s="1">
        <f t="shared" si="2"/>
        <v>14</v>
      </c>
      <c r="H50" s="1" t="s">
        <v>1290</v>
      </c>
      <c r="I50" s="1">
        <v>6.0</v>
      </c>
      <c r="J50" s="1">
        <v>6.0</v>
      </c>
    </row>
    <row r="51" ht="15.0" customHeight="1">
      <c r="A51" s="1" t="s">
        <v>1317</v>
      </c>
      <c r="B51" s="1">
        <v>50.0</v>
      </c>
      <c r="D51" s="1" t="s">
        <v>1239</v>
      </c>
      <c r="E51" s="1">
        <v>66.0</v>
      </c>
      <c r="F51" s="1">
        <f t="shared" si="1"/>
        <v>-12</v>
      </c>
      <c r="G51" s="1">
        <f t="shared" si="2"/>
        <v>12</v>
      </c>
      <c r="H51" s="1" t="s">
        <v>1192</v>
      </c>
      <c r="I51" s="1">
        <v>6.0</v>
      </c>
      <c r="J51" s="1">
        <v>6.0</v>
      </c>
    </row>
    <row r="52" ht="15.0" customHeight="1">
      <c r="A52" s="1" t="s">
        <v>1317</v>
      </c>
      <c r="B52" s="1">
        <v>51.0</v>
      </c>
      <c r="D52" s="1" t="s">
        <v>1239</v>
      </c>
      <c r="E52" s="1">
        <v>66.0</v>
      </c>
      <c r="F52" s="1">
        <f t="shared" si="1"/>
        <v>0</v>
      </c>
      <c r="G52" s="1">
        <f t="shared" si="2"/>
        <v>0</v>
      </c>
      <c r="H52" s="1" t="s">
        <v>1195</v>
      </c>
      <c r="I52" s="1">
        <v>6.0</v>
      </c>
      <c r="J52" s="1">
        <v>6.0</v>
      </c>
    </row>
    <row r="53" ht="15.0" customHeight="1">
      <c r="A53" s="1" t="s">
        <v>1317</v>
      </c>
      <c r="B53" s="1">
        <v>52.0</v>
      </c>
      <c r="D53" s="1" t="s">
        <v>1239</v>
      </c>
      <c r="E53" s="1">
        <v>66.0</v>
      </c>
      <c r="F53" s="1">
        <f t="shared" si="1"/>
        <v>0</v>
      </c>
      <c r="G53" s="1">
        <f t="shared" si="2"/>
        <v>0</v>
      </c>
      <c r="H53" s="1" t="s">
        <v>1195</v>
      </c>
      <c r="I53" s="1">
        <v>6.0</v>
      </c>
      <c r="J53" s="1">
        <v>6.0</v>
      </c>
    </row>
    <row r="54" ht="15.0" customHeight="1">
      <c r="A54" s="1" t="s">
        <v>1317</v>
      </c>
      <c r="B54" s="1">
        <v>53.0</v>
      </c>
      <c r="D54" s="1" t="s">
        <v>1239</v>
      </c>
      <c r="E54" s="1">
        <v>66.0</v>
      </c>
      <c r="F54" s="1">
        <f t="shared" si="1"/>
        <v>0</v>
      </c>
      <c r="G54" s="1">
        <f t="shared" si="2"/>
        <v>0</v>
      </c>
      <c r="H54" s="1" t="s">
        <v>1195</v>
      </c>
      <c r="I54" s="1">
        <v>6.0</v>
      </c>
      <c r="J54" s="1">
        <v>6.0</v>
      </c>
    </row>
    <row r="55" ht="15.0" customHeight="1">
      <c r="A55" s="1" t="s">
        <v>1317</v>
      </c>
      <c r="B55" s="1">
        <v>54.0</v>
      </c>
      <c r="D55" s="1" t="s">
        <v>1239</v>
      </c>
      <c r="E55" s="1">
        <v>66.0</v>
      </c>
      <c r="F55" s="1">
        <f t="shared" si="1"/>
        <v>0</v>
      </c>
      <c r="G55" s="1">
        <f t="shared" si="2"/>
        <v>0</v>
      </c>
      <c r="H55" s="1" t="s">
        <v>1195</v>
      </c>
      <c r="I55" s="1">
        <v>6.0</v>
      </c>
      <c r="J55" s="1">
        <v>6.0</v>
      </c>
    </row>
    <row r="56" ht="15.0" customHeight="1">
      <c r="A56" s="1" t="s">
        <v>1317</v>
      </c>
      <c r="B56" s="1">
        <v>55.0</v>
      </c>
      <c r="D56" s="1" t="s">
        <v>1239</v>
      </c>
      <c r="E56" s="1">
        <v>66.0</v>
      </c>
      <c r="F56" s="1">
        <f t="shared" si="1"/>
        <v>0</v>
      </c>
      <c r="G56" s="1">
        <f t="shared" si="2"/>
        <v>0</v>
      </c>
      <c r="H56" s="1" t="s">
        <v>1195</v>
      </c>
      <c r="I56" s="1">
        <v>6.0</v>
      </c>
      <c r="J56" s="1">
        <v>6.0</v>
      </c>
    </row>
    <row r="57" ht="15.0" customHeight="1">
      <c r="A57" s="1" t="s">
        <v>1317</v>
      </c>
      <c r="B57" s="1">
        <v>56.0</v>
      </c>
      <c r="D57" s="1" t="s">
        <v>1239</v>
      </c>
      <c r="E57" s="1">
        <v>66.0</v>
      </c>
      <c r="F57" s="1">
        <f t="shared" si="1"/>
        <v>0</v>
      </c>
      <c r="G57" s="1">
        <f t="shared" si="2"/>
        <v>0</v>
      </c>
      <c r="H57" s="1" t="s">
        <v>1195</v>
      </c>
      <c r="I57" s="1">
        <v>6.0</v>
      </c>
      <c r="J57" s="1">
        <v>6.0</v>
      </c>
    </row>
    <row r="58" ht="15.0" customHeight="1">
      <c r="A58" s="1" t="s">
        <v>1317</v>
      </c>
      <c r="B58" s="1">
        <v>57.0</v>
      </c>
      <c r="D58" s="1" t="s">
        <v>1291</v>
      </c>
      <c r="E58" s="1">
        <v>80.0</v>
      </c>
      <c r="F58" s="1">
        <f t="shared" si="1"/>
        <v>14</v>
      </c>
      <c r="G58" s="1">
        <f t="shared" si="2"/>
        <v>14</v>
      </c>
      <c r="H58" s="1" t="s">
        <v>1290</v>
      </c>
      <c r="I58" s="1">
        <v>7.0</v>
      </c>
      <c r="J58" s="1">
        <v>7.0</v>
      </c>
    </row>
    <row r="59" ht="15.0" customHeight="1">
      <c r="A59" s="1" t="s">
        <v>1317</v>
      </c>
      <c r="B59" s="1">
        <v>58.0</v>
      </c>
      <c r="D59" s="1" t="s">
        <v>1225</v>
      </c>
      <c r="E59" s="1">
        <v>76.0</v>
      </c>
      <c r="F59" s="1">
        <f t="shared" si="1"/>
        <v>-4</v>
      </c>
      <c r="G59" s="1">
        <f t="shared" si="2"/>
        <v>4</v>
      </c>
      <c r="H59" s="1" t="s">
        <v>1292</v>
      </c>
      <c r="I59" s="1">
        <v>5.0</v>
      </c>
      <c r="J59" s="1">
        <v>5.0</v>
      </c>
    </row>
    <row r="60" ht="15.0" customHeight="1">
      <c r="A60" s="1" t="s">
        <v>1317</v>
      </c>
      <c r="B60" s="1">
        <v>59.0</v>
      </c>
      <c r="D60" s="1" t="s">
        <v>1291</v>
      </c>
      <c r="E60" s="1">
        <v>80.0</v>
      </c>
      <c r="F60" s="1">
        <f t="shared" si="1"/>
        <v>4</v>
      </c>
      <c r="G60" s="1">
        <f t="shared" si="2"/>
        <v>4</v>
      </c>
      <c r="H60" s="1" t="s">
        <v>1293</v>
      </c>
      <c r="I60" s="1">
        <v>7.0</v>
      </c>
      <c r="J60" s="1">
        <v>7.0</v>
      </c>
    </row>
    <row r="61" ht="15.0" customHeight="1">
      <c r="A61" s="1" t="s">
        <v>1317</v>
      </c>
      <c r="B61" s="1">
        <v>60.0</v>
      </c>
      <c r="D61" s="1" t="s">
        <v>1294</v>
      </c>
      <c r="E61" s="1">
        <v>81.0</v>
      </c>
      <c r="F61" s="1">
        <f t="shared" si="1"/>
        <v>1</v>
      </c>
      <c r="G61" s="1">
        <f t="shared" si="2"/>
        <v>1</v>
      </c>
      <c r="H61" s="1" t="s">
        <v>1196</v>
      </c>
      <c r="I61" s="1">
        <v>1.0</v>
      </c>
      <c r="J61" s="1">
        <v>1.0</v>
      </c>
    </row>
    <row r="62" ht="15.0" customHeight="1">
      <c r="A62" s="1" t="s">
        <v>1317</v>
      </c>
      <c r="B62" s="1">
        <v>61.0</v>
      </c>
      <c r="D62" s="1" t="s">
        <v>1287</v>
      </c>
      <c r="E62" s="1">
        <v>83.0</v>
      </c>
      <c r="F62" s="1">
        <f t="shared" si="1"/>
        <v>2</v>
      </c>
      <c r="G62" s="1">
        <f t="shared" si="2"/>
        <v>2</v>
      </c>
      <c r="H62" s="1" t="s">
        <v>1285</v>
      </c>
      <c r="I62" s="1">
        <v>2.0</v>
      </c>
      <c r="J62" s="1">
        <v>2.0</v>
      </c>
    </row>
    <row r="63" ht="15.0" customHeight="1">
      <c r="A63" s="1" t="s">
        <v>1317</v>
      </c>
      <c r="B63" s="1">
        <v>62.0</v>
      </c>
      <c r="D63" s="1" t="s">
        <v>1224</v>
      </c>
      <c r="E63" s="1">
        <v>74.0</v>
      </c>
      <c r="F63" s="1">
        <f t="shared" si="1"/>
        <v>-9</v>
      </c>
      <c r="G63" s="1">
        <f t="shared" si="2"/>
        <v>9</v>
      </c>
      <c r="H63" s="1" t="s">
        <v>1288</v>
      </c>
      <c r="I63" s="1">
        <v>4.0</v>
      </c>
      <c r="J63" s="1">
        <v>4.0</v>
      </c>
    </row>
    <row r="64" ht="15.0" customHeight="1">
      <c r="A64" s="1" t="s">
        <v>1317</v>
      </c>
      <c r="B64" s="1">
        <v>63.0</v>
      </c>
      <c r="D64" s="1" t="s">
        <v>1223</v>
      </c>
      <c r="E64" s="1">
        <v>73.0</v>
      </c>
      <c r="F64" s="1">
        <f t="shared" si="1"/>
        <v>-1</v>
      </c>
      <c r="G64" s="1">
        <f t="shared" si="2"/>
        <v>1</v>
      </c>
      <c r="H64" s="1" t="s">
        <v>1197</v>
      </c>
      <c r="I64" s="1">
        <v>3.0</v>
      </c>
      <c r="J64" s="1">
        <v>3.0</v>
      </c>
    </row>
    <row r="65" ht="15.0" customHeight="1">
      <c r="A65" s="1" t="s">
        <v>1317</v>
      </c>
      <c r="B65" s="1">
        <v>64.0</v>
      </c>
      <c r="D65" s="1" t="s">
        <v>1228</v>
      </c>
      <c r="E65" s="1">
        <v>71.0</v>
      </c>
      <c r="F65" s="1">
        <f t="shared" si="1"/>
        <v>-2</v>
      </c>
      <c r="G65" s="1">
        <f t="shared" si="2"/>
        <v>2</v>
      </c>
      <c r="H65" s="1" t="s">
        <v>1286</v>
      </c>
      <c r="I65" s="1">
        <v>2.0</v>
      </c>
      <c r="J65" s="1">
        <v>2.0</v>
      </c>
    </row>
    <row r="66" ht="15.0" customHeight="1">
      <c r="A66" s="1" t="s">
        <v>1317</v>
      </c>
      <c r="B66" s="1">
        <v>65.0</v>
      </c>
      <c r="C66" s="1">
        <v>6.0</v>
      </c>
      <c r="D66" s="1" t="s">
        <v>1223</v>
      </c>
      <c r="E66" s="1">
        <v>73.0</v>
      </c>
      <c r="F66" s="1">
        <f t="shared" si="1"/>
        <v>2</v>
      </c>
      <c r="G66" s="1">
        <f t="shared" si="2"/>
        <v>2</v>
      </c>
      <c r="H66" s="1" t="s">
        <v>1285</v>
      </c>
      <c r="I66" s="1">
        <v>3.0</v>
      </c>
      <c r="J66" s="1">
        <v>3.0</v>
      </c>
    </row>
    <row r="67" ht="15.0" customHeight="1">
      <c r="A67" s="1" t="s">
        <v>1317</v>
      </c>
      <c r="B67" s="1">
        <v>66.0</v>
      </c>
      <c r="D67" s="1" t="s">
        <v>1225</v>
      </c>
      <c r="E67" s="1">
        <v>76.0</v>
      </c>
      <c r="F67" s="1">
        <f t="shared" si="1"/>
        <v>3</v>
      </c>
      <c r="G67" s="1">
        <f t="shared" si="2"/>
        <v>3</v>
      </c>
      <c r="H67" s="1" t="s">
        <v>1201</v>
      </c>
      <c r="I67" s="1">
        <v>5.0</v>
      </c>
      <c r="J67" s="1">
        <v>5.0</v>
      </c>
    </row>
    <row r="68" ht="15.0" customHeight="1">
      <c r="A68" s="1" t="s">
        <v>1317</v>
      </c>
      <c r="B68" s="1">
        <v>67.0</v>
      </c>
      <c r="D68" s="1" t="s">
        <v>1294</v>
      </c>
      <c r="E68" s="1">
        <v>81.0</v>
      </c>
      <c r="F68" s="1">
        <f t="shared" si="1"/>
        <v>5</v>
      </c>
      <c r="G68" s="1">
        <f t="shared" si="2"/>
        <v>5</v>
      </c>
      <c r="H68" s="1" t="s">
        <v>1237</v>
      </c>
      <c r="I68" s="1">
        <v>1.0</v>
      </c>
      <c r="J68" s="1">
        <v>1.0</v>
      </c>
    </row>
    <row r="69" ht="15.0" customHeight="1">
      <c r="A69" s="1" t="s">
        <v>1317</v>
      </c>
      <c r="B69" s="1">
        <v>68.0</v>
      </c>
      <c r="D69" s="1" t="s">
        <v>1223</v>
      </c>
      <c r="E69" s="1">
        <v>73.0</v>
      </c>
      <c r="F69" s="1">
        <f t="shared" si="1"/>
        <v>-8</v>
      </c>
      <c r="G69" s="1">
        <f t="shared" si="2"/>
        <v>8</v>
      </c>
      <c r="H69" s="1" t="s">
        <v>1274</v>
      </c>
      <c r="I69" s="1">
        <v>3.0</v>
      </c>
      <c r="J69" s="1">
        <v>3.0</v>
      </c>
    </row>
    <row r="70" ht="15.0" customHeight="1">
      <c r="A70" s="1" t="s">
        <v>1317</v>
      </c>
      <c r="B70" s="1">
        <v>69.0</v>
      </c>
      <c r="D70" s="1" t="s">
        <v>1228</v>
      </c>
      <c r="E70" s="1">
        <v>71.0</v>
      </c>
      <c r="F70" s="1">
        <f t="shared" si="1"/>
        <v>-2</v>
      </c>
      <c r="G70" s="1">
        <f t="shared" si="2"/>
        <v>2</v>
      </c>
      <c r="H70" s="1" t="s">
        <v>1286</v>
      </c>
      <c r="I70" s="1">
        <v>2.0</v>
      </c>
      <c r="J70" s="1">
        <v>2.0</v>
      </c>
    </row>
    <row r="71" ht="15.0" customHeight="1">
      <c r="A71" s="1" t="s">
        <v>1317</v>
      </c>
      <c r="B71" s="1">
        <v>70.0</v>
      </c>
      <c r="D71" s="1" t="s">
        <v>1230</v>
      </c>
      <c r="E71" s="1">
        <v>69.0</v>
      </c>
      <c r="F71" s="1">
        <f t="shared" si="1"/>
        <v>-2</v>
      </c>
      <c r="G71" s="1">
        <f t="shared" si="2"/>
        <v>2</v>
      </c>
      <c r="H71" s="1" t="s">
        <v>1286</v>
      </c>
      <c r="I71" s="1">
        <v>1.0</v>
      </c>
      <c r="J71" s="1">
        <v>1.0</v>
      </c>
    </row>
    <row r="72" ht="15.0" customHeight="1">
      <c r="A72" s="1" t="s">
        <v>1317</v>
      </c>
      <c r="B72" s="1">
        <v>71.0</v>
      </c>
      <c r="D72" s="1" t="s">
        <v>1193</v>
      </c>
      <c r="E72" s="1">
        <v>64.0</v>
      </c>
      <c r="F72" s="1">
        <f t="shared" si="1"/>
        <v>-5</v>
      </c>
      <c r="G72" s="1">
        <f t="shared" si="2"/>
        <v>5</v>
      </c>
      <c r="H72" s="1" t="s">
        <v>1272</v>
      </c>
      <c r="I72" s="1">
        <v>5.0</v>
      </c>
      <c r="J72" s="1">
        <v>5.0</v>
      </c>
    </row>
    <row r="73" ht="15.0" customHeight="1">
      <c r="A73" s="1" t="s">
        <v>1317</v>
      </c>
      <c r="B73" s="1">
        <v>72.0</v>
      </c>
      <c r="D73" s="1" t="s">
        <v>1193</v>
      </c>
      <c r="E73" s="1">
        <v>64.0</v>
      </c>
      <c r="F73" s="1">
        <f t="shared" si="1"/>
        <v>0</v>
      </c>
      <c r="G73" s="1">
        <f t="shared" si="2"/>
        <v>0</v>
      </c>
      <c r="H73" s="1" t="s">
        <v>1195</v>
      </c>
      <c r="I73" s="1">
        <v>5.0</v>
      </c>
      <c r="J73" s="1">
        <v>5.0</v>
      </c>
    </row>
    <row r="74" ht="15.0" customHeight="1">
      <c r="A74" s="1" t="s">
        <v>1317</v>
      </c>
      <c r="B74" s="1">
        <v>73.0</v>
      </c>
      <c r="C74" s="1">
        <v>8.0</v>
      </c>
      <c r="D74" s="1" t="s">
        <v>1225</v>
      </c>
      <c r="E74" s="1">
        <v>76.0</v>
      </c>
      <c r="F74" s="1">
        <f t="shared" si="1"/>
        <v>12</v>
      </c>
      <c r="G74" s="1">
        <f t="shared" si="2"/>
        <v>12</v>
      </c>
      <c r="H74" s="1" t="s">
        <v>1191</v>
      </c>
      <c r="I74" s="1">
        <v>5.0</v>
      </c>
      <c r="J74" s="1">
        <v>5.0</v>
      </c>
    </row>
    <row r="75" ht="15.0" customHeight="1">
      <c r="A75" s="1" t="s">
        <v>1317</v>
      </c>
      <c r="B75" s="1">
        <v>74.0</v>
      </c>
      <c r="D75" s="1" t="s">
        <v>1224</v>
      </c>
      <c r="E75" s="1">
        <v>74.0</v>
      </c>
      <c r="F75" s="1">
        <f t="shared" si="1"/>
        <v>-2</v>
      </c>
      <c r="G75" s="1">
        <f t="shared" si="2"/>
        <v>2</v>
      </c>
      <c r="H75" s="1" t="s">
        <v>1286</v>
      </c>
      <c r="I75" s="1">
        <v>4.0</v>
      </c>
      <c r="J75" s="1">
        <v>4.0</v>
      </c>
    </row>
    <row r="76" ht="15.0" customHeight="1">
      <c r="A76" s="1" t="s">
        <v>1317</v>
      </c>
      <c r="B76" s="1">
        <v>75.0</v>
      </c>
      <c r="D76" s="1" t="s">
        <v>1223</v>
      </c>
      <c r="E76" s="1">
        <v>73.0</v>
      </c>
      <c r="F76" s="1">
        <f t="shared" si="1"/>
        <v>-1</v>
      </c>
      <c r="G76" s="1">
        <f t="shared" si="2"/>
        <v>1</v>
      </c>
      <c r="H76" s="1" t="s">
        <v>1197</v>
      </c>
      <c r="I76" s="1">
        <v>3.0</v>
      </c>
      <c r="J76" s="1">
        <v>3.0</v>
      </c>
    </row>
    <row r="77" ht="15.0" customHeight="1">
      <c r="A77" s="1" t="s">
        <v>1317</v>
      </c>
      <c r="B77" s="1">
        <v>76.0</v>
      </c>
      <c r="D77" s="1" t="s">
        <v>1224</v>
      </c>
      <c r="E77" s="1">
        <v>74.0</v>
      </c>
      <c r="F77" s="1">
        <f t="shared" si="1"/>
        <v>1</v>
      </c>
      <c r="G77" s="1">
        <f t="shared" si="2"/>
        <v>1</v>
      </c>
      <c r="H77" s="1" t="s">
        <v>1196</v>
      </c>
      <c r="I77" s="1">
        <v>4.0</v>
      </c>
      <c r="J77" s="1">
        <v>4.0</v>
      </c>
    </row>
    <row r="78" ht="15.0" customHeight="1">
      <c r="A78" s="1" t="s">
        <v>1317</v>
      </c>
      <c r="B78" s="1">
        <v>77.0</v>
      </c>
      <c r="D78" s="1" t="s">
        <v>1228</v>
      </c>
      <c r="E78" s="1">
        <v>71.0</v>
      </c>
      <c r="F78" s="1">
        <f t="shared" si="1"/>
        <v>-3</v>
      </c>
      <c r="G78" s="1">
        <f t="shared" si="2"/>
        <v>3</v>
      </c>
      <c r="H78" s="1" t="s">
        <v>1229</v>
      </c>
      <c r="I78" s="1">
        <v>2.0</v>
      </c>
      <c r="J78" s="1">
        <v>2.0</v>
      </c>
    </row>
    <row r="79" ht="15.0" customHeight="1">
      <c r="A79" s="1" t="s">
        <v>1317</v>
      </c>
      <c r="B79" s="1">
        <v>78.0</v>
      </c>
      <c r="D79" s="1" t="s">
        <v>1223</v>
      </c>
      <c r="E79" s="1">
        <v>73.0</v>
      </c>
      <c r="F79" s="1">
        <f t="shared" si="1"/>
        <v>2</v>
      </c>
      <c r="G79" s="1">
        <f t="shared" si="2"/>
        <v>2</v>
      </c>
      <c r="H79" s="1" t="s">
        <v>1285</v>
      </c>
      <c r="I79" s="1">
        <v>3.0</v>
      </c>
      <c r="J79" s="1">
        <v>3.0</v>
      </c>
    </row>
    <row r="80" ht="15.0" customHeight="1">
      <c r="A80" s="1" t="s">
        <v>1317</v>
      </c>
      <c r="B80" s="1">
        <v>79.0</v>
      </c>
      <c r="C80" s="1">
        <v>9.0</v>
      </c>
      <c r="D80" s="1" t="s">
        <v>1225</v>
      </c>
      <c r="E80" s="1">
        <v>76.0</v>
      </c>
      <c r="F80" s="1">
        <f t="shared" si="1"/>
        <v>3</v>
      </c>
      <c r="G80" s="1">
        <f t="shared" si="2"/>
        <v>3</v>
      </c>
      <c r="H80" s="1" t="s">
        <v>1201</v>
      </c>
      <c r="I80" s="1">
        <v>5.0</v>
      </c>
      <c r="J80" s="1">
        <v>5.0</v>
      </c>
    </row>
    <row r="81" ht="15.0" customHeight="1">
      <c r="A81" s="1" t="s">
        <v>1317</v>
      </c>
      <c r="B81" s="1">
        <v>80.0</v>
      </c>
      <c r="D81" s="1" t="s">
        <v>1224</v>
      </c>
      <c r="E81" s="1">
        <v>74.0</v>
      </c>
      <c r="F81" s="1">
        <f t="shared" si="1"/>
        <v>-2</v>
      </c>
      <c r="G81" s="1">
        <f t="shared" si="2"/>
        <v>2</v>
      </c>
      <c r="H81" s="1" t="s">
        <v>1286</v>
      </c>
      <c r="I81" s="1">
        <v>4.0</v>
      </c>
      <c r="J81" s="1">
        <v>4.0</v>
      </c>
    </row>
    <row r="82" ht="15.0" customHeight="1">
      <c r="A82" s="1" t="s">
        <v>1317</v>
      </c>
      <c r="B82" s="1">
        <v>81.0</v>
      </c>
      <c r="D82" s="1" t="s">
        <v>1223</v>
      </c>
      <c r="E82" s="1">
        <v>73.0</v>
      </c>
      <c r="F82" s="1">
        <f t="shared" si="1"/>
        <v>-1</v>
      </c>
      <c r="G82" s="1">
        <f t="shared" si="2"/>
        <v>1</v>
      </c>
      <c r="H82" s="1" t="s">
        <v>1197</v>
      </c>
      <c r="I82" s="1">
        <v>3.0</v>
      </c>
      <c r="J82" s="1">
        <v>3.0</v>
      </c>
    </row>
    <row r="83" ht="15.0" customHeight="1">
      <c r="A83" s="1" t="s">
        <v>1317</v>
      </c>
      <c r="B83" s="1">
        <v>82.0</v>
      </c>
      <c r="D83" s="1" t="s">
        <v>1224</v>
      </c>
      <c r="E83" s="1">
        <v>74.0</v>
      </c>
      <c r="F83" s="1">
        <f t="shared" si="1"/>
        <v>1</v>
      </c>
      <c r="G83" s="1">
        <f t="shared" si="2"/>
        <v>1</v>
      </c>
      <c r="H83" s="1" t="s">
        <v>1196</v>
      </c>
      <c r="I83" s="1">
        <v>4.0</v>
      </c>
      <c r="J83" s="1">
        <v>4.0</v>
      </c>
    </row>
    <row r="84" ht="15.0" customHeight="1">
      <c r="A84" s="1" t="s">
        <v>1317</v>
      </c>
      <c r="B84" s="1">
        <v>83.0</v>
      </c>
      <c r="D84" s="1" t="s">
        <v>1228</v>
      </c>
      <c r="E84" s="1">
        <v>71.0</v>
      </c>
      <c r="F84" s="1">
        <f t="shared" si="1"/>
        <v>-3</v>
      </c>
      <c r="G84" s="1">
        <f t="shared" si="2"/>
        <v>3</v>
      </c>
      <c r="H84" s="1" t="s">
        <v>1229</v>
      </c>
      <c r="I84" s="1">
        <v>2.0</v>
      </c>
      <c r="J84" s="1">
        <v>2.0</v>
      </c>
    </row>
    <row r="85" ht="15.0" customHeight="1">
      <c r="A85" s="1" t="s">
        <v>1317</v>
      </c>
      <c r="B85" s="1">
        <v>84.0</v>
      </c>
      <c r="C85" s="1">
        <v>10.0</v>
      </c>
      <c r="D85" s="1" t="s">
        <v>1223</v>
      </c>
      <c r="E85" s="1">
        <v>73.0</v>
      </c>
      <c r="F85" s="1">
        <f t="shared" si="1"/>
        <v>2</v>
      </c>
      <c r="G85" s="1">
        <f t="shared" si="2"/>
        <v>2</v>
      </c>
      <c r="H85" s="1" t="s">
        <v>1285</v>
      </c>
      <c r="I85" s="1">
        <v>3.0</v>
      </c>
      <c r="J85" s="1">
        <v>3.0</v>
      </c>
    </row>
    <row r="86" ht="15.0" customHeight="1">
      <c r="A86" s="1" t="s">
        <v>1317</v>
      </c>
      <c r="B86" s="1">
        <v>85.0</v>
      </c>
      <c r="C86" s="1">
        <v>14.0</v>
      </c>
      <c r="D86" s="1" t="s">
        <v>1291</v>
      </c>
      <c r="E86" s="1">
        <v>80.0</v>
      </c>
      <c r="F86" s="1">
        <f t="shared" si="1"/>
        <v>7</v>
      </c>
      <c r="G86" s="1">
        <f t="shared" si="2"/>
        <v>7</v>
      </c>
      <c r="H86" s="1" t="s">
        <v>1233</v>
      </c>
      <c r="I86" s="1">
        <v>7.0</v>
      </c>
      <c r="J86" s="1">
        <v>3.0</v>
      </c>
    </row>
    <row r="87" ht="15.0" customHeight="1">
      <c r="A87" s="1" t="s">
        <v>1317</v>
      </c>
      <c r="B87" s="1">
        <v>86.0</v>
      </c>
      <c r="D87" s="1" t="s">
        <v>1294</v>
      </c>
      <c r="E87" s="1">
        <v>81.0</v>
      </c>
      <c r="F87" s="1">
        <f t="shared" si="1"/>
        <v>1</v>
      </c>
      <c r="G87" s="1">
        <f t="shared" si="2"/>
        <v>1</v>
      </c>
      <c r="H87" s="1" t="s">
        <v>1196</v>
      </c>
      <c r="I87" s="1">
        <v>1.0</v>
      </c>
      <c r="J87" s="1">
        <v>4.0</v>
      </c>
    </row>
    <row r="88" ht="15.0" customHeight="1">
      <c r="A88" s="1" t="s">
        <v>1317</v>
      </c>
      <c r="B88" s="1">
        <v>87.0</v>
      </c>
      <c r="D88" s="1" t="s">
        <v>1291</v>
      </c>
      <c r="E88" s="1">
        <v>80.0</v>
      </c>
      <c r="F88" s="1">
        <f t="shared" si="1"/>
        <v>-1</v>
      </c>
      <c r="G88" s="1">
        <f t="shared" si="2"/>
        <v>1</v>
      </c>
      <c r="H88" s="1" t="s">
        <v>1197</v>
      </c>
      <c r="I88" s="1">
        <v>7.0</v>
      </c>
      <c r="J88" s="1">
        <v>3.0</v>
      </c>
    </row>
    <row r="89" ht="15.0" customHeight="1">
      <c r="A89" s="1" t="s">
        <v>1317</v>
      </c>
      <c r="B89" s="1">
        <v>88.0</v>
      </c>
      <c r="D89" s="1" t="s">
        <v>1294</v>
      </c>
      <c r="E89" s="1">
        <v>81.0</v>
      </c>
      <c r="F89" s="1">
        <f t="shared" si="1"/>
        <v>1</v>
      </c>
      <c r="G89" s="1">
        <f t="shared" si="2"/>
        <v>1</v>
      </c>
      <c r="H89" s="1" t="s">
        <v>1196</v>
      </c>
      <c r="I89" s="1">
        <v>1.0</v>
      </c>
      <c r="J89" s="1">
        <v>4.0</v>
      </c>
    </row>
    <row r="90" ht="15.0" customHeight="1">
      <c r="A90" s="1" t="s">
        <v>1317</v>
      </c>
      <c r="B90" s="1">
        <v>89.0</v>
      </c>
      <c r="D90" s="1" t="s">
        <v>1287</v>
      </c>
      <c r="E90" s="1">
        <v>83.0</v>
      </c>
      <c r="F90" s="1">
        <f t="shared" si="1"/>
        <v>2</v>
      </c>
      <c r="G90" s="1">
        <f t="shared" si="2"/>
        <v>2</v>
      </c>
      <c r="H90" s="1" t="s">
        <v>1285</v>
      </c>
      <c r="I90" s="1">
        <v>2.0</v>
      </c>
      <c r="J90" s="1">
        <v>5.0</v>
      </c>
    </row>
    <row r="91" ht="15.0" customHeight="1">
      <c r="A91" s="1" t="s">
        <v>1317</v>
      </c>
      <c r="B91" s="1">
        <v>90.0</v>
      </c>
      <c r="D91" s="1" t="s">
        <v>1287</v>
      </c>
      <c r="E91" s="1">
        <v>83.0</v>
      </c>
      <c r="F91" s="1">
        <f t="shared" si="1"/>
        <v>0</v>
      </c>
      <c r="G91" s="1">
        <f t="shared" si="2"/>
        <v>0</v>
      </c>
      <c r="H91" s="1" t="s">
        <v>1195</v>
      </c>
      <c r="I91" s="1">
        <v>2.0</v>
      </c>
      <c r="J91" s="1">
        <v>5.0</v>
      </c>
    </row>
    <row r="92" ht="15.0" customHeight="1">
      <c r="A92" s="1" t="s">
        <v>1317</v>
      </c>
      <c r="B92" s="1">
        <v>91.0</v>
      </c>
      <c r="D92" s="1" t="s">
        <v>1294</v>
      </c>
      <c r="E92" s="1">
        <v>81.0</v>
      </c>
      <c r="F92" s="1">
        <f t="shared" si="1"/>
        <v>-2</v>
      </c>
      <c r="G92" s="1">
        <f t="shared" si="2"/>
        <v>2</v>
      </c>
      <c r="H92" s="1" t="s">
        <v>1286</v>
      </c>
      <c r="I92" s="1">
        <v>1.0</v>
      </c>
      <c r="J92" s="1">
        <v>4.0</v>
      </c>
    </row>
    <row r="93" ht="15.0" customHeight="1">
      <c r="A93" s="1" t="s">
        <v>1317</v>
      </c>
      <c r="B93" s="1">
        <v>92.0</v>
      </c>
      <c r="D93" s="1" t="s">
        <v>1291</v>
      </c>
      <c r="E93" s="1">
        <v>80.0</v>
      </c>
      <c r="F93" s="1">
        <f t="shared" si="1"/>
        <v>-1</v>
      </c>
      <c r="G93" s="1">
        <f t="shared" si="2"/>
        <v>1</v>
      </c>
      <c r="H93" s="1" t="s">
        <v>1197</v>
      </c>
      <c r="I93" s="1">
        <v>7.0</v>
      </c>
      <c r="J93" s="1">
        <v>3.0</v>
      </c>
    </row>
    <row r="94" ht="15.0" customHeight="1">
      <c r="A94" s="1" t="s">
        <v>1317</v>
      </c>
      <c r="B94" s="1">
        <v>93.0</v>
      </c>
      <c r="D94" s="1" t="s">
        <v>1294</v>
      </c>
      <c r="E94" s="1">
        <v>81.0</v>
      </c>
      <c r="F94" s="1">
        <f t="shared" si="1"/>
        <v>1</v>
      </c>
      <c r="G94" s="1">
        <f t="shared" si="2"/>
        <v>1</v>
      </c>
      <c r="H94" s="1" t="s">
        <v>1196</v>
      </c>
      <c r="I94" s="1">
        <v>1.0</v>
      </c>
      <c r="J94" s="1">
        <v>4.0</v>
      </c>
    </row>
    <row r="95" ht="15.0" customHeight="1">
      <c r="A95" s="1" t="s">
        <v>1317</v>
      </c>
      <c r="B95" s="1">
        <v>94.0</v>
      </c>
      <c r="D95" s="1" t="s">
        <v>1190</v>
      </c>
      <c r="E95" s="1">
        <v>78.0</v>
      </c>
      <c r="F95" s="1">
        <f t="shared" si="1"/>
        <v>-3</v>
      </c>
      <c r="G95" s="1">
        <f t="shared" si="2"/>
        <v>3</v>
      </c>
      <c r="H95" s="1" t="s">
        <v>1229</v>
      </c>
      <c r="I95" s="1">
        <v>6.0</v>
      </c>
      <c r="J95" s="1">
        <v>2.0</v>
      </c>
    </row>
    <row r="96" ht="15.0" customHeight="1">
      <c r="A96" s="1" t="s">
        <v>1317</v>
      </c>
      <c r="B96" s="1">
        <v>95.0</v>
      </c>
      <c r="C96" s="1">
        <v>15.0</v>
      </c>
      <c r="D96" s="1" t="s">
        <v>1291</v>
      </c>
      <c r="E96" s="1">
        <v>80.0</v>
      </c>
      <c r="F96" s="1">
        <f t="shared" si="1"/>
        <v>2</v>
      </c>
      <c r="G96" s="1">
        <f t="shared" si="2"/>
        <v>2</v>
      </c>
      <c r="H96" s="1" t="s">
        <v>1285</v>
      </c>
      <c r="I96" s="1">
        <v>7.0</v>
      </c>
      <c r="J96" s="1">
        <v>3.0</v>
      </c>
    </row>
    <row r="97" ht="15.0" customHeight="1">
      <c r="A97" s="1" t="s">
        <v>1317</v>
      </c>
      <c r="B97" s="1">
        <v>96.0</v>
      </c>
      <c r="D97" s="1" t="s">
        <v>1287</v>
      </c>
      <c r="E97" s="1">
        <v>83.0</v>
      </c>
      <c r="F97" s="1">
        <f t="shared" si="1"/>
        <v>3</v>
      </c>
      <c r="G97" s="1">
        <f t="shared" si="2"/>
        <v>3</v>
      </c>
      <c r="H97" s="1" t="s">
        <v>1201</v>
      </c>
      <c r="I97" s="1">
        <v>2.0</v>
      </c>
      <c r="J97" s="1">
        <v>5.0</v>
      </c>
    </row>
    <row r="98" ht="15.0" customHeight="1">
      <c r="A98" s="1" t="s">
        <v>1317</v>
      </c>
      <c r="B98" s="1">
        <v>97.0</v>
      </c>
      <c r="D98" s="1" t="s">
        <v>1294</v>
      </c>
      <c r="E98" s="1">
        <v>81.0</v>
      </c>
      <c r="F98" s="1">
        <f t="shared" si="1"/>
        <v>-2</v>
      </c>
      <c r="G98" s="1">
        <f t="shared" si="2"/>
        <v>2</v>
      </c>
      <c r="H98" s="1" t="s">
        <v>1286</v>
      </c>
      <c r="I98" s="1">
        <v>1.0</v>
      </c>
      <c r="J98" s="1">
        <v>4.0</v>
      </c>
    </row>
    <row r="99" ht="15.0" customHeight="1">
      <c r="A99" s="1" t="s">
        <v>1317</v>
      </c>
      <c r="B99" s="1">
        <v>98.0</v>
      </c>
      <c r="D99" s="1" t="s">
        <v>1291</v>
      </c>
      <c r="E99" s="1">
        <v>80.0</v>
      </c>
      <c r="F99" s="1">
        <f t="shared" si="1"/>
        <v>-1</v>
      </c>
      <c r="G99" s="1">
        <f t="shared" si="2"/>
        <v>1</v>
      </c>
      <c r="H99" s="1" t="s">
        <v>1197</v>
      </c>
      <c r="I99" s="1">
        <v>7.0</v>
      </c>
      <c r="J99" s="1">
        <v>3.0</v>
      </c>
    </row>
    <row r="100" ht="15.0" customHeight="1">
      <c r="A100" s="1" t="s">
        <v>1317</v>
      </c>
      <c r="B100" s="1">
        <v>99.0</v>
      </c>
      <c r="D100" s="1" t="s">
        <v>1190</v>
      </c>
      <c r="E100" s="1">
        <v>78.0</v>
      </c>
      <c r="F100" s="1">
        <f t="shared" si="1"/>
        <v>-2</v>
      </c>
      <c r="G100" s="1">
        <f t="shared" si="2"/>
        <v>2</v>
      </c>
      <c r="H100" s="1" t="s">
        <v>1286</v>
      </c>
      <c r="I100" s="1">
        <v>6.0</v>
      </c>
      <c r="J100" s="1">
        <v>2.0</v>
      </c>
    </row>
    <row r="101" ht="15.0" customHeight="1">
      <c r="A101" s="1" t="s">
        <v>1317</v>
      </c>
      <c r="B101" s="1">
        <v>100.0</v>
      </c>
      <c r="D101" s="1" t="s">
        <v>1225</v>
      </c>
      <c r="E101" s="1">
        <v>76.0</v>
      </c>
      <c r="F101" s="1">
        <f t="shared" si="1"/>
        <v>-2</v>
      </c>
      <c r="G101" s="1">
        <f t="shared" si="2"/>
        <v>2</v>
      </c>
      <c r="H101" s="1" t="s">
        <v>1286</v>
      </c>
      <c r="I101" s="1">
        <v>5.0</v>
      </c>
      <c r="J101" s="1">
        <v>1.0</v>
      </c>
    </row>
    <row r="102" ht="15.0" customHeight="1">
      <c r="A102" s="1" t="s">
        <v>1317</v>
      </c>
      <c r="B102" s="1">
        <v>101.0</v>
      </c>
      <c r="D102" s="1" t="s">
        <v>1235</v>
      </c>
      <c r="E102" s="1">
        <v>75.0</v>
      </c>
      <c r="F102" s="1">
        <f t="shared" si="1"/>
        <v>-1</v>
      </c>
      <c r="G102" s="1">
        <f t="shared" si="2"/>
        <v>1</v>
      </c>
      <c r="H102" s="1" t="s">
        <v>1197</v>
      </c>
      <c r="I102" s="1" t="s">
        <v>1236</v>
      </c>
      <c r="J102" s="1">
        <v>7.0</v>
      </c>
    </row>
    <row r="103" ht="15.0" customHeight="1">
      <c r="A103" s="1" t="s">
        <v>1317</v>
      </c>
      <c r="B103" s="1">
        <v>102.0</v>
      </c>
      <c r="D103" s="1" t="s">
        <v>1225</v>
      </c>
      <c r="E103" s="1">
        <v>76.0</v>
      </c>
      <c r="F103" s="1">
        <f t="shared" si="1"/>
        <v>1</v>
      </c>
      <c r="G103" s="1">
        <f t="shared" si="2"/>
        <v>1</v>
      </c>
      <c r="H103" s="1" t="s">
        <v>1196</v>
      </c>
      <c r="I103" s="1">
        <v>5.0</v>
      </c>
      <c r="J103" s="1">
        <v>1.0</v>
      </c>
    </row>
    <row r="104" ht="15.0" customHeight="1">
      <c r="A104" s="1" t="s">
        <v>1317</v>
      </c>
      <c r="B104" s="1">
        <v>103.0</v>
      </c>
      <c r="D104" s="1" t="s">
        <v>1225</v>
      </c>
      <c r="E104" s="1">
        <v>76.0</v>
      </c>
      <c r="F104" s="1">
        <f t="shared" si="1"/>
        <v>0</v>
      </c>
      <c r="G104" s="1">
        <f t="shared" si="2"/>
        <v>0</v>
      </c>
      <c r="H104" s="1" t="s">
        <v>1195</v>
      </c>
      <c r="I104" s="1">
        <v>5.0</v>
      </c>
      <c r="J104" s="1">
        <v>1.0</v>
      </c>
    </row>
    <row r="105" ht="15.0" customHeight="1">
      <c r="A105" s="1" t="s">
        <v>1317</v>
      </c>
      <c r="B105" s="1">
        <v>104.0</v>
      </c>
      <c r="D105" s="1" t="s">
        <v>1190</v>
      </c>
      <c r="E105" s="1">
        <v>78.0</v>
      </c>
      <c r="F105" s="1">
        <f t="shared" si="1"/>
        <v>2</v>
      </c>
      <c r="G105" s="1">
        <f t="shared" si="2"/>
        <v>2</v>
      </c>
      <c r="H105" s="1" t="s">
        <v>1285</v>
      </c>
      <c r="I105" s="1">
        <v>6.0</v>
      </c>
      <c r="J105" s="1">
        <v>2.0</v>
      </c>
    </row>
    <row r="106" ht="15.0" customHeight="1">
      <c r="A106" s="1" t="s">
        <v>1317</v>
      </c>
      <c r="B106" s="1">
        <v>105.0</v>
      </c>
      <c r="D106" s="1" t="s">
        <v>1190</v>
      </c>
      <c r="E106" s="1">
        <v>78.0</v>
      </c>
      <c r="F106" s="1">
        <f t="shared" si="1"/>
        <v>0</v>
      </c>
      <c r="G106" s="1">
        <f t="shared" si="2"/>
        <v>0</v>
      </c>
      <c r="H106" s="1" t="s">
        <v>1195</v>
      </c>
      <c r="I106" s="1">
        <v>6.0</v>
      </c>
      <c r="J106" s="1">
        <v>2.0</v>
      </c>
    </row>
    <row r="107" ht="15.0" customHeight="1">
      <c r="A107" s="1" t="s">
        <v>1317</v>
      </c>
      <c r="B107" s="1">
        <v>106.0</v>
      </c>
      <c r="D107" s="1" t="s">
        <v>1291</v>
      </c>
      <c r="E107" s="1">
        <v>80.0</v>
      </c>
      <c r="F107" s="1">
        <f t="shared" si="1"/>
        <v>2</v>
      </c>
      <c r="G107" s="1">
        <f t="shared" si="2"/>
        <v>2</v>
      </c>
      <c r="H107" s="1" t="s">
        <v>1285</v>
      </c>
      <c r="I107" s="1">
        <v>7.0</v>
      </c>
      <c r="J107" s="1">
        <v>3.0</v>
      </c>
    </row>
    <row r="108" ht="15.0" customHeight="1">
      <c r="A108" s="1" t="s">
        <v>1317</v>
      </c>
      <c r="B108" s="1">
        <v>107.0</v>
      </c>
      <c r="D108" s="1" t="s">
        <v>1291</v>
      </c>
      <c r="E108" s="1">
        <v>80.0</v>
      </c>
      <c r="F108" s="1">
        <f t="shared" si="1"/>
        <v>0</v>
      </c>
      <c r="G108" s="1">
        <f t="shared" si="2"/>
        <v>0</v>
      </c>
      <c r="H108" s="1" t="s">
        <v>1195</v>
      </c>
      <c r="I108" s="1">
        <v>7.0</v>
      </c>
      <c r="J108" s="1">
        <v>3.0</v>
      </c>
    </row>
    <row r="109" ht="15.0" customHeight="1">
      <c r="A109" s="1" t="s">
        <v>1317</v>
      </c>
      <c r="B109" s="1">
        <v>108.0</v>
      </c>
      <c r="D109" s="1" t="s">
        <v>1294</v>
      </c>
      <c r="E109" s="1">
        <v>81.0</v>
      </c>
      <c r="F109" s="1">
        <f t="shared" si="1"/>
        <v>1</v>
      </c>
      <c r="G109" s="1">
        <f t="shared" si="2"/>
        <v>1</v>
      </c>
      <c r="H109" s="1" t="s">
        <v>1196</v>
      </c>
      <c r="I109" s="1">
        <v>1.0</v>
      </c>
      <c r="J109" s="1">
        <v>4.0</v>
      </c>
    </row>
    <row r="110" ht="15.0" customHeight="1">
      <c r="A110" s="1" t="s">
        <v>1317</v>
      </c>
      <c r="B110" s="1">
        <v>109.0</v>
      </c>
      <c r="C110" s="1">
        <v>16.0</v>
      </c>
      <c r="D110" s="1" t="s">
        <v>1294</v>
      </c>
      <c r="E110" s="1">
        <v>81.0</v>
      </c>
      <c r="F110" s="1">
        <f t="shared" si="1"/>
        <v>0</v>
      </c>
      <c r="G110" s="1">
        <f t="shared" si="2"/>
        <v>0</v>
      </c>
      <c r="H110" s="1" t="s">
        <v>1195</v>
      </c>
      <c r="I110" s="1">
        <v>1.0</v>
      </c>
      <c r="J110" s="1">
        <v>4.0</v>
      </c>
    </row>
    <row r="111" ht="15.0" customHeight="1">
      <c r="A111" s="1" t="s">
        <v>1317</v>
      </c>
      <c r="B111" s="1">
        <v>110.0</v>
      </c>
      <c r="D111" s="1" t="s">
        <v>1190</v>
      </c>
      <c r="E111" s="1">
        <v>78.0</v>
      </c>
      <c r="F111" s="1">
        <f t="shared" si="1"/>
        <v>-3</v>
      </c>
      <c r="G111" s="1">
        <f t="shared" si="2"/>
        <v>3</v>
      </c>
      <c r="H111" s="1" t="s">
        <v>1229</v>
      </c>
      <c r="I111" s="1">
        <v>6.0</v>
      </c>
      <c r="J111" s="1">
        <v>2.0</v>
      </c>
    </row>
    <row r="112" ht="15.0" customHeight="1">
      <c r="A112" s="1" t="s">
        <v>1317</v>
      </c>
      <c r="B112" s="1">
        <v>111.0</v>
      </c>
      <c r="D112" s="1" t="s">
        <v>1291</v>
      </c>
      <c r="E112" s="1">
        <v>80.0</v>
      </c>
      <c r="F112" s="1">
        <f t="shared" si="1"/>
        <v>2</v>
      </c>
      <c r="G112" s="1">
        <f t="shared" si="2"/>
        <v>2</v>
      </c>
      <c r="H112" s="1" t="s">
        <v>1285</v>
      </c>
      <c r="I112" s="1">
        <v>7.0</v>
      </c>
      <c r="J112" s="1">
        <v>3.0</v>
      </c>
    </row>
    <row r="113" ht="15.0" customHeight="1">
      <c r="A113" s="1" t="s">
        <v>1317</v>
      </c>
      <c r="B113" s="1">
        <v>112.0</v>
      </c>
      <c r="D113" s="1" t="s">
        <v>1225</v>
      </c>
      <c r="E113" s="1">
        <v>76.0</v>
      </c>
      <c r="F113" s="1">
        <f t="shared" si="1"/>
        <v>-4</v>
      </c>
      <c r="G113" s="1">
        <f t="shared" si="2"/>
        <v>4</v>
      </c>
      <c r="H113" s="1" t="s">
        <v>1292</v>
      </c>
      <c r="I113" s="1">
        <v>5.0</v>
      </c>
      <c r="J113" s="1">
        <v>1.0</v>
      </c>
    </row>
    <row r="114" ht="15.0" customHeight="1">
      <c r="A114" s="1" t="s">
        <v>1317</v>
      </c>
      <c r="B114" s="1">
        <v>113.0</v>
      </c>
      <c r="D114" s="1" t="s">
        <v>1190</v>
      </c>
      <c r="E114" s="1">
        <v>78.0</v>
      </c>
      <c r="F114" s="1">
        <f t="shared" si="1"/>
        <v>2</v>
      </c>
      <c r="G114" s="1">
        <f t="shared" si="2"/>
        <v>2</v>
      </c>
      <c r="H114" s="1" t="s">
        <v>1285</v>
      </c>
      <c r="I114" s="1">
        <v>6.0</v>
      </c>
      <c r="J114" s="1">
        <v>2.0</v>
      </c>
    </row>
    <row r="115" ht="15.0" customHeight="1">
      <c r="A115" s="1" t="s">
        <v>1317</v>
      </c>
      <c r="B115" s="1">
        <v>114.0</v>
      </c>
      <c r="D115" s="1" t="s">
        <v>1225</v>
      </c>
      <c r="E115" s="1">
        <v>76.0</v>
      </c>
      <c r="F115" s="1">
        <f t="shared" si="1"/>
        <v>-2</v>
      </c>
      <c r="G115" s="1">
        <f t="shared" si="2"/>
        <v>2</v>
      </c>
      <c r="H115" s="1" t="s">
        <v>1286</v>
      </c>
      <c r="I115" s="1">
        <v>5.0</v>
      </c>
      <c r="J115" s="1">
        <v>1.0</v>
      </c>
    </row>
    <row r="116" ht="15.0" customHeight="1">
      <c r="A116" s="1" t="s">
        <v>1317</v>
      </c>
      <c r="B116" s="1">
        <v>115.0</v>
      </c>
      <c r="D116" s="1" t="s">
        <v>1228</v>
      </c>
      <c r="E116" s="1">
        <v>71.0</v>
      </c>
      <c r="F116" s="1">
        <f t="shared" si="1"/>
        <v>-5</v>
      </c>
      <c r="G116" s="1">
        <f t="shared" si="2"/>
        <v>5</v>
      </c>
      <c r="H116" s="1" t="s">
        <v>1272</v>
      </c>
      <c r="I116" s="1">
        <v>2.0</v>
      </c>
      <c r="J116" s="1">
        <v>5.0</v>
      </c>
    </row>
    <row r="117" ht="15.0" customHeight="1">
      <c r="A117" s="1" t="s">
        <v>1317</v>
      </c>
      <c r="B117" s="1">
        <v>116.0</v>
      </c>
      <c r="D117" s="1" t="s">
        <v>1228</v>
      </c>
      <c r="E117" s="1">
        <v>71.0</v>
      </c>
      <c r="F117" s="1">
        <f t="shared" si="1"/>
        <v>0</v>
      </c>
      <c r="G117" s="1">
        <f t="shared" si="2"/>
        <v>0</v>
      </c>
      <c r="H117" s="1" t="s">
        <v>1195</v>
      </c>
      <c r="I117" s="1">
        <v>2.0</v>
      </c>
      <c r="J117" s="1">
        <v>5.0</v>
      </c>
    </row>
    <row r="118" ht="15.0" customHeight="1">
      <c r="A118" s="1" t="s">
        <v>1317</v>
      </c>
      <c r="B118" s="1">
        <v>117.0</v>
      </c>
      <c r="C118" s="1">
        <v>20.0</v>
      </c>
      <c r="D118" s="1" t="s">
        <v>1287</v>
      </c>
      <c r="E118" s="1">
        <v>83.0</v>
      </c>
      <c r="F118" s="1">
        <f t="shared" si="1"/>
        <v>12</v>
      </c>
      <c r="G118" s="1">
        <f t="shared" si="2"/>
        <v>12</v>
      </c>
      <c r="H118" s="1" t="s">
        <v>1191</v>
      </c>
      <c r="I118" s="1">
        <v>2.0</v>
      </c>
      <c r="J118" s="1">
        <v>2.0</v>
      </c>
    </row>
    <row r="119" ht="15.0" customHeight="1">
      <c r="A119" s="1" t="s">
        <v>1317</v>
      </c>
      <c r="B119" s="1">
        <v>118.0</v>
      </c>
      <c r="D119" s="1" t="s">
        <v>1294</v>
      </c>
      <c r="E119" s="1">
        <v>81.0</v>
      </c>
      <c r="F119" s="1">
        <f t="shared" si="1"/>
        <v>-2</v>
      </c>
      <c r="G119" s="1">
        <f t="shared" si="2"/>
        <v>2</v>
      </c>
      <c r="H119" s="1" t="s">
        <v>1286</v>
      </c>
      <c r="I119" s="1">
        <v>1.0</v>
      </c>
      <c r="J119" s="1">
        <v>1.0</v>
      </c>
    </row>
    <row r="120" ht="15.0" customHeight="1">
      <c r="A120" s="1" t="s">
        <v>1317</v>
      </c>
      <c r="B120" s="1">
        <v>119.0</v>
      </c>
      <c r="D120" s="1" t="s">
        <v>1291</v>
      </c>
      <c r="E120" s="1">
        <v>80.0</v>
      </c>
      <c r="F120" s="1">
        <f t="shared" si="1"/>
        <v>-1</v>
      </c>
      <c r="G120" s="1">
        <f t="shared" si="2"/>
        <v>1</v>
      </c>
      <c r="H120" s="1" t="s">
        <v>1197</v>
      </c>
      <c r="I120" s="1">
        <v>7.0</v>
      </c>
      <c r="J120" s="1">
        <v>7.0</v>
      </c>
    </row>
    <row r="121" ht="15.0" customHeight="1">
      <c r="A121" s="1" t="s">
        <v>1317</v>
      </c>
      <c r="B121" s="1">
        <v>120.0</v>
      </c>
      <c r="D121" s="1" t="s">
        <v>1294</v>
      </c>
      <c r="E121" s="1">
        <v>81.0</v>
      </c>
      <c r="F121" s="1">
        <f t="shared" si="1"/>
        <v>1</v>
      </c>
      <c r="G121" s="1">
        <f t="shared" si="2"/>
        <v>1</v>
      </c>
      <c r="H121" s="1" t="s">
        <v>1196</v>
      </c>
      <c r="I121" s="1">
        <v>1.0</v>
      </c>
      <c r="J121" s="1">
        <v>1.0</v>
      </c>
    </row>
    <row r="122" ht="15.0" customHeight="1">
      <c r="A122" s="1" t="s">
        <v>1317</v>
      </c>
      <c r="B122" s="1">
        <v>121.0</v>
      </c>
      <c r="D122" s="1" t="s">
        <v>1190</v>
      </c>
      <c r="E122" s="1">
        <v>78.0</v>
      </c>
      <c r="F122" s="1">
        <f t="shared" si="1"/>
        <v>-3</v>
      </c>
      <c r="G122" s="1">
        <f t="shared" si="2"/>
        <v>3</v>
      </c>
      <c r="H122" s="1" t="s">
        <v>1229</v>
      </c>
      <c r="I122" s="1">
        <v>6.0</v>
      </c>
      <c r="J122" s="1">
        <v>6.0</v>
      </c>
    </row>
    <row r="123" ht="15.0" customHeight="1">
      <c r="A123" s="1" t="s">
        <v>1317</v>
      </c>
      <c r="B123" s="1">
        <v>122.0</v>
      </c>
      <c r="D123" s="1" t="s">
        <v>1291</v>
      </c>
      <c r="E123" s="1">
        <v>80.0</v>
      </c>
      <c r="F123" s="1">
        <f t="shared" si="1"/>
        <v>2</v>
      </c>
      <c r="G123" s="1">
        <f t="shared" si="2"/>
        <v>2</v>
      </c>
      <c r="H123" s="1" t="s">
        <v>1285</v>
      </c>
      <c r="I123" s="1">
        <v>7.0</v>
      </c>
      <c r="J123" s="1">
        <v>7.0</v>
      </c>
    </row>
    <row r="124" ht="15.0" customHeight="1">
      <c r="A124" s="1" t="s">
        <v>1317</v>
      </c>
      <c r="B124" s="1">
        <v>123.0</v>
      </c>
      <c r="D124" s="1" t="s">
        <v>1225</v>
      </c>
      <c r="E124" s="1">
        <v>76.0</v>
      </c>
      <c r="F124" s="1">
        <f t="shared" si="1"/>
        <v>-4</v>
      </c>
      <c r="G124" s="1">
        <f t="shared" si="2"/>
        <v>4</v>
      </c>
      <c r="H124" s="1" t="s">
        <v>1292</v>
      </c>
      <c r="I124" s="1">
        <v>5.0</v>
      </c>
      <c r="J124" s="1">
        <v>5.0</v>
      </c>
    </row>
    <row r="125" ht="15.0" customHeight="1">
      <c r="A125" s="1" t="s">
        <v>1317</v>
      </c>
      <c r="B125" s="1">
        <v>124.0</v>
      </c>
      <c r="C125" s="1">
        <v>21.0</v>
      </c>
      <c r="D125" s="1" t="s">
        <v>1294</v>
      </c>
      <c r="E125" s="1">
        <v>81.0</v>
      </c>
      <c r="F125" s="1">
        <f t="shared" si="1"/>
        <v>5</v>
      </c>
      <c r="G125" s="1">
        <f t="shared" si="2"/>
        <v>5</v>
      </c>
      <c r="H125" s="1" t="s">
        <v>1237</v>
      </c>
      <c r="I125" s="1">
        <v>1.0</v>
      </c>
      <c r="J125" s="1">
        <v>1.0</v>
      </c>
    </row>
    <row r="126" ht="15.0" customHeight="1">
      <c r="A126" s="1" t="s">
        <v>1317</v>
      </c>
      <c r="B126" s="1">
        <v>125.0</v>
      </c>
      <c r="D126" s="1" t="s">
        <v>1295</v>
      </c>
      <c r="E126" s="1">
        <v>85.0</v>
      </c>
      <c r="F126" s="1">
        <f t="shared" si="1"/>
        <v>4</v>
      </c>
      <c r="G126" s="1">
        <f t="shared" si="2"/>
        <v>4</v>
      </c>
      <c r="H126" s="1" t="s">
        <v>1293</v>
      </c>
      <c r="I126" s="1">
        <v>3.0</v>
      </c>
      <c r="J126" s="1">
        <v>3.0</v>
      </c>
    </row>
    <row r="127" ht="15.0" customHeight="1">
      <c r="A127" s="1" t="s">
        <v>1317</v>
      </c>
      <c r="B127" s="1">
        <v>126.0</v>
      </c>
      <c r="D127" s="1" t="s">
        <v>1287</v>
      </c>
      <c r="E127" s="1">
        <v>83.0</v>
      </c>
      <c r="F127" s="1">
        <f t="shared" si="1"/>
        <v>-2</v>
      </c>
      <c r="G127" s="1">
        <f t="shared" si="2"/>
        <v>2</v>
      </c>
      <c r="H127" s="1" t="s">
        <v>1286</v>
      </c>
      <c r="I127" s="1">
        <v>2.0</v>
      </c>
      <c r="J127" s="1">
        <v>2.0</v>
      </c>
    </row>
    <row r="128" ht="15.0" customHeight="1">
      <c r="A128" s="1" t="s">
        <v>1317</v>
      </c>
      <c r="B128" s="1">
        <v>127.0</v>
      </c>
      <c r="D128" s="1" t="s">
        <v>1294</v>
      </c>
      <c r="E128" s="1">
        <v>81.0</v>
      </c>
      <c r="F128" s="1">
        <f t="shared" si="1"/>
        <v>-2</v>
      </c>
      <c r="G128" s="1">
        <f t="shared" si="2"/>
        <v>2</v>
      </c>
      <c r="H128" s="1" t="s">
        <v>1286</v>
      </c>
      <c r="I128" s="1">
        <v>1.0</v>
      </c>
      <c r="J128" s="1">
        <v>1.0</v>
      </c>
    </row>
    <row r="129" ht="15.0" customHeight="1">
      <c r="A129" s="1" t="s">
        <v>1317</v>
      </c>
      <c r="B129" s="1">
        <v>128.0</v>
      </c>
      <c r="D129" s="1" t="s">
        <v>1294</v>
      </c>
      <c r="E129" s="1">
        <v>81.0</v>
      </c>
      <c r="F129" s="1">
        <f t="shared" si="1"/>
        <v>0</v>
      </c>
      <c r="G129" s="1">
        <f t="shared" si="2"/>
        <v>0</v>
      </c>
      <c r="H129" s="1" t="s">
        <v>1195</v>
      </c>
      <c r="I129" s="1">
        <v>1.0</v>
      </c>
      <c r="J129" s="1">
        <v>1.0</v>
      </c>
    </row>
    <row r="130" ht="15.0" customHeight="1">
      <c r="A130" s="1" t="s">
        <v>1317</v>
      </c>
      <c r="B130" s="1">
        <v>129.0</v>
      </c>
      <c r="D130" s="1" t="s">
        <v>1294</v>
      </c>
      <c r="E130" s="1">
        <v>81.0</v>
      </c>
      <c r="F130" s="1">
        <f t="shared" si="1"/>
        <v>0</v>
      </c>
      <c r="G130" s="1">
        <f t="shared" si="2"/>
        <v>0</v>
      </c>
      <c r="H130" s="1" t="s">
        <v>1195</v>
      </c>
      <c r="I130" s="1">
        <v>1.0</v>
      </c>
      <c r="J130" s="1">
        <v>1.0</v>
      </c>
    </row>
    <row r="131" ht="15.0" customHeight="1">
      <c r="A131" s="1" t="s">
        <v>1317</v>
      </c>
      <c r="B131" s="1">
        <v>130.0</v>
      </c>
      <c r="D131" s="1" t="s">
        <v>1295</v>
      </c>
      <c r="E131" s="1">
        <v>85.0</v>
      </c>
      <c r="F131" s="1">
        <f t="shared" si="1"/>
        <v>4</v>
      </c>
      <c r="G131" s="1">
        <f t="shared" si="2"/>
        <v>4</v>
      </c>
      <c r="H131" s="1" t="s">
        <v>1293</v>
      </c>
      <c r="I131" s="1">
        <v>3.0</v>
      </c>
      <c r="J131" s="1">
        <v>3.0</v>
      </c>
    </row>
    <row r="132" ht="15.0" customHeight="1">
      <c r="A132" s="1" t="s">
        <v>1317</v>
      </c>
      <c r="B132" s="1">
        <v>131.0</v>
      </c>
      <c r="D132" s="1" t="s">
        <v>1287</v>
      </c>
      <c r="E132" s="1">
        <v>83.0</v>
      </c>
      <c r="F132" s="1">
        <f t="shared" si="1"/>
        <v>-2</v>
      </c>
      <c r="G132" s="1">
        <f t="shared" si="2"/>
        <v>2</v>
      </c>
      <c r="H132" s="1" t="s">
        <v>1286</v>
      </c>
      <c r="I132" s="1">
        <v>2.0</v>
      </c>
      <c r="J132" s="1">
        <v>2.0</v>
      </c>
    </row>
    <row r="133" ht="15.0" customHeight="1">
      <c r="A133" s="1" t="s">
        <v>1317</v>
      </c>
      <c r="B133" s="1">
        <v>132.0</v>
      </c>
      <c r="D133" s="1" t="s">
        <v>1294</v>
      </c>
      <c r="E133" s="1">
        <v>81.0</v>
      </c>
      <c r="F133" s="1">
        <f t="shared" si="1"/>
        <v>-2</v>
      </c>
      <c r="G133" s="1">
        <f t="shared" si="2"/>
        <v>2</v>
      </c>
      <c r="H133" s="1" t="s">
        <v>1286</v>
      </c>
      <c r="I133" s="1">
        <v>1.0</v>
      </c>
      <c r="J133" s="1">
        <v>1.0</v>
      </c>
    </row>
    <row r="134" ht="15.0" customHeight="1">
      <c r="A134" s="1" t="s">
        <v>1317</v>
      </c>
      <c r="B134" s="1">
        <v>133.0</v>
      </c>
      <c r="D134" s="1" t="s">
        <v>1294</v>
      </c>
      <c r="E134" s="1">
        <v>81.0</v>
      </c>
      <c r="F134" s="1">
        <f t="shared" si="1"/>
        <v>0</v>
      </c>
      <c r="G134" s="1">
        <f t="shared" si="2"/>
        <v>0</v>
      </c>
      <c r="H134" s="1" t="s">
        <v>1195</v>
      </c>
      <c r="I134" s="1">
        <v>1.0</v>
      </c>
      <c r="J134" s="1">
        <v>1.0</v>
      </c>
    </row>
    <row r="135" ht="15.0" customHeight="1">
      <c r="A135" s="1" t="s">
        <v>1317</v>
      </c>
      <c r="B135" s="1">
        <v>134.0</v>
      </c>
      <c r="C135" s="1">
        <v>22.0</v>
      </c>
      <c r="D135" s="1" t="s">
        <v>1198</v>
      </c>
      <c r="E135" s="1">
        <v>86.0</v>
      </c>
      <c r="F135" s="1">
        <f t="shared" si="1"/>
        <v>5</v>
      </c>
      <c r="G135" s="1">
        <f t="shared" si="2"/>
        <v>5</v>
      </c>
      <c r="H135" s="1" t="s">
        <v>1237</v>
      </c>
      <c r="I135" s="1">
        <v>4.0</v>
      </c>
      <c r="J135" s="1">
        <v>4.0</v>
      </c>
    </row>
    <row r="136" ht="15.0" customHeight="1">
      <c r="A136" s="1" t="s">
        <v>1317</v>
      </c>
      <c r="B136" s="1">
        <v>135.0</v>
      </c>
      <c r="D136" s="1" t="s">
        <v>1295</v>
      </c>
      <c r="E136" s="1">
        <v>85.0</v>
      </c>
      <c r="F136" s="1">
        <f t="shared" si="1"/>
        <v>-1</v>
      </c>
      <c r="G136" s="1">
        <f t="shared" si="2"/>
        <v>1</v>
      </c>
      <c r="H136" s="1" t="s">
        <v>1197</v>
      </c>
      <c r="I136" s="1">
        <v>3.0</v>
      </c>
      <c r="J136" s="1">
        <v>3.0</v>
      </c>
    </row>
    <row r="137" ht="15.0" customHeight="1">
      <c r="A137" s="1" t="s">
        <v>1317</v>
      </c>
      <c r="B137" s="1">
        <v>136.0</v>
      </c>
      <c r="D137" s="1" t="s">
        <v>1198</v>
      </c>
      <c r="E137" s="1">
        <v>86.0</v>
      </c>
      <c r="F137" s="1">
        <f t="shared" si="1"/>
        <v>1</v>
      </c>
      <c r="G137" s="1">
        <f t="shared" si="2"/>
        <v>1</v>
      </c>
      <c r="H137" s="1" t="s">
        <v>1196</v>
      </c>
      <c r="I137" s="1">
        <v>4.0</v>
      </c>
      <c r="J137" s="1">
        <v>4.0</v>
      </c>
    </row>
    <row r="138" ht="15.0" customHeight="1">
      <c r="A138" s="1" t="s">
        <v>1317</v>
      </c>
      <c r="B138" s="1">
        <v>137.0</v>
      </c>
      <c r="D138" s="1" t="s">
        <v>1287</v>
      </c>
      <c r="E138" s="1">
        <v>83.0</v>
      </c>
      <c r="F138" s="1">
        <f t="shared" si="1"/>
        <v>-3</v>
      </c>
      <c r="G138" s="1">
        <f t="shared" si="2"/>
        <v>3</v>
      </c>
      <c r="H138" s="1" t="s">
        <v>1229</v>
      </c>
      <c r="I138" s="1">
        <v>2.0</v>
      </c>
      <c r="J138" s="1">
        <v>2.0</v>
      </c>
    </row>
    <row r="139" ht="15.0" customHeight="1">
      <c r="A139" s="1" t="s">
        <v>1317</v>
      </c>
      <c r="B139" s="1">
        <v>138.0</v>
      </c>
      <c r="D139" s="1" t="s">
        <v>1295</v>
      </c>
      <c r="E139" s="1">
        <v>85.0</v>
      </c>
      <c r="F139" s="1">
        <f t="shared" si="1"/>
        <v>2</v>
      </c>
      <c r="G139" s="1">
        <f t="shared" si="2"/>
        <v>2</v>
      </c>
      <c r="H139" s="1" t="s">
        <v>1285</v>
      </c>
      <c r="I139" s="1">
        <v>3.0</v>
      </c>
      <c r="J139" s="1">
        <v>3.0</v>
      </c>
    </row>
    <row r="140" ht="15.0" customHeight="1">
      <c r="A140" s="1" t="s">
        <v>1317</v>
      </c>
      <c r="B140" s="1">
        <v>139.0</v>
      </c>
      <c r="D140" s="1" t="s">
        <v>1287</v>
      </c>
      <c r="E140" s="1">
        <v>83.0</v>
      </c>
      <c r="F140" s="1">
        <f t="shared" si="1"/>
        <v>-2</v>
      </c>
      <c r="G140" s="1">
        <f t="shared" si="2"/>
        <v>2</v>
      </c>
      <c r="H140" s="1" t="s">
        <v>1286</v>
      </c>
      <c r="I140" s="1">
        <v>2.0</v>
      </c>
      <c r="J140" s="1">
        <v>2.0</v>
      </c>
    </row>
    <row r="141" ht="15.0" customHeight="1">
      <c r="A141" s="1" t="s">
        <v>1317</v>
      </c>
      <c r="B141" s="1">
        <v>140.0</v>
      </c>
      <c r="D141" s="1" t="s">
        <v>1295</v>
      </c>
      <c r="E141" s="1">
        <v>85.0</v>
      </c>
      <c r="F141" s="1">
        <f t="shared" si="1"/>
        <v>2</v>
      </c>
      <c r="G141" s="1">
        <f t="shared" si="2"/>
        <v>2</v>
      </c>
      <c r="H141" s="1" t="s">
        <v>1285</v>
      </c>
      <c r="I141" s="1">
        <v>3.0</v>
      </c>
      <c r="J141" s="1">
        <v>3.0</v>
      </c>
    </row>
    <row r="142" ht="15.0" customHeight="1">
      <c r="A142" s="1" t="s">
        <v>1317</v>
      </c>
      <c r="B142" s="1">
        <v>141.0</v>
      </c>
      <c r="D142" s="1" t="s">
        <v>1294</v>
      </c>
      <c r="E142" s="1">
        <v>81.0</v>
      </c>
      <c r="F142" s="1">
        <f t="shared" si="1"/>
        <v>-4</v>
      </c>
      <c r="G142" s="1">
        <f t="shared" si="2"/>
        <v>4</v>
      </c>
      <c r="H142" s="1" t="s">
        <v>1292</v>
      </c>
      <c r="I142" s="1">
        <v>1.0</v>
      </c>
      <c r="J142" s="1">
        <v>1.0</v>
      </c>
    </row>
    <row r="143" ht="15.0" customHeight="1">
      <c r="A143" s="1" t="s">
        <v>1317</v>
      </c>
      <c r="B143" s="1">
        <v>142.0</v>
      </c>
      <c r="C143" s="1">
        <v>23.0</v>
      </c>
      <c r="D143" s="1" t="s">
        <v>1287</v>
      </c>
      <c r="E143" s="1">
        <v>83.0</v>
      </c>
      <c r="F143" s="1">
        <f t="shared" si="1"/>
        <v>2</v>
      </c>
      <c r="G143" s="1">
        <f t="shared" si="2"/>
        <v>2</v>
      </c>
      <c r="H143" s="1" t="s">
        <v>1285</v>
      </c>
      <c r="I143" s="1">
        <v>2.0</v>
      </c>
      <c r="J143" s="1">
        <v>2.0</v>
      </c>
    </row>
    <row r="144" ht="15.0" customHeight="1">
      <c r="A144" s="1" t="s">
        <v>1317</v>
      </c>
      <c r="B144" s="1">
        <v>143.0</v>
      </c>
      <c r="D144" s="1" t="s">
        <v>1294</v>
      </c>
      <c r="E144" s="1">
        <v>81.0</v>
      </c>
      <c r="F144" s="1">
        <f t="shared" si="1"/>
        <v>-2</v>
      </c>
      <c r="G144" s="1">
        <f t="shared" si="2"/>
        <v>2</v>
      </c>
      <c r="H144" s="1" t="s">
        <v>1286</v>
      </c>
      <c r="I144" s="1">
        <v>1.0</v>
      </c>
      <c r="J144" s="1">
        <v>1.0</v>
      </c>
    </row>
    <row r="145" ht="15.0" customHeight="1">
      <c r="A145" s="1" t="s">
        <v>1317</v>
      </c>
      <c r="B145" s="1">
        <v>144.0</v>
      </c>
      <c r="D145" s="1" t="s">
        <v>1287</v>
      </c>
      <c r="E145" s="1">
        <v>83.0</v>
      </c>
      <c r="F145" s="1">
        <f t="shared" si="1"/>
        <v>2</v>
      </c>
      <c r="G145" s="1">
        <f t="shared" si="2"/>
        <v>2</v>
      </c>
      <c r="H145" s="1" t="s">
        <v>1285</v>
      </c>
      <c r="I145" s="1">
        <v>2.0</v>
      </c>
      <c r="J145" s="1">
        <v>2.0</v>
      </c>
    </row>
    <row r="146" ht="15.0" customHeight="1">
      <c r="A146" s="1" t="s">
        <v>1317</v>
      </c>
      <c r="B146" s="1">
        <v>145.0</v>
      </c>
      <c r="D146" s="1" t="s">
        <v>1291</v>
      </c>
      <c r="E146" s="1">
        <v>80.0</v>
      </c>
      <c r="F146" s="1">
        <f t="shared" si="1"/>
        <v>-3</v>
      </c>
      <c r="G146" s="1">
        <f t="shared" si="2"/>
        <v>3</v>
      </c>
      <c r="H146" s="1" t="s">
        <v>1229</v>
      </c>
      <c r="I146" s="1">
        <v>7.0</v>
      </c>
      <c r="J146" s="1">
        <v>7.0</v>
      </c>
    </row>
    <row r="147" ht="15.0" customHeight="1">
      <c r="A147" s="1" t="s">
        <v>1317</v>
      </c>
      <c r="B147" s="1">
        <v>146.0</v>
      </c>
      <c r="D147" s="1" t="s">
        <v>1291</v>
      </c>
      <c r="E147" s="1">
        <v>80.0</v>
      </c>
      <c r="F147" s="1">
        <f t="shared" si="1"/>
        <v>0</v>
      </c>
      <c r="G147" s="1">
        <f t="shared" si="2"/>
        <v>0</v>
      </c>
      <c r="H147" s="1" t="s">
        <v>1195</v>
      </c>
      <c r="I147" s="1">
        <v>7.0</v>
      </c>
      <c r="J147" s="1">
        <v>7.0</v>
      </c>
    </row>
    <row r="148" ht="15.0" customHeight="1">
      <c r="A148" s="1" t="s">
        <v>1317</v>
      </c>
      <c r="B148" s="1">
        <v>147.0</v>
      </c>
      <c r="D148" s="1" t="s">
        <v>1294</v>
      </c>
      <c r="E148" s="1">
        <v>81.0</v>
      </c>
      <c r="F148" s="1">
        <f t="shared" si="1"/>
        <v>1</v>
      </c>
      <c r="G148" s="1">
        <f t="shared" si="2"/>
        <v>1</v>
      </c>
      <c r="H148" s="1" t="s">
        <v>1196</v>
      </c>
      <c r="I148" s="1">
        <v>1.0</v>
      </c>
      <c r="J148" s="1">
        <v>1.0</v>
      </c>
    </row>
    <row r="149" ht="15.0" customHeight="1">
      <c r="A149" s="1" t="s">
        <v>1317</v>
      </c>
      <c r="B149" s="1">
        <v>148.0</v>
      </c>
      <c r="C149" s="1">
        <v>24.0</v>
      </c>
      <c r="D149" s="1" t="s">
        <v>1223</v>
      </c>
      <c r="E149" s="1">
        <v>73.0</v>
      </c>
      <c r="F149" s="1">
        <f t="shared" si="1"/>
        <v>-8</v>
      </c>
      <c r="G149" s="1">
        <f t="shared" si="2"/>
        <v>8</v>
      </c>
      <c r="H149" s="1" t="s">
        <v>1274</v>
      </c>
      <c r="I149" s="1">
        <v>3.0</v>
      </c>
      <c r="J149" s="1">
        <v>3.0</v>
      </c>
    </row>
    <row r="150" ht="15.0" customHeight="1">
      <c r="A150" s="1" t="s">
        <v>1317</v>
      </c>
      <c r="B150" s="1">
        <v>149.0</v>
      </c>
      <c r="D150" s="1" t="s">
        <v>1200</v>
      </c>
      <c r="E150" s="1">
        <v>61.0</v>
      </c>
      <c r="F150" s="1">
        <f t="shared" si="1"/>
        <v>-12</v>
      </c>
      <c r="G150" s="1">
        <f t="shared" si="2"/>
        <v>12</v>
      </c>
      <c r="H150" s="1" t="s">
        <v>1192</v>
      </c>
      <c r="I150" s="1">
        <v>3.0</v>
      </c>
      <c r="J150" s="1">
        <v>3.0</v>
      </c>
    </row>
    <row r="151" ht="15.0" customHeight="1">
      <c r="A151" s="1" t="s">
        <v>1317</v>
      </c>
      <c r="B151" s="1">
        <v>150.0</v>
      </c>
      <c r="D151" s="1" t="s">
        <v>1200</v>
      </c>
      <c r="E151" s="1">
        <v>61.0</v>
      </c>
      <c r="F151" s="1">
        <f t="shared" si="1"/>
        <v>0</v>
      </c>
      <c r="G151" s="1">
        <f t="shared" si="2"/>
        <v>0</v>
      </c>
      <c r="H151" s="1" t="s">
        <v>1195</v>
      </c>
      <c r="I151" s="1">
        <v>3.0</v>
      </c>
      <c r="J151" s="1">
        <v>3.0</v>
      </c>
    </row>
    <row r="152" ht="15.0" customHeight="1">
      <c r="A152" s="1" t="s">
        <v>1317</v>
      </c>
      <c r="B152" s="1">
        <v>151.0</v>
      </c>
      <c r="D152" s="1" t="s">
        <v>1200</v>
      </c>
      <c r="E152" s="1">
        <v>61.0</v>
      </c>
      <c r="F152" s="1">
        <f t="shared" si="1"/>
        <v>0</v>
      </c>
      <c r="G152" s="1">
        <f t="shared" si="2"/>
        <v>0</v>
      </c>
      <c r="H152" s="1" t="s">
        <v>1195</v>
      </c>
      <c r="I152" s="1">
        <v>3.0</v>
      </c>
      <c r="J152" s="1">
        <v>3.0</v>
      </c>
    </row>
    <row r="153" ht="15.0" customHeight="1">
      <c r="A153" s="1" t="s">
        <v>1317</v>
      </c>
      <c r="B153" s="1">
        <v>152.0</v>
      </c>
      <c r="D153" s="1" t="s">
        <v>1200</v>
      </c>
      <c r="E153" s="1">
        <v>61.0</v>
      </c>
      <c r="F153" s="1">
        <f t="shared" si="1"/>
        <v>0</v>
      </c>
      <c r="G153" s="1">
        <f t="shared" si="2"/>
        <v>0</v>
      </c>
      <c r="H153" s="1" t="s">
        <v>1195</v>
      </c>
      <c r="I153" s="1">
        <v>3.0</v>
      </c>
      <c r="J153" s="1">
        <v>3.0</v>
      </c>
    </row>
    <row r="154" ht="15.0" customHeight="1">
      <c r="A154" s="1" t="s">
        <v>1317</v>
      </c>
      <c r="B154" s="1">
        <v>153.0</v>
      </c>
      <c r="D154" s="1" t="s">
        <v>1200</v>
      </c>
      <c r="E154" s="1">
        <v>61.0</v>
      </c>
      <c r="F154" s="1">
        <f t="shared" si="1"/>
        <v>0</v>
      </c>
      <c r="G154" s="1">
        <f t="shared" si="2"/>
        <v>0</v>
      </c>
      <c r="H154" s="1" t="s">
        <v>1195</v>
      </c>
      <c r="I154" s="1">
        <v>3.0</v>
      </c>
      <c r="J154" s="1">
        <v>3.0</v>
      </c>
    </row>
    <row r="155" ht="15.0" customHeight="1">
      <c r="A155" s="1" t="s">
        <v>1317</v>
      </c>
      <c r="B155" s="1">
        <v>154.0</v>
      </c>
      <c r="D155" s="1" t="s">
        <v>1200</v>
      </c>
      <c r="E155" s="1">
        <v>61.0</v>
      </c>
      <c r="F155" s="1">
        <f t="shared" si="1"/>
        <v>0</v>
      </c>
      <c r="G155" s="1">
        <f t="shared" si="2"/>
        <v>0</v>
      </c>
      <c r="H155" s="1" t="s">
        <v>1195</v>
      </c>
      <c r="I155" s="1">
        <v>3.0</v>
      </c>
      <c r="J155" s="1">
        <v>3.0</v>
      </c>
    </row>
    <row r="156" ht="15.0" customHeight="1">
      <c r="A156" s="1" t="s">
        <v>1317</v>
      </c>
      <c r="B156" s="1">
        <v>155.0</v>
      </c>
      <c r="C156" s="1">
        <v>25.0</v>
      </c>
      <c r="D156" s="1" t="s">
        <v>1200</v>
      </c>
      <c r="E156" s="1">
        <v>61.0</v>
      </c>
      <c r="F156" s="1">
        <f t="shared" si="1"/>
        <v>0</v>
      </c>
      <c r="G156" s="1">
        <f t="shared" si="2"/>
        <v>0</v>
      </c>
      <c r="H156" s="1" t="s">
        <v>1195</v>
      </c>
      <c r="I156" s="1">
        <v>3.0</v>
      </c>
      <c r="J156" s="1">
        <v>3.0</v>
      </c>
    </row>
    <row r="157" ht="15.0" customHeight="1">
      <c r="A157" s="1" t="s">
        <v>1317</v>
      </c>
      <c r="B157" s="1">
        <v>156.0</v>
      </c>
      <c r="D157" s="1" t="s">
        <v>1224</v>
      </c>
      <c r="E157" s="1">
        <v>74.0</v>
      </c>
      <c r="F157" s="1">
        <f t="shared" si="1"/>
        <v>13</v>
      </c>
      <c r="G157" s="1">
        <f t="shared" si="2"/>
        <v>13</v>
      </c>
      <c r="H157" s="1" t="s">
        <v>1258</v>
      </c>
      <c r="I157" s="1">
        <v>4.0</v>
      </c>
      <c r="J157" s="1">
        <v>4.0</v>
      </c>
    </row>
    <row r="158" ht="15.0" customHeight="1">
      <c r="A158" s="1" t="s">
        <v>1317</v>
      </c>
      <c r="B158" s="1">
        <v>157.0</v>
      </c>
      <c r="D158" s="1" t="s">
        <v>1289</v>
      </c>
      <c r="E158" s="1">
        <v>62.0</v>
      </c>
      <c r="F158" s="1">
        <f t="shared" si="1"/>
        <v>-12</v>
      </c>
      <c r="G158" s="1">
        <f t="shared" si="2"/>
        <v>12</v>
      </c>
      <c r="H158" s="1" t="s">
        <v>1192</v>
      </c>
      <c r="I158" s="1">
        <v>4.0</v>
      </c>
      <c r="J158" s="1">
        <v>4.0</v>
      </c>
    </row>
    <row r="159" ht="15.0" customHeight="1">
      <c r="A159" s="1" t="s">
        <v>1317</v>
      </c>
      <c r="B159" s="1">
        <v>158.0</v>
      </c>
      <c r="D159" s="1" t="s">
        <v>1289</v>
      </c>
      <c r="E159" s="1">
        <v>62.0</v>
      </c>
      <c r="F159" s="1">
        <f t="shared" si="1"/>
        <v>0</v>
      </c>
      <c r="G159" s="1">
        <f t="shared" si="2"/>
        <v>0</v>
      </c>
      <c r="H159" s="1" t="s">
        <v>1195</v>
      </c>
      <c r="I159" s="1">
        <v>4.0</v>
      </c>
      <c r="J159" s="1">
        <v>4.0</v>
      </c>
    </row>
    <row r="160" ht="15.0" customHeight="1">
      <c r="A160" s="1" t="s">
        <v>1317</v>
      </c>
      <c r="B160" s="1">
        <v>159.0</v>
      </c>
      <c r="D160" s="1" t="s">
        <v>1289</v>
      </c>
      <c r="E160" s="1">
        <v>62.0</v>
      </c>
      <c r="F160" s="1">
        <f t="shared" si="1"/>
        <v>0</v>
      </c>
      <c r="G160" s="1">
        <f t="shared" si="2"/>
        <v>0</v>
      </c>
      <c r="H160" s="1" t="s">
        <v>1195</v>
      </c>
      <c r="I160" s="1">
        <v>4.0</v>
      </c>
      <c r="J160" s="1">
        <v>4.0</v>
      </c>
    </row>
    <row r="161" ht="15.0" customHeight="1">
      <c r="A161" s="1" t="s">
        <v>1317</v>
      </c>
      <c r="B161" s="1">
        <v>160.0</v>
      </c>
      <c r="D161" s="1" t="s">
        <v>1289</v>
      </c>
      <c r="E161" s="1">
        <v>62.0</v>
      </c>
      <c r="F161" s="1">
        <f t="shared" si="1"/>
        <v>0</v>
      </c>
      <c r="G161" s="1">
        <f t="shared" si="2"/>
        <v>0</v>
      </c>
      <c r="H161" s="1" t="s">
        <v>1195</v>
      </c>
      <c r="I161" s="1">
        <v>4.0</v>
      </c>
      <c r="J161" s="1">
        <v>4.0</v>
      </c>
    </row>
    <row r="162" ht="15.0" customHeight="1">
      <c r="A162" s="1" t="s">
        <v>1317</v>
      </c>
      <c r="B162" s="1">
        <v>161.0</v>
      </c>
      <c r="D162" s="1" t="s">
        <v>1289</v>
      </c>
      <c r="E162" s="1">
        <v>62.0</v>
      </c>
      <c r="F162" s="1">
        <f t="shared" si="1"/>
        <v>0</v>
      </c>
      <c r="G162" s="1">
        <f t="shared" si="2"/>
        <v>0</v>
      </c>
      <c r="H162" s="1" t="s">
        <v>1195</v>
      </c>
      <c r="I162" s="1">
        <v>4.0</v>
      </c>
      <c r="J162" s="1">
        <v>4.0</v>
      </c>
    </row>
    <row r="163" ht="15.0" customHeight="1">
      <c r="A163" s="1" t="s">
        <v>1317</v>
      </c>
      <c r="B163" s="1">
        <v>162.0</v>
      </c>
      <c r="D163" s="1" t="s">
        <v>1289</v>
      </c>
      <c r="E163" s="1">
        <v>62.0</v>
      </c>
      <c r="F163" s="1">
        <f t="shared" si="1"/>
        <v>0</v>
      </c>
      <c r="G163" s="1">
        <f t="shared" si="2"/>
        <v>0</v>
      </c>
      <c r="H163" s="1" t="s">
        <v>1195</v>
      </c>
      <c r="I163" s="1">
        <v>4.0</v>
      </c>
      <c r="J163" s="1">
        <v>4.0</v>
      </c>
    </row>
    <row r="164" ht="15.0" customHeight="1">
      <c r="A164" s="1" t="s">
        <v>1317</v>
      </c>
      <c r="B164" s="1">
        <v>163.0</v>
      </c>
      <c r="D164" s="1" t="s">
        <v>1289</v>
      </c>
      <c r="E164" s="1">
        <v>62.0</v>
      </c>
      <c r="F164" s="1">
        <f t="shared" si="1"/>
        <v>0</v>
      </c>
      <c r="G164" s="1">
        <f t="shared" si="2"/>
        <v>0</v>
      </c>
      <c r="H164" s="1" t="s">
        <v>1195</v>
      </c>
      <c r="I164" s="1">
        <v>4.0</v>
      </c>
      <c r="J164" s="1">
        <v>4.0</v>
      </c>
    </row>
    <row r="165" ht="15.0" customHeight="1">
      <c r="A165" s="1" t="s">
        <v>1317</v>
      </c>
      <c r="B165" s="1">
        <v>164.0</v>
      </c>
      <c r="D165" s="1" t="s">
        <v>1225</v>
      </c>
      <c r="E165" s="1">
        <v>76.0</v>
      </c>
      <c r="F165" s="1">
        <f t="shared" si="1"/>
        <v>14</v>
      </c>
      <c r="G165" s="1">
        <f t="shared" si="2"/>
        <v>14</v>
      </c>
      <c r="H165" s="1" t="s">
        <v>1290</v>
      </c>
      <c r="I165" s="1">
        <v>5.0</v>
      </c>
      <c r="J165" s="1">
        <v>5.0</v>
      </c>
    </row>
    <row r="166" ht="15.0" customHeight="1">
      <c r="A166" s="1" t="s">
        <v>1317</v>
      </c>
      <c r="B166" s="1">
        <v>165.0</v>
      </c>
      <c r="D166" s="1" t="s">
        <v>1193</v>
      </c>
      <c r="E166" s="1">
        <v>64.0</v>
      </c>
      <c r="F166" s="1">
        <f t="shared" si="1"/>
        <v>-12</v>
      </c>
      <c r="G166" s="1">
        <f t="shared" si="2"/>
        <v>12</v>
      </c>
      <c r="H166" s="1" t="s">
        <v>1192</v>
      </c>
      <c r="I166" s="1">
        <v>5.0</v>
      </c>
      <c r="J166" s="1">
        <v>5.0</v>
      </c>
    </row>
    <row r="167" ht="15.0" customHeight="1">
      <c r="A167" s="1" t="s">
        <v>1317</v>
      </c>
      <c r="B167" s="1">
        <v>166.0</v>
      </c>
      <c r="D167" s="1" t="s">
        <v>1193</v>
      </c>
      <c r="E167" s="1">
        <v>64.0</v>
      </c>
      <c r="F167" s="1">
        <f t="shared" si="1"/>
        <v>0</v>
      </c>
      <c r="G167" s="1">
        <f t="shared" si="2"/>
        <v>0</v>
      </c>
      <c r="H167" s="1" t="s">
        <v>1195</v>
      </c>
      <c r="I167" s="1">
        <v>5.0</v>
      </c>
      <c r="J167" s="1">
        <v>5.0</v>
      </c>
    </row>
    <row r="168" ht="15.0" customHeight="1">
      <c r="A168" s="1" t="s">
        <v>1317</v>
      </c>
      <c r="B168" s="1">
        <v>167.0</v>
      </c>
      <c r="D168" s="1" t="s">
        <v>1193</v>
      </c>
      <c r="E168" s="1">
        <v>64.0</v>
      </c>
      <c r="F168" s="1">
        <f t="shared" si="1"/>
        <v>0</v>
      </c>
      <c r="G168" s="1">
        <f t="shared" si="2"/>
        <v>0</v>
      </c>
      <c r="H168" s="1" t="s">
        <v>1195</v>
      </c>
      <c r="I168" s="1">
        <v>5.0</v>
      </c>
      <c r="J168" s="1">
        <v>5.0</v>
      </c>
    </row>
    <row r="169" ht="15.0" customHeight="1">
      <c r="A169" s="1" t="s">
        <v>1317</v>
      </c>
      <c r="B169" s="1">
        <v>168.0</v>
      </c>
      <c r="D169" s="1" t="s">
        <v>1193</v>
      </c>
      <c r="E169" s="1">
        <v>64.0</v>
      </c>
      <c r="F169" s="1">
        <f t="shared" si="1"/>
        <v>0</v>
      </c>
      <c r="G169" s="1">
        <f t="shared" si="2"/>
        <v>0</v>
      </c>
      <c r="H169" s="1" t="s">
        <v>1195</v>
      </c>
      <c r="I169" s="1">
        <v>5.0</v>
      </c>
      <c r="J169" s="1">
        <v>5.0</v>
      </c>
    </row>
    <row r="170" ht="15.0" customHeight="1">
      <c r="A170" s="1" t="s">
        <v>1317</v>
      </c>
      <c r="B170" s="1">
        <v>169.0</v>
      </c>
      <c r="D170" s="1" t="s">
        <v>1193</v>
      </c>
      <c r="E170" s="1">
        <v>64.0</v>
      </c>
      <c r="F170" s="1">
        <f t="shared" si="1"/>
        <v>0</v>
      </c>
      <c r="G170" s="1">
        <f t="shared" si="2"/>
        <v>0</v>
      </c>
      <c r="H170" s="1" t="s">
        <v>1195</v>
      </c>
      <c r="I170" s="1">
        <v>5.0</v>
      </c>
      <c r="J170" s="1">
        <v>5.0</v>
      </c>
    </row>
    <row r="171" ht="15.0" customHeight="1">
      <c r="A171" s="1" t="s">
        <v>1317</v>
      </c>
      <c r="B171" s="1">
        <v>170.0</v>
      </c>
      <c r="D171" s="1" t="s">
        <v>1193</v>
      </c>
      <c r="E171" s="1">
        <v>64.0</v>
      </c>
      <c r="F171" s="1">
        <f t="shared" si="1"/>
        <v>0</v>
      </c>
      <c r="G171" s="1">
        <f t="shared" si="2"/>
        <v>0</v>
      </c>
      <c r="H171" s="1" t="s">
        <v>1195</v>
      </c>
      <c r="I171" s="1">
        <v>5.0</v>
      </c>
      <c r="J171" s="1">
        <v>5.0</v>
      </c>
    </row>
    <row r="172" ht="15.0" customHeight="1">
      <c r="A172" s="1" t="s">
        <v>1317</v>
      </c>
      <c r="B172" s="1">
        <v>171.0</v>
      </c>
      <c r="D172" s="1" t="s">
        <v>1193</v>
      </c>
      <c r="E172" s="1">
        <v>64.0</v>
      </c>
      <c r="F172" s="1">
        <f t="shared" si="1"/>
        <v>0</v>
      </c>
      <c r="G172" s="1">
        <f t="shared" si="2"/>
        <v>0</v>
      </c>
      <c r="H172" s="1" t="s">
        <v>1195</v>
      </c>
      <c r="I172" s="1">
        <v>5.0</v>
      </c>
      <c r="J172" s="1">
        <v>5.0</v>
      </c>
    </row>
    <row r="173" ht="15.0" customHeight="1">
      <c r="A173" s="1" t="s">
        <v>1317</v>
      </c>
      <c r="B173" s="1">
        <v>172.0</v>
      </c>
      <c r="C173" s="1">
        <v>26.0</v>
      </c>
      <c r="D173" s="1" t="s">
        <v>1190</v>
      </c>
      <c r="E173" s="1">
        <v>78.0</v>
      </c>
      <c r="F173" s="1">
        <f t="shared" si="1"/>
        <v>14</v>
      </c>
      <c r="G173" s="1">
        <f t="shared" si="2"/>
        <v>14</v>
      </c>
      <c r="H173" s="1" t="s">
        <v>1290</v>
      </c>
      <c r="I173" s="1">
        <v>6.0</v>
      </c>
      <c r="J173" s="1">
        <v>6.0</v>
      </c>
    </row>
    <row r="174" ht="15.0" customHeight="1">
      <c r="A174" s="1" t="s">
        <v>1317</v>
      </c>
      <c r="B174" s="1">
        <v>173.0</v>
      </c>
      <c r="D174" s="1" t="s">
        <v>1239</v>
      </c>
      <c r="E174" s="1">
        <v>66.0</v>
      </c>
      <c r="F174" s="1">
        <f t="shared" si="1"/>
        <v>-12</v>
      </c>
      <c r="G174" s="1">
        <f t="shared" si="2"/>
        <v>12</v>
      </c>
      <c r="H174" s="1" t="s">
        <v>1192</v>
      </c>
      <c r="I174" s="1">
        <v>6.0</v>
      </c>
      <c r="J174" s="1">
        <v>6.0</v>
      </c>
    </row>
    <row r="175" ht="15.0" customHeight="1">
      <c r="A175" s="1" t="s">
        <v>1317</v>
      </c>
      <c r="B175" s="1">
        <v>174.0</v>
      </c>
      <c r="D175" s="1" t="s">
        <v>1239</v>
      </c>
      <c r="E175" s="1">
        <v>66.0</v>
      </c>
      <c r="F175" s="1">
        <f t="shared" si="1"/>
        <v>0</v>
      </c>
      <c r="G175" s="1">
        <f t="shared" si="2"/>
        <v>0</v>
      </c>
      <c r="H175" s="1" t="s">
        <v>1195</v>
      </c>
      <c r="I175" s="1">
        <v>6.0</v>
      </c>
      <c r="J175" s="1">
        <v>6.0</v>
      </c>
    </row>
    <row r="176" ht="15.0" customHeight="1">
      <c r="A176" s="1" t="s">
        <v>1317</v>
      </c>
      <c r="B176" s="1">
        <v>175.0</v>
      </c>
      <c r="D176" s="1" t="s">
        <v>1239</v>
      </c>
      <c r="E176" s="1">
        <v>66.0</v>
      </c>
      <c r="F176" s="1">
        <f t="shared" si="1"/>
        <v>0</v>
      </c>
      <c r="G176" s="1">
        <f t="shared" si="2"/>
        <v>0</v>
      </c>
      <c r="H176" s="1" t="s">
        <v>1195</v>
      </c>
      <c r="I176" s="1">
        <v>6.0</v>
      </c>
      <c r="J176" s="1">
        <v>6.0</v>
      </c>
    </row>
    <row r="177" ht="15.0" customHeight="1">
      <c r="A177" s="1" t="s">
        <v>1317</v>
      </c>
      <c r="B177" s="1">
        <v>176.0</v>
      </c>
      <c r="D177" s="1" t="s">
        <v>1239</v>
      </c>
      <c r="E177" s="1">
        <v>66.0</v>
      </c>
      <c r="F177" s="1">
        <f t="shared" si="1"/>
        <v>0</v>
      </c>
      <c r="G177" s="1">
        <f t="shared" si="2"/>
        <v>0</v>
      </c>
      <c r="H177" s="1" t="s">
        <v>1195</v>
      </c>
      <c r="I177" s="1">
        <v>6.0</v>
      </c>
      <c r="J177" s="1">
        <v>6.0</v>
      </c>
    </row>
    <row r="178" ht="15.0" customHeight="1">
      <c r="A178" s="1" t="s">
        <v>1317</v>
      </c>
      <c r="B178" s="1">
        <v>177.0</v>
      </c>
      <c r="D178" s="1" t="s">
        <v>1239</v>
      </c>
      <c r="E178" s="1">
        <v>66.0</v>
      </c>
      <c r="F178" s="1">
        <f t="shared" si="1"/>
        <v>0</v>
      </c>
      <c r="G178" s="1">
        <f t="shared" si="2"/>
        <v>0</v>
      </c>
      <c r="H178" s="1" t="s">
        <v>1195</v>
      </c>
      <c r="I178" s="1">
        <v>6.0</v>
      </c>
      <c r="J178" s="1">
        <v>6.0</v>
      </c>
    </row>
    <row r="179" ht="15.0" customHeight="1">
      <c r="A179" s="1" t="s">
        <v>1317</v>
      </c>
      <c r="B179" s="1">
        <v>178.0</v>
      </c>
      <c r="D179" s="1" t="s">
        <v>1239</v>
      </c>
      <c r="E179" s="1">
        <v>66.0</v>
      </c>
      <c r="F179" s="1">
        <f t="shared" si="1"/>
        <v>0</v>
      </c>
      <c r="G179" s="1">
        <f t="shared" si="2"/>
        <v>0</v>
      </c>
      <c r="H179" s="1" t="s">
        <v>1195</v>
      </c>
      <c r="I179" s="1">
        <v>6.0</v>
      </c>
      <c r="J179" s="1">
        <v>6.0</v>
      </c>
    </row>
    <row r="180" ht="15.0" customHeight="1">
      <c r="A180" s="1" t="s">
        <v>1317</v>
      </c>
      <c r="B180" s="1">
        <v>179.0</v>
      </c>
      <c r="D180" s="1" t="s">
        <v>1239</v>
      </c>
      <c r="E180" s="1">
        <v>66.0</v>
      </c>
      <c r="F180" s="1">
        <f t="shared" si="1"/>
        <v>0</v>
      </c>
      <c r="G180" s="1">
        <f t="shared" si="2"/>
        <v>0</v>
      </c>
      <c r="H180" s="1" t="s">
        <v>1195</v>
      </c>
      <c r="I180" s="1">
        <v>6.0</v>
      </c>
      <c r="J180" s="1">
        <v>6.0</v>
      </c>
    </row>
    <row r="181" ht="15.0" customHeight="1">
      <c r="A181" s="1" t="s">
        <v>1317</v>
      </c>
      <c r="B181" s="1">
        <v>180.0</v>
      </c>
      <c r="D181" s="1" t="s">
        <v>1291</v>
      </c>
      <c r="E181" s="1">
        <v>80.0</v>
      </c>
      <c r="F181" s="1">
        <f t="shared" si="1"/>
        <v>14</v>
      </c>
      <c r="G181" s="1">
        <f t="shared" si="2"/>
        <v>14</v>
      </c>
      <c r="H181" s="1" t="s">
        <v>1290</v>
      </c>
      <c r="I181" s="1">
        <v>7.0</v>
      </c>
      <c r="J181" s="1">
        <v>7.0</v>
      </c>
    </row>
    <row r="182" ht="15.0" customHeight="1">
      <c r="A182" s="1" t="s">
        <v>1317</v>
      </c>
      <c r="B182" s="1">
        <v>181.0</v>
      </c>
      <c r="C182" s="1">
        <v>27.0</v>
      </c>
      <c r="D182" s="1" t="s">
        <v>1228</v>
      </c>
      <c r="E182" s="1">
        <v>71.0</v>
      </c>
      <c r="F182" s="1">
        <f t="shared" si="1"/>
        <v>-9</v>
      </c>
      <c r="G182" s="1">
        <f t="shared" si="2"/>
        <v>9</v>
      </c>
      <c r="H182" s="1" t="s">
        <v>1288</v>
      </c>
      <c r="I182" s="1">
        <v>2.0</v>
      </c>
      <c r="J182" s="1">
        <v>2.0</v>
      </c>
    </row>
    <row r="183" ht="15.0" customHeight="1">
      <c r="A183" s="1" t="s">
        <v>1317</v>
      </c>
      <c r="B183" s="1">
        <v>182.0</v>
      </c>
      <c r="D183" s="1" t="s">
        <v>1228</v>
      </c>
      <c r="E183" s="1">
        <v>71.0</v>
      </c>
      <c r="F183" s="1">
        <f t="shared" si="1"/>
        <v>0</v>
      </c>
      <c r="G183" s="1">
        <f t="shared" si="2"/>
        <v>0</v>
      </c>
      <c r="H183" s="1" t="s">
        <v>1195</v>
      </c>
      <c r="I183" s="1">
        <v>2.0</v>
      </c>
      <c r="J183" s="1">
        <v>2.0</v>
      </c>
    </row>
    <row r="184" ht="15.0" customHeight="1">
      <c r="A184" s="1" t="s">
        <v>1317</v>
      </c>
      <c r="B184" s="1">
        <v>183.0</v>
      </c>
      <c r="D184" s="1" t="s">
        <v>1228</v>
      </c>
      <c r="E184" s="1">
        <v>71.0</v>
      </c>
      <c r="F184" s="1">
        <f t="shared" si="1"/>
        <v>0</v>
      </c>
      <c r="G184" s="1">
        <f t="shared" si="2"/>
        <v>0</v>
      </c>
      <c r="H184" s="1" t="s">
        <v>1195</v>
      </c>
      <c r="I184" s="1">
        <v>2.0</v>
      </c>
      <c r="J184" s="1">
        <v>2.0</v>
      </c>
    </row>
    <row r="185" ht="15.0" customHeight="1">
      <c r="A185" s="1" t="s">
        <v>1317</v>
      </c>
      <c r="B185" s="1">
        <v>184.0</v>
      </c>
      <c r="D185" s="1" t="s">
        <v>1234</v>
      </c>
      <c r="E185" s="1">
        <v>68.0</v>
      </c>
      <c r="F185" s="1">
        <f t="shared" si="1"/>
        <v>-3</v>
      </c>
      <c r="G185" s="1">
        <f t="shared" si="2"/>
        <v>3</v>
      </c>
      <c r="H185" s="1" t="s">
        <v>1229</v>
      </c>
      <c r="I185" s="1">
        <v>7.0</v>
      </c>
      <c r="J185" s="1">
        <v>7.0</v>
      </c>
    </row>
    <row r="186" ht="15.0" customHeight="1">
      <c r="A186" s="1" t="s">
        <v>1317</v>
      </c>
      <c r="B186" s="1">
        <v>185.0</v>
      </c>
      <c r="D186" s="1" t="s">
        <v>1230</v>
      </c>
      <c r="E186" s="1">
        <v>69.0</v>
      </c>
      <c r="F186" s="1">
        <f t="shared" si="1"/>
        <v>1</v>
      </c>
      <c r="G186" s="1">
        <f t="shared" si="2"/>
        <v>1</v>
      </c>
      <c r="H186" s="1" t="s">
        <v>1196</v>
      </c>
      <c r="I186" s="1">
        <v>1.0</v>
      </c>
      <c r="J186" s="1">
        <v>1.0</v>
      </c>
    </row>
    <row r="187" ht="15.0" customHeight="1">
      <c r="A187" s="1" t="s">
        <v>1317</v>
      </c>
      <c r="B187" s="1">
        <v>186.0</v>
      </c>
      <c r="D187" s="1" t="s">
        <v>1228</v>
      </c>
      <c r="E187" s="1">
        <v>71.0</v>
      </c>
      <c r="F187" s="1">
        <f t="shared" si="1"/>
        <v>2</v>
      </c>
      <c r="G187" s="1">
        <f t="shared" si="2"/>
        <v>2</v>
      </c>
      <c r="H187" s="1" t="s">
        <v>1285</v>
      </c>
      <c r="I187" s="1">
        <v>2.0</v>
      </c>
      <c r="J187" s="1">
        <v>2.0</v>
      </c>
    </row>
    <row r="188" ht="15.0" customHeight="1">
      <c r="A188" s="1" t="s">
        <v>1317</v>
      </c>
      <c r="B188" s="1">
        <v>187.0</v>
      </c>
      <c r="D188" s="1" t="s">
        <v>1228</v>
      </c>
      <c r="E188" s="1">
        <v>71.0</v>
      </c>
      <c r="F188" s="1">
        <f t="shared" si="1"/>
        <v>0</v>
      </c>
      <c r="G188" s="1">
        <f t="shared" si="2"/>
        <v>0</v>
      </c>
      <c r="H188" s="1" t="s">
        <v>1195</v>
      </c>
      <c r="I188" s="1">
        <v>2.0</v>
      </c>
      <c r="J188" s="1">
        <v>2.0</v>
      </c>
    </row>
    <row r="189" ht="15.0" customHeight="1">
      <c r="A189" s="1" t="s">
        <v>1317</v>
      </c>
      <c r="B189" s="1">
        <v>188.0</v>
      </c>
      <c r="C189" s="1">
        <v>28.0</v>
      </c>
      <c r="D189" s="1" t="s">
        <v>1228</v>
      </c>
      <c r="E189" s="1">
        <v>71.0</v>
      </c>
      <c r="F189" s="1">
        <f t="shared" si="1"/>
        <v>0</v>
      </c>
      <c r="G189" s="1">
        <f t="shared" si="2"/>
        <v>0</v>
      </c>
      <c r="H189" s="1" t="s">
        <v>1195</v>
      </c>
      <c r="I189" s="1">
        <v>2.0</v>
      </c>
      <c r="J189" s="1">
        <v>2.0</v>
      </c>
    </row>
    <row r="190" ht="15.0" customHeight="1">
      <c r="A190" s="1" t="s">
        <v>1317</v>
      </c>
      <c r="B190" s="1">
        <v>189.0</v>
      </c>
      <c r="D190" s="1" t="s">
        <v>1234</v>
      </c>
      <c r="E190" s="1">
        <v>68.0</v>
      </c>
      <c r="F190" s="1">
        <f t="shared" si="1"/>
        <v>-3</v>
      </c>
      <c r="G190" s="1">
        <f t="shared" si="2"/>
        <v>3</v>
      </c>
      <c r="H190" s="1" t="s">
        <v>1229</v>
      </c>
      <c r="I190" s="1">
        <v>7.0</v>
      </c>
      <c r="J190" s="1">
        <v>7.0</v>
      </c>
    </row>
    <row r="191" ht="15.0" customHeight="1">
      <c r="A191" s="1" t="s">
        <v>1317</v>
      </c>
      <c r="B191" s="1">
        <v>190.0</v>
      </c>
      <c r="D191" s="1" t="s">
        <v>1230</v>
      </c>
      <c r="E191" s="1">
        <v>69.0</v>
      </c>
      <c r="F191" s="1">
        <f t="shared" si="1"/>
        <v>1</v>
      </c>
      <c r="G191" s="1">
        <f t="shared" si="2"/>
        <v>1</v>
      </c>
      <c r="H191" s="1" t="s">
        <v>1196</v>
      </c>
      <c r="I191" s="1">
        <v>1.0</v>
      </c>
      <c r="J191" s="1">
        <v>1.0</v>
      </c>
    </row>
    <row r="192" ht="15.0" customHeight="1">
      <c r="A192" s="1" t="s">
        <v>1317</v>
      </c>
      <c r="B192" s="1">
        <v>191.0</v>
      </c>
      <c r="D192" s="1" t="s">
        <v>1228</v>
      </c>
      <c r="E192" s="1">
        <v>71.0</v>
      </c>
      <c r="F192" s="1">
        <f t="shared" si="1"/>
        <v>2</v>
      </c>
      <c r="G192" s="1">
        <f t="shared" si="2"/>
        <v>2</v>
      </c>
      <c r="H192" s="1" t="s">
        <v>1285</v>
      </c>
      <c r="I192" s="1">
        <v>2.0</v>
      </c>
      <c r="J192" s="1">
        <v>2.0</v>
      </c>
    </row>
    <row r="193" ht="15.0" customHeight="1">
      <c r="A193" s="1" t="s">
        <v>1317</v>
      </c>
      <c r="B193" s="1">
        <v>192.0</v>
      </c>
      <c r="D193" s="1" t="s">
        <v>1223</v>
      </c>
      <c r="E193" s="1">
        <v>73.0</v>
      </c>
      <c r="F193" s="1">
        <f t="shared" si="1"/>
        <v>2</v>
      </c>
      <c r="G193" s="1">
        <f t="shared" si="2"/>
        <v>2</v>
      </c>
      <c r="H193" s="1" t="s">
        <v>1285</v>
      </c>
      <c r="I193" s="1">
        <v>3.0</v>
      </c>
      <c r="J193" s="1">
        <v>3.0</v>
      </c>
    </row>
    <row r="194" ht="15.0" customHeight="1">
      <c r="A194" s="1" t="s">
        <v>1317</v>
      </c>
      <c r="B194" s="1">
        <v>193.0</v>
      </c>
      <c r="D194" s="1" t="s">
        <v>1235</v>
      </c>
      <c r="E194" s="1">
        <v>75.0</v>
      </c>
      <c r="F194" s="1">
        <f t="shared" si="1"/>
        <v>2</v>
      </c>
      <c r="G194" s="1">
        <f t="shared" si="2"/>
        <v>2</v>
      </c>
      <c r="H194" s="1" t="s">
        <v>1285</v>
      </c>
      <c r="I194" s="1" t="s">
        <v>1236</v>
      </c>
      <c r="J194" s="1" t="s">
        <v>1236</v>
      </c>
    </row>
    <row r="195" ht="15.0" customHeight="1">
      <c r="A195" s="1" t="s">
        <v>1317</v>
      </c>
      <c r="B195" s="1">
        <v>194.0</v>
      </c>
      <c r="D195" s="1" t="s">
        <v>1225</v>
      </c>
      <c r="E195" s="1">
        <v>76.0</v>
      </c>
      <c r="F195" s="1">
        <f t="shared" si="1"/>
        <v>1</v>
      </c>
      <c r="G195" s="1">
        <f t="shared" si="2"/>
        <v>1</v>
      </c>
      <c r="H195" s="1" t="s">
        <v>1196</v>
      </c>
      <c r="I195" s="1">
        <v>5.0</v>
      </c>
      <c r="J195" s="1">
        <v>5.0</v>
      </c>
    </row>
    <row r="196" ht="15.0" customHeight="1">
      <c r="A196" s="1" t="s">
        <v>1317</v>
      </c>
      <c r="B196" s="1">
        <v>195.0</v>
      </c>
      <c r="D196" s="1" t="s">
        <v>1193</v>
      </c>
      <c r="E196" s="1">
        <v>64.0</v>
      </c>
      <c r="F196" s="1">
        <f t="shared" si="1"/>
        <v>-12</v>
      </c>
      <c r="G196" s="1">
        <f t="shared" si="2"/>
        <v>12</v>
      </c>
      <c r="H196" s="1" t="s">
        <v>1192</v>
      </c>
      <c r="I196" s="1">
        <v>5.0</v>
      </c>
      <c r="J196" s="1">
        <v>5.0</v>
      </c>
    </row>
    <row r="197" ht="15.0" customHeight="1">
      <c r="A197" s="1" t="s">
        <v>1317</v>
      </c>
      <c r="B197" s="1">
        <v>196.0</v>
      </c>
      <c r="D197" s="1" t="s">
        <v>1228</v>
      </c>
      <c r="E197" s="1">
        <v>71.0</v>
      </c>
      <c r="F197" s="1">
        <f t="shared" si="1"/>
        <v>7</v>
      </c>
      <c r="G197" s="1">
        <f t="shared" si="2"/>
        <v>7</v>
      </c>
      <c r="H197" s="1" t="s">
        <v>1233</v>
      </c>
      <c r="I197" s="1">
        <v>2.0</v>
      </c>
      <c r="J197" s="1">
        <v>2.0</v>
      </c>
    </row>
    <row r="198" ht="15.0" customHeight="1">
      <c r="A198" s="1" t="s">
        <v>1317</v>
      </c>
      <c r="B198" s="1">
        <v>197.0</v>
      </c>
      <c r="C198" s="1">
        <v>29.0</v>
      </c>
      <c r="D198" s="1" t="s">
        <v>1223</v>
      </c>
      <c r="E198" s="1">
        <v>73.0</v>
      </c>
      <c r="F198" s="1">
        <f t="shared" si="1"/>
        <v>2</v>
      </c>
      <c r="G198" s="1">
        <f t="shared" si="2"/>
        <v>2</v>
      </c>
      <c r="H198" s="1" t="s">
        <v>1285</v>
      </c>
      <c r="I198" s="1">
        <v>3.0</v>
      </c>
      <c r="J198" s="1">
        <v>3.0</v>
      </c>
    </row>
    <row r="199" ht="15.0" customHeight="1">
      <c r="A199" s="1" t="s">
        <v>1317</v>
      </c>
      <c r="B199" s="1">
        <v>198.0</v>
      </c>
      <c r="D199" s="1" t="s">
        <v>1228</v>
      </c>
      <c r="E199" s="1">
        <v>71.0</v>
      </c>
      <c r="F199" s="1">
        <f t="shared" si="1"/>
        <v>-2</v>
      </c>
      <c r="G199" s="1">
        <f t="shared" si="2"/>
        <v>2</v>
      </c>
      <c r="H199" s="1" t="s">
        <v>1286</v>
      </c>
      <c r="I199" s="1">
        <v>2.0</v>
      </c>
      <c r="J199" s="1">
        <v>2.0</v>
      </c>
    </row>
    <row r="200" ht="15.0" customHeight="1">
      <c r="A200" s="1" t="s">
        <v>1317</v>
      </c>
      <c r="B200" s="1">
        <v>199.0</v>
      </c>
      <c r="D200" s="1" t="s">
        <v>1230</v>
      </c>
      <c r="E200" s="1">
        <v>69.0</v>
      </c>
      <c r="F200" s="1">
        <f t="shared" si="1"/>
        <v>-2</v>
      </c>
      <c r="G200" s="1">
        <f t="shared" si="2"/>
        <v>2</v>
      </c>
      <c r="H200" s="1" t="s">
        <v>1286</v>
      </c>
      <c r="I200" s="1">
        <v>1.0</v>
      </c>
      <c r="J200" s="1">
        <v>1.0</v>
      </c>
    </row>
    <row r="201" ht="15.0" customHeight="1">
      <c r="A201" s="1" t="s">
        <v>1317</v>
      </c>
      <c r="B201" s="1">
        <v>200.0</v>
      </c>
      <c r="D201" s="1" t="s">
        <v>1224</v>
      </c>
      <c r="E201" s="1">
        <v>74.0</v>
      </c>
      <c r="F201" s="1">
        <f t="shared" si="1"/>
        <v>5</v>
      </c>
      <c r="G201" s="1">
        <f t="shared" si="2"/>
        <v>5</v>
      </c>
      <c r="H201" s="1" t="s">
        <v>1237</v>
      </c>
      <c r="I201" s="1">
        <v>4.0</v>
      </c>
      <c r="J201" s="1">
        <v>4.0</v>
      </c>
    </row>
    <row r="202" ht="15.0" customHeight="1">
      <c r="A202" s="1" t="s">
        <v>1317</v>
      </c>
      <c r="B202" s="1">
        <v>201.0</v>
      </c>
      <c r="D202" s="1" t="s">
        <v>1223</v>
      </c>
      <c r="E202" s="1">
        <v>73.0</v>
      </c>
      <c r="F202" s="1">
        <f t="shared" si="1"/>
        <v>-1</v>
      </c>
      <c r="G202" s="1">
        <f t="shared" si="2"/>
        <v>1</v>
      </c>
      <c r="H202" s="1" t="s">
        <v>1197</v>
      </c>
      <c r="I202" s="1">
        <v>3.0</v>
      </c>
      <c r="J202" s="1">
        <v>3.0</v>
      </c>
    </row>
    <row r="203" ht="15.0" customHeight="1">
      <c r="A203" s="1" t="s">
        <v>1317</v>
      </c>
      <c r="B203" s="1">
        <v>202.0</v>
      </c>
      <c r="D203" s="1" t="s">
        <v>1228</v>
      </c>
      <c r="E203" s="1">
        <v>71.0</v>
      </c>
      <c r="F203" s="1">
        <f t="shared" si="1"/>
        <v>-2</v>
      </c>
      <c r="G203" s="1">
        <f t="shared" si="2"/>
        <v>2</v>
      </c>
      <c r="H203" s="1" t="s">
        <v>1286</v>
      </c>
      <c r="I203" s="1">
        <v>2.0</v>
      </c>
      <c r="J203" s="1">
        <v>2.0</v>
      </c>
    </row>
    <row r="204" ht="15.0" customHeight="1">
      <c r="A204" s="1" t="s">
        <v>1317</v>
      </c>
      <c r="B204" s="1">
        <v>203.0</v>
      </c>
      <c r="C204" s="1">
        <v>30.0</v>
      </c>
      <c r="D204" s="1" t="s">
        <v>1223</v>
      </c>
      <c r="E204" s="1">
        <v>73.0</v>
      </c>
      <c r="F204" s="1">
        <f t="shared" si="1"/>
        <v>2</v>
      </c>
      <c r="G204" s="1">
        <f t="shared" si="2"/>
        <v>2</v>
      </c>
      <c r="H204" s="1" t="s">
        <v>1285</v>
      </c>
      <c r="I204" s="1">
        <v>3.0</v>
      </c>
      <c r="J204" s="1">
        <v>3.0</v>
      </c>
    </row>
    <row r="205" ht="15.0" customHeight="1">
      <c r="A205" s="1" t="s">
        <v>1317</v>
      </c>
      <c r="B205" s="1">
        <v>204.0</v>
      </c>
      <c r="D205" s="1" t="s">
        <v>1228</v>
      </c>
      <c r="E205" s="1">
        <v>71.0</v>
      </c>
      <c r="F205" s="1">
        <f t="shared" si="1"/>
        <v>-2</v>
      </c>
      <c r="G205" s="1">
        <f t="shared" si="2"/>
        <v>2</v>
      </c>
      <c r="H205" s="1" t="s">
        <v>1286</v>
      </c>
      <c r="I205" s="1">
        <v>2.0</v>
      </c>
      <c r="J205" s="1">
        <v>2.0</v>
      </c>
    </row>
    <row r="206" ht="15.0" customHeight="1">
      <c r="A206" s="1" t="s">
        <v>1317</v>
      </c>
      <c r="B206" s="1">
        <v>205.0</v>
      </c>
      <c r="D206" s="1" t="s">
        <v>1230</v>
      </c>
      <c r="E206" s="1">
        <v>69.0</v>
      </c>
      <c r="F206" s="1">
        <f t="shared" si="1"/>
        <v>-2</v>
      </c>
      <c r="G206" s="1">
        <f t="shared" si="2"/>
        <v>2</v>
      </c>
      <c r="H206" s="1" t="s">
        <v>1286</v>
      </c>
      <c r="I206" s="1">
        <v>1.0</v>
      </c>
      <c r="J206" s="1">
        <v>1.0</v>
      </c>
    </row>
    <row r="207" ht="15.0" customHeight="1">
      <c r="A207" s="1" t="s">
        <v>1317</v>
      </c>
      <c r="B207" s="1">
        <v>206.0</v>
      </c>
      <c r="D207" s="1" t="s">
        <v>1224</v>
      </c>
      <c r="E207" s="1">
        <v>74.0</v>
      </c>
      <c r="F207" s="1">
        <f t="shared" si="1"/>
        <v>5</v>
      </c>
      <c r="G207" s="1">
        <f t="shared" si="2"/>
        <v>5</v>
      </c>
      <c r="H207" s="1" t="s">
        <v>1237</v>
      </c>
      <c r="I207" s="1">
        <v>4.0</v>
      </c>
      <c r="J207" s="1">
        <v>4.0</v>
      </c>
    </row>
    <row r="208" ht="15.0" customHeight="1">
      <c r="A208" s="1" t="s">
        <v>1317</v>
      </c>
      <c r="B208" s="1">
        <v>207.0</v>
      </c>
      <c r="D208" s="1" t="s">
        <v>1223</v>
      </c>
      <c r="E208" s="1">
        <v>73.0</v>
      </c>
      <c r="F208" s="1">
        <f t="shared" si="1"/>
        <v>-1</v>
      </c>
      <c r="G208" s="1">
        <f t="shared" si="2"/>
        <v>1</v>
      </c>
      <c r="H208" s="1" t="s">
        <v>1197</v>
      </c>
      <c r="I208" s="1">
        <v>3.0</v>
      </c>
      <c r="J208" s="1">
        <v>3.0</v>
      </c>
    </row>
    <row r="209" ht="15.0" customHeight="1">
      <c r="A209" s="1" t="s">
        <v>1317</v>
      </c>
      <c r="B209" s="1">
        <v>208.0</v>
      </c>
      <c r="D209" s="1" t="s">
        <v>1228</v>
      </c>
      <c r="E209" s="1">
        <v>71.0</v>
      </c>
      <c r="F209" s="1">
        <f t="shared" si="1"/>
        <v>-2</v>
      </c>
      <c r="G209" s="1">
        <f t="shared" si="2"/>
        <v>2</v>
      </c>
      <c r="H209" s="1" t="s">
        <v>1286</v>
      </c>
      <c r="I209" s="1">
        <v>2.0</v>
      </c>
      <c r="J209" s="1">
        <v>2.0</v>
      </c>
    </row>
    <row r="210" ht="15.0" customHeight="1">
      <c r="A210" s="1" t="s">
        <v>1317</v>
      </c>
      <c r="B210" s="1">
        <v>209.0</v>
      </c>
      <c r="C210" s="1">
        <v>31.0</v>
      </c>
      <c r="D210" s="1" t="s">
        <v>1223</v>
      </c>
      <c r="E210" s="1">
        <v>73.0</v>
      </c>
      <c r="F210" s="1">
        <f t="shared" si="1"/>
        <v>2</v>
      </c>
      <c r="G210" s="1">
        <f t="shared" si="2"/>
        <v>2</v>
      </c>
      <c r="H210" s="1" t="s">
        <v>1285</v>
      </c>
      <c r="I210" s="1">
        <v>3.0</v>
      </c>
      <c r="J210" s="1">
        <v>3.0</v>
      </c>
    </row>
    <row r="211" ht="15.0" customHeight="1">
      <c r="A211" s="1" t="s">
        <v>1317</v>
      </c>
      <c r="B211" s="1">
        <v>210.0</v>
      </c>
      <c r="D211" s="1" t="s">
        <v>1225</v>
      </c>
      <c r="E211" s="1">
        <v>76.0</v>
      </c>
      <c r="F211" s="1">
        <f t="shared" si="1"/>
        <v>3</v>
      </c>
      <c r="G211" s="1">
        <f t="shared" si="2"/>
        <v>3</v>
      </c>
      <c r="H211" s="1" t="s">
        <v>1201</v>
      </c>
      <c r="I211" s="1">
        <v>5.0</v>
      </c>
      <c r="J211" s="1">
        <v>5.0</v>
      </c>
    </row>
    <row r="212" ht="15.0" customHeight="1">
      <c r="A212" s="1" t="s">
        <v>1317</v>
      </c>
      <c r="B212" s="1">
        <v>211.0</v>
      </c>
      <c r="D212" s="1" t="s">
        <v>1224</v>
      </c>
      <c r="E212" s="1">
        <v>74.0</v>
      </c>
      <c r="F212" s="1">
        <f t="shared" si="1"/>
        <v>-2</v>
      </c>
      <c r="G212" s="1">
        <f t="shared" si="2"/>
        <v>2</v>
      </c>
      <c r="H212" s="1" t="s">
        <v>1286</v>
      </c>
      <c r="I212" s="1">
        <v>4.0</v>
      </c>
      <c r="J212" s="1">
        <v>4.0</v>
      </c>
    </row>
    <row r="213" ht="15.0" customHeight="1">
      <c r="A213" s="1" t="s">
        <v>1317</v>
      </c>
      <c r="B213" s="1">
        <v>212.0</v>
      </c>
      <c r="D213" s="1" t="s">
        <v>1190</v>
      </c>
      <c r="E213" s="1">
        <v>78.0</v>
      </c>
      <c r="F213" s="1">
        <f t="shared" si="1"/>
        <v>4</v>
      </c>
      <c r="G213" s="1">
        <f t="shared" si="2"/>
        <v>4</v>
      </c>
      <c r="H213" s="1" t="s">
        <v>1293</v>
      </c>
      <c r="I213" s="1">
        <v>6.0</v>
      </c>
      <c r="J213" s="1">
        <v>6.0</v>
      </c>
    </row>
    <row r="214" ht="15.0" customHeight="1">
      <c r="A214" s="1" t="s">
        <v>1317</v>
      </c>
      <c r="B214" s="1">
        <v>213.0</v>
      </c>
      <c r="D214" s="1" t="s">
        <v>1225</v>
      </c>
      <c r="E214" s="1">
        <v>76.0</v>
      </c>
      <c r="F214" s="1">
        <f t="shared" si="1"/>
        <v>-2</v>
      </c>
      <c r="G214" s="1">
        <f t="shared" si="2"/>
        <v>2</v>
      </c>
      <c r="H214" s="1" t="s">
        <v>1286</v>
      </c>
      <c r="I214" s="1">
        <v>5.0</v>
      </c>
      <c r="J214" s="1">
        <v>5.0</v>
      </c>
    </row>
    <row r="215" ht="15.0" customHeight="1">
      <c r="A215" s="1" t="s">
        <v>1317</v>
      </c>
      <c r="B215" s="1">
        <v>214.0</v>
      </c>
      <c r="D215" s="1" t="s">
        <v>1190</v>
      </c>
      <c r="E215" s="1">
        <v>78.0</v>
      </c>
      <c r="F215" s="1">
        <f t="shared" si="1"/>
        <v>2</v>
      </c>
      <c r="G215" s="1">
        <f t="shared" si="2"/>
        <v>2</v>
      </c>
      <c r="H215" s="1" t="s">
        <v>1285</v>
      </c>
      <c r="I215" s="1">
        <v>6.0</v>
      </c>
      <c r="J215" s="1">
        <v>6.0</v>
      </c>
    </row>
    <row r="216" ht="15.0" customHeight="1">
      <c r="A216" s="1" t="s">
        <v>1317</v>
      </c>
      <c r="B216" s="1">
        <v>215.0</v>
      </c>
      <c r="D216" s="1" t="s">
        <v>1230</v>
      </c>
      <c r="E216" s="1">
        <v>69.0</v>
      </c>
      <c r="F216" s="1">
        <f t="shared" si="1"/>
        <v>-9</v>
      </c>
      <c r="G216" s="1">
        <f t="shared" si="2"/>
        <v>9</v>
      </c>
      <c r="H216" s="1" t="s">
        <v>1288</v>
      </c>
      <c r="I216" s="1">
        <v>1.0</v>
      </c>
      <c r="J216" s="1">
        <v>1.0</v>
      </c>
    </row>
    <row r="217" ht="15.0" customHeight="1">
      <c r="A217" s="1" t="s">
        <v>1317</v>
      </c>
      <c r="B217" s="1">
        <v>216.0</v>
      </c>
      <c r="D217" s="1" t="s">
        <v>1234</v>
      </c>
      <c r="E217" s="1">
        <v>68.0</v>
      </c>
      <c r="F217" s="1">
        <f t="shared" si="1"/>
        <v>-1</v>
      </c>
      <c r="G217" s="1">
        <f t="shared" si="2"/>
        <v>1</v>
      </c>
      <c r="H217" s="1" t="s">
        <v>1197</v>
      </c>
      <c r="I217" s="1">
        <v>7.0</v>
      </c>
      <c r="J217" s="1">
        <v>7.0</v>
      </c>
    </row>
    <row r="218" ht="15.0" customHeight="1">
      <c r="A218" s="1" t="s">
        <v>1317</v>
      </c>
      <c r="B218" s="1">
        <v>217.0</v>
      </c>
      <c r="C218" s="1">
        <v>32.0</v>
      </c>
      <c r="D218" s="1" t="s">
        <v>1230</v>
      </c>
      <c r="E218" s="1">
        <v>69.0</v>
      </c>
      <c r="F218" s="1">
        <f t="shared" si="1"/>
        <v>1</v>
      </c>
      <c r="G218" s="1">
        <f t="shared" si="2"/>
        <v>1</v>
      </c>
      <c r="H218" s="1" t="s">
        <v>1196</v>
      </c>
      <c r="I218" s="1">
        <v>1.0</v>
      </c>
      <c r="J218" s="1">
        <v>1.0</v>
      </c>
    </row>
    <row r="219" ht="15.0" customHeight="1">
      <c r="A219" s="1" t="s">
        <v>1317</v>
      </c>
      <c r="B219" s="1">
        <v>218.0</v>
      </c>
      <c r="C219" s="1">
        <v>33.0</v>
      </c>
      <c r="D219" s="1" t="s">
        <v>1223</v>
      </c>
      <c r="E219" s="1">
        <v>73.0</v>
      </c>
      <c r="F219" s="1">
        <f t="shared" si="1"/>
        <v>4</v>
      </c>
      <c r="G219" s="1">
        <f t="shared" si="2"/>
        <v>4</v>
      </c>
      <c r="H219" s="1" t="s">
        <v>1293</v>
      </c>
      <c r="I219" s="1">
        <v>3.0</v>
      </c>
      <c r="J219" s="1">
        <v>3.0</v>
      </c>
    </row>
    <row r="220" ht="15.0" customHeight="1">
      <c r="A220" s="1" t="s">
        <v>1317</v>
      </c>
      <c r="B220" s="1">
        <v>219.0</v>
      </c>
      <c r="D220" s="1" t="s">
        <v>1224</v>
      </c>
      <c r="E220" s="1">
        <v>74.0</v>
      </c>
      <c r="F220" s="1">
        <f t="shared" si="1"/>
        <v>1</v>
      </c>
      <c r="G220" s="1">
        <f t="shared" si="2"/>
        <v>1</v>
      </c>
      <c r="H220" s="1" t="s">
        <v>1196</v>
      </c>
      <c r="I220" s="1">
        <v>4.0</v>
      </c>
      <c r="J220" s="1">
        <v>4.0</v>
      </c>
    </row>
    <row r="221" ht="15.0" customHeight="1">
      <c r="A221" s="1" t="s">
        <v>1317</v>
      </c>
      <c r="B221" s="1">
        <v>220.0</v>
      </c>
      <c r="D221" s="1" t="s">
        <v>1223</v>
      </c>
      <c r="E221" s="1">
        <v>73.0</v>
      </c>
      <c r="F221" s="1">
        <f t="shared" si="1"/>
        <v>-1</v>
      </c>
      <c r="G221" s="1">
        <f t="shared" si="2"/>
        <v>1</v>
      </c>
      <c r="H221" s="1" t="s">
        <v>1197</v>
      </c>
      <c r="I221" s="1">
        <v>3.0</v>
      </c>
      <c r="J221" s="1">
        <v>3.0</v>
      </c>
    </row>
    <row r="222" ht="15.0" customHeight="1">
      <c r="A222" s="1" t="s">
        <v>1317</v>
      </c>
      <c r="B222" s="1">
        <v>221.0</v>
      </c>
      <c r="D222" s="1" t="s">
        <v>1224</v>
      </c>
      <c r="E222" s="1">
        <v>74.0</v>
      </c>
      <c r="F222" s="1">
        <f t="shared" si="1"/>
        <v>1</v>
      </c>
      <c r="G222" s="1">
        <f t="shared" si="2"/>
        <v>1</v>
      </c>
      <c r="H222" s="1" t="s">
        <v>1196</v>
      </c>
      <c r="I222" s="1">
        <v>4.0</v>
      </c>
      <c r="J222" s="1">
        <v>4.0</v>
      </c>
    </row>
    <row r="223" ht="15.0" customHeight="1">
      <c r="A223" s="1" t="s">
        <v>1317</v>
      </c>
      <c r="B223" s="1">
        <v>222.0</v>
      </c>
      <c r="D223" s="1" t="s">
        <v>1225</v>
      </c>
      <c r="E223" s="1">
        <v>76.0</v>
      </c>
      <c r="F223" s="1">
        <f t="shared" si="1"/>
        <v>2</v>
      </c>
      <c r="G223" s="1">
        <f t="shared" si="2"/>
        <v>2</v>
      </c>
      <c r="H223" s="1" t="s">
        <v>1285</v>
      </c>
      <c r="I223" s="1">
        <v>5.0</v>
      </c>
      <c r="J223" s="1">
        <v>5.0</v>
      </c>
    </row>
    <row r="224" ht="15.0" customHeight="1">
      <c r="A224" s="1" t="s">
        <v>1317</v>
      </c>
      <c r="B224" s="1">
        <v>223.0</v>
      </c>
      <c r="D224" s="1" t="s">
        <v>1225</v>
      </c>
      <c r="E224" s="1">
        <v>76.0</v>
      </c>
      <c r="F224" s="1">
        <f t="shared" si="1"/>
        <v>0</v>
      </c>
      <c r="G224" s="1">
        <f t="shared" si="2"/>
        <v>0</v>
      </c>
      <c r="H224" s="1" t="s">
        <v>1195</v>
      </c>
      <c r="I224" s="1">
        <v>5.0</v>
      </c>
      <c r="J224" s="1">
        <v>5.0</v>
      </c>
    </row>
    <row r="225" ht="15.0" customHeight="1">
      <c r="A225" s="1" t="s">
        <v>1317</v>
      </c>
      <c r="B225" s="1">
        <v>224.0</v>
      </c>
      <c r="D225" s="1" t="s">
        <v>1224</v>
      </c>
      <c r="E225" s="1">
        <v>74.0</v>
      </c>
      <c r="F225" s="1">
        <f t="shared" si="1"/>
        <v>-2</v>
      </c>
      <c r="G225" s="1">
        <f t="shared" si="2"/>
        <v>2</v>
      </c>
      <c r="H225" s="1" t="s">
        <v>1286</v>
      </c>
      <c r="I225" s="1">
        <v>4.0</v>
      </c>
      <c r="J225" s="1">
        <v>4.0</v>
      </c>
    </row>
    <row r="226" ht="15.0" customHeight="1">
      <c r="A226" s="1" t="s">
        <v>1317</v>
      </c>
      <c r="B226" s="1">
        <v>225.0</v>
      </c>
      <c r="D226" s="1" t="s">
        <v>1223</v>
      </c>
      <c r="E226" s="1">
        <v>73.0</v>
      </c>
      <c r="F226" s="1">
        <f t="shared" si="1"/>
        <v>-1</v>
      </c>
      <c r="G226" s="1">
        <f t="shared" si="2"/>
        <v>1</v>
      </c>
      <c r="H226" s="1" t="s">
        <v>1197</v>
      </c>
      <c r="I226" s="1">
        <v>3.0</v>
      </c>
      <c r="J226" s="1">
        <v>3.0</v>
      </c>
    </row>
    <row r="227" ht="15.0" customHeight="1">
      <c r="A227" s="1" t="s">
        <v>1317</v>
      </c>
      <c r="B227" s="1">
        <v>226.0</v>
      </c>
      <c r="D227" s="1" t="s">
        <v>1224</v>
      </c>
      <c r="E227" s="1">
        <v>74.0</v>
      </c>
      <c r="F227" s="1">
        <f t="shared" si="1"/>
        <v>1</v>
      </c>
      <c r="G227" s="1">
        <f t="shared" si="2"/>
        <v>1</v>
      </c>
      <c r="H227" s="1" t="s">
        <v>1196</v>
      </c>
      <c r="I227" s="1">
        <v>4.0</v>
      </c>
      <c r="J227" s="1">
        <v>4.0</v>
      </c>
    </row>
    <row r="228" ht="15.0" customHeight="1">
      <c r="A228" s="1" t="s">
        <v>1317</v>
      </c>
      <c r="B228" s="1">
        <v>227.0</v>
      </c>
      <c r="D228" s="1" t="s">
        <v>1228</v>
      </c>
      <c r="E228" s="1">
        <v>71.0</v>
      </c>
      <c r="F228" s="1">
        <f t="shared" si="1"/>
        <v>-3</v>
      </c>
      <c r="G228" s="1">
        <f t="shared" si="2"/>
        <v>3</v>
      </c>
      <c r="H228" s="1" t="s">
        <v>1229</v>
      </c>
      <c r="I228" s="1">
        <v>2.0</v>
      </c>
      <c r="J228" s="1">
        <v>2.0</v>
      </c>
    </row>
    <row r="229" ht="15.0" customHeight="1">
      <c r="A229" s="1" t="s">
        <v>1317</v>
      </c>
      <c r="B229" s="1">
        <v>228.0</v>
      </c>
      <c r="C229" s="1">
        <v>34.0</v>
      </c>
      <c r="D229" s="1" t="s">
        <v>1223</v>
      </c>
      <c r="E229" s="1">
        <v>73.0</v>
      </c>
      <c r="F229" s="1">
        <f t="shared" si="1"/>
        <v>2</v>
      </c>
      <c r="G229" s="1">
        <f t="shared" si="2"/>
        <v>2</v>
      </c>
      <c r="H229" s="1" t="s">
        <v>1285</v>
      </c>
      <c r="I229" s="1">
        <v>3.0</v>
      </c>
      <c r="J229" s="1">
        <v>3.0</v>
      </c>
    </row>
    <row r="230" ht="15.0" customHeight="1">
      <c r="A230" s="1" t="s">
        <v>1317</v>
      </c>
      <c r="B230" s="1">
        <v>229.0</v>
      </c>
      <c r="D230" s="1" t="s">
        <v>1225</v>
      </c>
      <c r="E230" s="1">
        <v>76.0</v>
      </c>
      <c r="F230" s="1">
        <f t="shared" si="1"/>
        <v>3</v>
      </c>
      <c r="G230" s="1">
        <f t="shared" si="2"/>
        <v>3</v>
      </c>
      <c r="H230" s="1" t="s">
        <v>1201</v>
      </c>
      <c r="I230" s="1">
        <v>5.0</v>
      </c>
      <c r="J230" s="1">
        <v>5.0</v>
      </c>
    </row>
    <row r="231" ht="15.0" customHeight="1">
      <c r="A231" s="1" t="s">
        <v>1317</v>
      </c>
      <c r="B231" s="1">
        <v>230.0</v>
      </c>
      <c r="D231" s="1" t="s">
        <v>1224</v>
      </c>
      <c r="E231" s="1">
        <v>74.0</v>
      </c>
      <c r="F231" s="1">
        <f t="shared" si="1"/>
        <v>-2</v>
      </c>
      <c r="G231" s="1">
        <f t="shared" si="2"/>
        <v>2</v>
      </c>
      <c r="H231" s="1" t="s">
        <v>1286</v>
      </c>
      <c r="I231" s="1">
        <v>4.0</v>
      </c>
      <c r="J231" s="1">
        <v>4.0</v>
      </c>
    </row>
    <row r="232" ht="15.0" customHeight="1">
      <c r="A232" s="1" t="s">
        <v>1317</v>
      </c>
      <c r="B232" s="1">
        <v>231.0</v>
      </c>
      <c r="D232" s="1" t="s">
        <v>1223</v>
      </c>
      <c r="E232" s="1">
        <v>73.0</v>
      </c>
      <c r="F232" s="1">
        <f t="shared" si="1"/>
        <v>-1</v>
      </c>
      <c r="G232" s="1">
        <f t="shared" si="2"/>
        <v>1</v>
      </c>
      <c r="H232" s="1" t="s">
        <v>1197</v>
      </c>
      <c r="I232" s="1">
        <v>3.0</v>
      </c>
      <c r="J232" s="1">
        <v>3.0</v>
      </c>
    </row>
    <row r="233" ht="15.0" customHeight="1">
      <c r="A233" s="1" t="s">
        <v>1317</v>
      </c>
      <c r="B233" s="1">
        <v>232.0</v>
      </c>
      <c r="D233" s="1" t="s">
        <v>1228</v>
      </c>
      <c r="E233" s="1">
        <v>71.0</v>
      </c>
      <c r="F233" s="1">
        <f t="shared" si="1"/>
        <v>-2</v>
      </c>
      <c r="G233" s="1">
        <f t="shared" si="2"/>
        <v>2</v>
      </c>
      <c r="H233" s="1" t="s">
        <v>1286</v>
      </c>
      <c r="I233" s="1">
        <v>2.0</v>
      </c>
      <c r="J233" s="1">
        <v>2.0</v>
      </c>
    </row>
    <row r="234" ht="15.0" customHeight="1">
      <c r="A234" s="1" t="s">
        <v>1317</v>
      </c>
      <c r="B234" s="1">
        <v>233.0</v>
      </c>
      <c r="D234" s="1" t="s">
        <v>1230</v>
      </c>
      <c r="E234" s="1">
        <v>69.0</v>
      </c>
      <c r="F234" s="1">
        <f t="shared" si="1"/>
        <v>-2</v>
      </c>
      <c r="G234" s="1">
        <f t="shared" si="2"/>
        <v>2</v>
      </c>
      <c r="H234" s="1" t="s">
        <v>1286</v>
      </c>
      <c r="I234" s="1">
        <v>1.0</v>
      </c>
      <c r="J234" s="1">
        <v>1.0</v>
      </c>
    </row>
    <row r="235" ht="15.0" customHeight="1">
      <c r="A235" s="1" t="s">
        <v>1317</v>
      </c>
      <c r="B235" s="1">
        <v>234.0</v>
      </c>
      <c r="D235" s="1" t="s">
        <v>1230</v>
      </c>
      <c r="E235" s="1">
        <v>69.0</v>
      </c>
      <c r="F235" s="1">
        <f t="shared" si="1"/>
        <v>0</v>
      </c>
      <c r="G235" s="1">
        <f t="shared" si="2"/>
        <v>0</v>
      </c>
      <c r="H235" s="1" t="s">
        <v>1195</v>
      </c>
      <c r="I235" s="1">
        <v>1.0</v>
      </c>
      <c r="J235" s="1">
        <v>1.0</v>
      </c>
    </row>
    <row r="236" ht="15.0" customHeight="1">
      <c r="A236" s="1" t="s">
        <v>1317</v>
      </c>
      <c r="B236" s="1">
        <v>235.0</v>
      </c>
      <c r="D236" s="1" t="s">
        <v>1234</v>
      </c>
      <c r="E236" s="1">
        <v>68.0</v>
      </c>
      <c r="F236" s="1">
        <f t="shared" si="1"/>
        <v>-1</v>
      </c>
      <c r="G236" s="1">
        <f t="shared" si="2"/>
        <v>1</v>
      </c>
      <c r="H236" s="1" t="s">
        <v>1197</v>
      </c>
      <c r="I236" s="1">
        <v>7.0</v>
      </c>
      <c r="J236" s="1">
        <v>7.0</v>
      </c>
    </row>
    <row r="237" ht="15.0" customHeight="1">
      <c r="A237" s="1" t="s">
        <v>1317</v>
      </c>
      <c r="B237" s="1">
        <v>236.0</v>
      </c>
      <c r="D237" s="1" t="s">
        <v>1230</v>
      </c>
      <c r="E237" s="1">
        <v>69.0</v>
      </c>
      <c r="F237" s="1">
        <f t="shared" si="1"/>
        <v>1</v>
      </c>
      <c r="G237" s="1">
        <f t="shared" si="2"/>
        <v>1</v>
      </c>
      <c r="H237" s="1" t="s">
        <v>1196</v>
      </c>
      <c r="I237" s="1">
        <v>1.0</v>
      </c>
      <c r="J237" s="1">
        <v>1.0</v>
      </c>
    </row>
    <row r="238" ht="15.0" customHeight="1">
      <c r="A238" s="1" t="s">
        <v>1317</v>
      </c>
      <c r="B238" s="1">
        <v>237.0</v>
      </c>
      <c r="C238" s="1">
        <v>35.0</v>
      </c>
      <c r="D238" s="1" t="s">
        <v>1228</v>
      </c>
      <c r="E238" s="1">
        <v>71.0</v>
      </c>
      <c r="F238" s="1">
        <f t="shared" si="1"/>
        <v>2</v>
      </c>
      <c r="G238" s="1">
        <f t="shared" si="2"/>
        <v>2</v>
      </c>
      <c r="H238" s="1" t="s">
        <v>1285</v>
      </c>
      <c r="I238" s="1">
        <v>2.0</v>
      </c>
      <c r="J238" s="1">
        <v>2.0</v>
      </c>
    </row>
    <row r="239" ht="15.0" customHeight="1">
      <c r="A239" s="1" t="s">
        <v>1317</v>
      </c>
      <c r="B239" s="1">
        <v>238.0</v>
      </c>
      <c r="D239" s="1" t="s">
        <v>1224</v>
      </c>
      <c r="E239" s="1">
        <v>74.0</v>
      </c>
      <c r="F239" s="1">
        <f t="shared" si="1"/>
        <v>3</v>
      </c>
      <c r="G239" s="1">
        <f t="shared" si="2"/>
        <v>3</v>
      </c>
      <c r="H239" s="1" t="s">
        <v>1201</v>
      </c>
      <c r="I239" s="1">
        <v>4.0</v>
      </c>
      <c r="J239" s="1">
        <v>4.0</v>
      </c>
    </row>
    <row r="240" ht="15.0" customHeight="1">
      <c r="A240" s="1" t="s">
        <v>1317</v>
      </c>
      <c r="B240" s="1">
        <v>239.0</v>
      </c>
      <c r="D240" s="1" t="s">
        <v>1223</v>
      </c>
      <c r="E240" s="1">
        <v>73.0</v>
      </c>
      <c r="F240" s="1">
        <f t="shared" si="1"/>
        <v>-1</v>
      </c>
      <c r="G240" s="1">
        <f t="shared" si="2"/>
        <v>1</v>
      </c>
      <c r="H240" s="1" t="s">
        <v>1197</v>
      </c>
      <c r="I240" s="1">
        <v>3.0</v>
      </c>
      <c r="J240" s="1">
        <v>3.0</v>
      </c>
    </row>
    <row r="241" ht="15.0" customHeight="1">
      <c r="A241" s="1" t="s">
        <v>1317</v>
      </c>
      <c r="B241" s="1">
        <v>240.0</v>
      </c>
      <c r="D241" s="1" t="s">
        <v>1228</v>
      </c>
      <c r="E241" s="1">
        <v>71.0</v>
      </c>
      <c r="F241" s="1">
        <f t="shared" si="1"/>
        <v>-2</v>
      </c>
      <c r="G241" s="1">
        <f t="shared" si="2"/>
        <v>2</v>
      </c>
      <c r="H241" s="1" t="s">
        <v>1286</v>
      </c>
      <c r="I241" s="1">
        <v>2.0</v>
      </c>
      <c r="J241" s="1">
        <v>2.0</v>
      </c>
    </row>
    <row r="242" ht="15.0" customHeight="1">
      <c r="A242" s="1" t="s">
        <v>1317</v>
      </c>
      <c r="B242" s="1">
        <v>241.0</v>
      </c>
      <c r="D242" s="1" t="s">
        <v>1287</v>
      </c>
      <c r="E242" s="1">
        <v>83.0</v>
      </c>
      <c r="F242" s="1">
        <f t="shared" si="1"/>
        <v>12</v>
      </c>
      <c r="G242" s="1">
        <f t="shared" si="2"/>
        <v>12</v>
      </c>
      <c r="H242" s="1" t="s">
        <v>1191</v>
      </c>
      <c r="I242" s="1">
        <v>2.0</v>
      </c>
      <c r="J242" s="1">
        <v>2.0</v>
      </c>
    </row>
    <row r="243" ht="15.0" customHeight="1">
      <c r="A243" s="1" t="s">
        <v>1317</v>
      </c>
      <c r="B243" s="1">
        <v>242.0</v>
      </c>
      <c r="D243" s="1" t="s">
        <v>1224</v>
      </c>
      <c r="E243" s="1">
        <v>74.0</v>
      </c>
      <c r="F243" s="1">
        <f t="shared" si="1"/>
        <v>-9</v>
      </c>
      <c r="G243" s="1">
        <f t="shared" si="2"/>
        <v>9</v>
      </c>
      <c r="H243" s="1" t="s">
        <v>1288</v>
      </c>
      <c r="I243" s="1">
        <v>4.0</v>
      </c>
      <c r="J243" s="1">
        <v>4.0</v>
      </c>
    </row>
    <row r="244" ht="15.0" customHeight="1">
      <c r="A244" s="1" t="s">
        <v>1317</v>
      </c>
      <c r="B244" s="1">
        <v>243.0</v>
      </c>
      <c r="D244" s="1" t="s">
        <v>1223</v>
      </c>
      <c r="E244" s="1">
        <v>73.0</v>
      </c>
      <c r="F244" s="1">
        <f t="shared" si="1"/>
        <v>-1</v>
      </c>
      <c r="G244" s="1">
        <f t="shared" si="2"/>
        <v>1</v>
      </c>
      <c r="H244" s="1" t="s">
        <v>1197</v>
      </c>
      <c r="I244" s="1">
        <v>3.0</v>
      </c>
      <c r="J244" s="1">
        <v>3.0</v>
      </c>
    </row>
    <row r="245" ht="15.0" customHeight="1">
      <c r="A245" s="1" t="s">
        <v>1317</v>
      </c>
      <c r="B245" s="1">
        <v>244.0</v>
      </c>
      <c r="D245" s="1" t="s">
        <v>1225</v>
      </c>
      <c r="E245" s="1">
        <v>76.0</v>
      </c>
      <c r="F245" s="1">
        <f t="shared" si="1"/>
        <v>3</v>
      </c>
      <c r="G245" s="1">
        <f t="shared" si="2"/>
        <v>3</v>
      </c>
      <c r="H245" s="1" t="s">
        <v>1201</v>
      </c>
      <c r="I245" s="1">
        <v>5.0</v>
      </c>
      <c r="J245" s="1">
        <v>5.0</v>
      </c>
    </row>
    <row r="246" ht="15.0" customHeight="1">
      <c r="A246" s="1" t="s">
        <v>1317</v>
      </c>
      <c r="B246" s="1">
        <v>245.0</v>
      </c>
      <c r="D246" s="1" t="s">
        <v>1294</v>
      </c>
      <c r="E246" s="1">
        <v>81.0</v>
      </c>
      <c r="F246" s="1">
        <f t="shared" si="1"/>
        <v>5</v>
      </c>
      <c r="G246" s="1">
        <f t="shared" si="2"/>
        <v>5</v>
      </c>
      <c r="H246" s="1" t="s">
        <v>1237</v>
      </c>
      <c r="I246" s="1">
        <v>1.0</v>
      </c>
      <c r="J246" s="1">
        <v>1.0</v>
      </c>
    </row>
    <row r="247" ht="15.0" customHeight="1">
      <c r="A247" s="1" t="s">
        <v>1317</v>
      </c>
      <c r="B247" s="1">
        <v>246.0</v>
      </c>
      <c r="D247" s="1" t="s">
        <v>1223</v>
      </c>
      <c r="E247" s="1">
        <v>73.0</v>
      </c>
      <c r="F247" s="1">
        <f t="shared" si="1"/>
        <v>-8</v>
      </c>
      <c r="G247" s="1">
        <f t="shared" si="2"/>
        <v>8</v>
      </c>
      <c r="H247" s="1" t="s">
        <v>1274</v>
      </c>
      <c r="I247" s="1">
        <v>3.0</v>
      </c>
      <c r="J247" s="1">
        <v>3.0</v>
      </c>
    </row>
    <row r="248" ht="15.0" customHeight="1">
      <c r="A248" s="1" t="s">
        <v>1317</v>
      </c>
      <c r="B248" s="1">
        <v>247.0</v>
      </c>
      <c r="D248" s="1" t="s">
        <v>1228</v>
      </c>
      <c r="E248" s="1">
        <v>71.0</v>
      </c>
      <c r="F248" s="1">
        <f t="shared" si="1"/>
        <v>-2</v>
      </c>
      <c r="G248" s="1">
        <f t="shared" si="2"/>
        <v>2</v>
      </c>
      <c r="H248" s="1" t="s">
        <v>1286</v>
      </c>
      <c r="I248" s="1">
        <v>2.0</v>
      </c>
      <c r="J248" s="1">
        <v>2.0</v>
      </c>
    </row>
    <row r="249" ht="15.0" customHeight="1">
      <c r="A249" s="1" t="s">
        <v>1318</v>
      </c>
      <c r="B249" s="1">
        <v>248.0</v>
      </c>
      <c r="C249" s="1">
        <v>1.0</v>
      </c>
      <c r="D249" s="1" t="s">
        <v>1230</v>
      </c>
      <c r="E249" s="1">
        <v>69.0</v>
      </c>
      <c r="F249" s="1"/>
      <c r="G249" s="1"/>
      <c r="I249" s="1">
        <v>1.0</v>
      </c>
      <c r="J249" s="1">
        <v>1.0</v>
      </c>
    </row>
    <row r="250" ht="15.0" customHeight="1">
      <c r="A250" s="1" t="s">
        <v>1318</v>
      </c>
      <c r="B250" s="1">
        <v>249.0</v>
      </c>
      <c r="D250" s="1" t="s">
        <v>1228</v>
      </c>
      <c r="E250" s="1">
        <v>71.0</v>
      </c>
      <c r="F250" s="1">
        <f t="shared" ref="F250:F462" si="3">E250-E249</f>
        <v>2</v>
      </c>
      <c r="G250" s="1">
        <f t="shared" ref="G250:G462" si="4">ABS(F250)</f>
        <v>2</v>
      </c>
      <c r="H250" s="1" t="s">
        <v>1285</v>
      </c>
      <c r="I250" s="1">
        <v>2.0</v>
      </c>
      <c r="J250" s="1">
        <v>2.0</v>
      </c>
    </row>
    <row r="251" ht="15.0" customHeight="1">
      <c r="A251" s="1" t="s">
        <v>1318</v>
      </c>
      <c r="B251" s="1">
        <v>250.0</v>
      </c>
      <c r="D251" s="1" t="s">
        <v>1230</v>
      </c>
      <c r="E251" s="1">
        <v>69.0</v>
      </c>
      <c r="F251" s="1">
        <f t="shared" si="3"/>
        <v>-2</v>
      </c>
      <c r="G251" s="1">
        <f t="shared" si="4"/>
        <v>2</v>
      </c>
      <c r="H251" s="1" t="s">
        <v>1286</v>
      </c>
      <c r="I251" s="1">
        <v>1.0</v>
      </c>
      <c r="J251" s="1">
        <v>1.0</v>
      </c>
    </row>
    <row r="252" ht="15.0" customHeight="1">
      <c r="A252" s="1" t="s">
        <v>1318</v>
      </c>
      <c r="B252" s="1">
        <v>251.0</v>
      </c>
      <c r="D252" s="1" t="s">
        <v>1228</v>
      </c>
      <c r="E252" s="1">
        <v>71.0</v>
      </c>
      <c r="F252" s="1">
        <f t="shared" si="3"/>
        <v>2</v>
      </c>
      <c r="G252" s="1">
        <f t="shared" si="4"/>
        <v>2</v>
      </c>
      <c r="H252" s="1" t="s">
        <v>1285</v>
      </c>
      <c r="I252" s="1">
        <v>2.0</v>
      </c>
      <c r="J252" s="1">
        <v>2.0</v>
      </c>
    </row>
    <row r="253" ht="15.0" customHeight="1">
      <c r="A253" s="1" t="s">
        <v>1318</v>
      </c>
      <c r="B253" s="1">
        <v>252.0</v>
      </c>
      <c r="D253" s="1" t="s">
        <v>1223</v>
      </c>
      <c r="E253" s="1">
        <v>73.0</v>
      </c>
      <c r="F253" s="1">
        <f t="shared" si="3"/>
        <v>2</v>
      </c>
      <c r="G253" s="1">
        <f t="shared" si="4"/>
        <v>2</v>
      </c>
      <c r="H253" s="1" t="s">
        <v>1285</v>
      </c>
      <c r="I253" s="1">
        <v>3.0</v>
      </c>
      <c r="J253" s="1">
        <v>3.0</v>
      </c>
    </row>
    <row r="254" ht="15.0" customHeight="1">
      <c r="A254" s="1" t="s">
        <v>1318</v>
      </c>
      <c r="B254" s="1">
        <v>253.0</v>
      </c>
      <c r="D254" s="1" t="s">
        <v>1223</v>
      </c>
      <c r="E254" s="1">
        <v>73.0</v>
      </c>
      <c r="F254" s="1">
        <f t="shared" si="3"/>
        <v>0</v>
      </c>
      <c r="G254" s="1">
        <f t="shared" si="4"/>
        <v>0</v>
      </c>
      <c r="H254" s="1" t="s">
        <v>1195</v>
      </c>
      <c r="I254" s="1">
        <v>3.0</v>
      </c>
      <c r="J254" s="1">
        <v>3.0</v>
      </c>
    </row>
    <row r="255" ht="15.0" customHeight="1">
      <c r="A255" s="1" t="s">
        <v>1318</v>
      </c>
      <c r="B255" s="1">
        <v>254.0</v>
      </c>
      <c r="D255" s="1" t="s">
        <v>1228</v>
      </c>
      <c r="E255" s="1">
        <v>71.0</v>
      </c>
      <c r="F255" s="1">
        <f t="shared" si="3"/>
        <v>-2</v>
      </c>
      <c r="G255" s="1">
        <f t="shared" si="4"/>
        <v>2</v>
      </c>
      <c r="H255" s="1" t="s">
        <v>1286</v>
      </c>
      <c r="I255" s="1">
        <v>2.0</v>
      </c>
      <c r="J255" s="1">
        <v>2.0</v>
      </c>
    </row>
    <row r="256" ht="15.0" customHeight="1">
      <c r="A256" s="1" t="s">
        <v>1318</v>
      </c>
      <c r="B256" s="1">
        <v>255.0</v>
      </c>
      <c r="D256" s="1" t="s">
        <v>1230</v>
      </c>
      <c r="E256" s="1">
        <v>69.0</v>
      </c>
      <c r="F256" s="1">
        <f t="shared" si="3"/>
        <v>-2</v>
      </c>
      <c r="G256" s="1">
        <f t="shared" si="4"/>
        <v>2</v>
      </c>
      <c r="H256" s="1" t="s">
        <v>1286</v>
      </c>
      <c r="I256" s="1">
        <v>1.0</v>
      </c>
      <c r="J256" s="1">
        <v>1.0</v>
      </c>
    </row>
    <row r="257" ht="15.0" customHeight="1">
      <c r="A257" s="1" t="s">
        <v>1318</v>
      </c>
      <c r="B257" s="1">
        <v>256.0</v>
      </c>
      <c r="D257" s="1" t="s">
        <v>1228</v>
      </c>
      <c r="E257" s="1">
        <v>71.0</v>
      </c>
      <c r="F257" s="1">
        <f t="shared" si="3"/>
        <v>2</v>
      </c>
      <c r="G257" s="1">
        <f t="shared" si="4"/>
        <v>2</v>
      </c>
      <c r="H257" s="1" t="s">
        <v>1285</v>
      </c>
      <c r="I257" s="1">
        <v>2.0</v>
      </c>
      <c r="J257" s="1">
        <v>2.0</v>
      </c>
    </row>
    <row r="258" ht="15.0" customHeight="1">
      <c r="A258" s="1" t="s">
        <v>1318</v>
      </c>
      <c r="B258" s="1">
        <v>257.0</v>
      </c>
      <c r="D258" s="1" t="s">
        <v>1234</v>
      </c>
      <c r="E258" s="1">
        <v>68.0</v>
      </c>
      <c r="F258" s="1">
        <f t="shared" si="3"/>
        <v>-3</v>
      </c>
      <c r="G258" s="1">
        <f t="shared" si="4"/>
        <v>3</v>
      </c>
      <c r="H258" s="1" t="s">
        <v>1229</v>
      </c>
      <c r="I258" s="1">
        <v>7.0</v>
      </c>
      <c r="J258" s="1">
        <v>7.0</v>
      </c>
    </row>
    <row r="259" ht="15.0" customHeight="1">
      <c r="A259" s="1" t="s">
        <v>1318</v>
      </c>
      <c r="B259" s="1">
        <v>258.0</v>
      </c>
      <c r="C259" s="1">
        <v>2.0</v>
      </c>
      <c r="D259" s="1" t="s">
        <v>1230</v>
      </c>
      <c r="E259" s="1">
        <v>69.0</v>
      </c>
      <c r="F259" s="1">
        <f t="shared" si="3"/>
        <v>1</v>
      </c>
      <c r="G259" s="1">
        <f t="shared" si="4"/>
        <v>1</v>
      </c>
      <c r="H259" s="1" t="s">
        <v>1196</v>
      </c>
      <c r="I259" s="1">
        <v>1.0</v>
      </c>
      <c r="J259" s="1">
        <v>1.0</v>
      </c>
    </row>
    <row r="260" ht="15.0" customHeight="1">
      <c r="A260" s="1" t="s">
        <v>1318</v>
      </c>
      <c r="B260" s="1">
        <v>259.0</v>
      </c>
      <c r="D260" s="1" t="s">
        <v>1193</v>
      </c>
      <c r="E260" s="1">
        <v>64.0</v>
      </c>
      <c r="F260" s="1">
        <f t="shared" si="3"/>
        <v>-5</v>
      </c>
      <c r="G260" s="1">
        <f t="shared" si="4"/>
        <v>5</v>
      </c>
      <c r="H260" s="1" t="s">
        <v>1272</v>
      </c>
      <c r="I260" s="1">
        <v>5.0</v>
      </c>
      <c r="J260" s="1">
        <v>5.0</v>
      </c>
    </row>
    <row r="261" ht="15.0" customHeight="1">
      <c r="A261" s="1" t="s">
        <v>1318</v>
      </c>
      <c r="B261" s="1">
        <v>260.0</v>
      </c>
      <c r="D261" s="1" t="s">
        <v>1239</v>
      </c>
      <c r="E261" s="1">
        <v>66.0</v>
      </c>
      <c r="F261" s="1">
        <f t="shared" si="3"/>
        <v>2</v>
      </c>
      <c r="G261" s="1">
        <f t="shared" si="4"/>
        <v>2</v>
      </c>
      <c r="H261" s="1" t="s">
        <v>1285</v>
      </c>
      <c r="I261" s="1">
        <v>6.0</v>
      </c>
      <c r="J261" s="1">
        <v>6.0</v>
      </c>
    </row>
    <row r="262" ht="15.0" customHeight="1">
      <c r="A262" s="1" t="s">
        <v>1318</v>
      </c>
      <c r="B262" s="1">
        <v>261.0</v>
      </c>
      <c r="D262" s="1" t="s">
        <v>1319</v>
      </c>
      <c r="E262" s="1">
        <v>63.0</v>
      </c>
      <c r="F262" s="1">
        <f t="shared" si="3"/>
        <v>-3</v>
      </c>
      <c r="G262" s="1">
        <f t="shared" si="4"/>
        <v>3</v>
      </c>
      <c r="H262" s="1" t="s">
        <v>1229</v>
      </c>
      <c r="I262" s="1" t="s">
        <v>1236</v>
      </c>
      <c r="J262" s="1" t="s">
        <v>1236</v>
      </c>
    </row>
    <row r="263" ht="15.0" customHeight="1">
      <c r="A263" s="1" t="s">
        <v>1318</v>
      </c>
      <c r="B263" s="1">
        <v>262.0</v>
      </c>
      <c r="D263" s="1" t="s">
        <v>1193</v>
      </c>
      <c r="E263" s="1">
        <v>64.0</v>
      </c>
      <c r="F263" s="1">
        <f t="shared" si="3"/>
        <v>1</v>
      </c>
      <c r="G263" s="1">
        <f t="shared" si="4"/>
        <v>1</v>
      </c>
      <c r="H263" s="1" t="s">
        <v>1196</v>
      </c>
      <c r="I263" s="1">
        <v>5.0</v>
      </c>
      <c r="J263" s="1">
        <v>5.0</v>
      </c>
    </row>
    <row r="264" ht="15.0" customHeight="1">
      <c r="A264" s="1" t="s">
        <v>1318</v>
      </c>
      <c r="B264" s="1">
        <v>263.0</v>
      </c>
      <c r="D264" s="1" t="s">
        <v>1239</v>
      </c>
      <c r="E264" s="1">
        <v>66.0</v>
      </c>
      <c r="F264" s="1">
        <f t="shared" si="3"/>
        <v>2</v>
      </c>
      <c r="G264" s="1">
        <f t="shared" si="4"/>
        <v>2</v>
      </c>
      <c r="H264" s="1" t="s">
        <v>1285</v>
      </c>
      <c r="I264" s="1">
        <v>6.0</v>
      </c>
      <c r="J264" s="1">
        <v>6.0</v>
      </c>
    </row>
    <row r="265" ht="15.0" customHeight="1">
      <c r="A265" s="1" t="s">
        <v>1318</v>
      </c>
      <c r="B265" s="1">
        <v>264.0</v>
      </c>
      <c r="C265" s="1">
        <v>3.0</v>
      </c>
      <c r="D265" s="1" t="s">
        <v>1193</v>
      </c>
      <c r="E265" s="1">
        <v>64.0</v>
      </c>
      <c r="F265" s="1">
        <f t="shared" si="3"/>
        <v>-2</v>
      </c>
      <c r="G265" s="1">
        <f t="shared" si="4"/>
        <v>2</v>
      </c>
      <c r="H265" s="1" t="s">
        <v>1286</v>
      </c>
      <c r="I265" s="1">
        <v>5.0</v>
      </c>
      <c r="J265" s="1">
        <v>5.0</v>
      </c>
    </row>
    <row r="266" ht="15.0" customHeight="1">
      <c r="A266" s="1" t="s">
        <v>1318</v>
      </c>
      <c r="B266" s="1">
        <v>265.0</v>
      </c>
      <c r="D266" s="1" t="s">
        <v>1234</v>
      </c>
      <c r="E266" s="1">
        <v>68.0</v>
      </c>
      <c r="F266" s="1">
        <f t="shared" si="3"/>
        <v>4</v>
      </c>
      <c r="G266" s="1">
        <f t="shared" si="4"/>
        <v>4</v>
      </c>
      <c r="H266" s="1" t="s">
        <v>1293</v>
      </c>
      <c r="I266" s="1">
        <v>7.0</v>
      </c>
      <c r="J266" s="1">
        <v>7.0</v>
      </c>
    </row>
    <row r="267" ht="15.0" customHeight="1">
      <c r="A267" s="1" t="s">
        <v>1318</v>
      </c>
      <c r="B267" s="1">
        <v>266.0</v>
      </c>
      <c r="D267" s="1" t="s">
        <v>1230</v>
      </c>
      <c r="E267" s="1">
        <v>69.0</v>
      </c>
      <c r="F267" s="1">
        <f t="shared" si="3"/>
        <v>1</v>
      </c>
      <c r="G267" s="1">
        <f t="shared" si="4"/>
        <v>1</v>
      </c>
      <c r="H267" s="1" t="s">
        <v>1196</v>
      </c>
      <c r="I267" s="1">
        <v>1.0</v>
      </c>
      <c r="J267" s="1">
        <v>1.0</v>
      </c>
    </row>
    <row r="268" ht="15.0" customHeight="1">
      <c r="A268" s="1" t="s">
        <v>1318</v>
      </c>
      <c r="B268" s="1">
        <v>267.0</v>
      </c>
      <c r="D268" s="1" t="s">
        <v>1320</v>
      </c>
      <c r="E268" s="1">
        <v>57.0</v>
      </c>
      <c r="F268" s="1">
        <f t="shared" si="3"/>
        <v>-12</v>
      </c>
      <c r="G268" s="1">
        <f t="shared" si="4"/>
        <v>12</v>
      </c>
      <c r="H268" s="1" t="s">
        <v>1192</v>
      </c>
      <c r="I268" s="1">
        <v>1.0</v>
      </c>
      <c r="J268" s="1">
        <v>1.0</v>
      </c>
    </row>
    <row r="269" ht="15.0" customHeight="1">
      <c r="A269" s="1" t="s">
        <v>1318</v>
      </c>
      <c r="B269" s="1">
        <v>268.0</v>
      </c>
      <c r="D269" s="1" t="s">
        <v>1320</v>
      </c>
      <c r="E269" s="1">
        <v>57.0</v>
      </c>
      <c r="F269" s="1">
        <f t="shared" si="3"/>
        <v>0</v>
      </c>
      <c r="G269" s="1">
        <f t="shared" si="4"/>
        <v>0</v>
      </c>
      <c r="H269" s="1" t="s">
        <v>1195</v>
      </c>
      <c r="I269" s="1">
        <v>1.0</v>
      </c>
      <c r="J269" s="1">
        <v>1.0</v>
      </c>
    </row>
    <row r="270" ht="15.0" customHeight="1">
      <c r="A270" s="1" t="s">
        <v>1318</v>
      </c>
      <c r="B270" s="1">
        <v>269.0</v>
      </c>
      <c r="D270" s="1" t="s">
        <v>1320</v>
      </c>
      <c r="E270" s="1">
        <v>57.0</v>
      </c>
      <c r="F270" s="1">
        <f t="shared" si="3"/>
        <v>0</v>
      </c>
      <c r="G270" s="1">
        <f t="shared" si="4"/>
        <v>0</v>
      </c>
      <c r="H270" s="1" t="s">
        <v>1195</v>
      </c>
      <c r="I270" s="1">
        <v>1.0</v>
      </c>
      <c r="J270" s="1">
        <v>1.0</v>
      </c>
    </row>
    <row r="271" ht="15.0" customHeight="1">
      <c r="A271" s="1" t="s">
        <v>1318</v>
      </c>
      <c r="B271" s="1">
        <v>270.0</v>
      </c>
      <c r="D271" s="1" t="s">
        <v>1320</v>
      </c>
      <c r="E271" s="1">
        <v>57.0</v>
      </c>
      <c r="F271" s="1">
        <f t="shared" si="3"/>
        <v>0</v>
      </c>
      <c r="G271" s="1">
        <f t="shared" si="4"/>
        <v>0</v>
      </c>
      <c r="H271" s="1" t="s">
        <v>1195</v>
      </c>
      <c r="I271" s="1">
        <v>1.0</v>
      </c>
      <c r="J271" s="1">
        <v>1.0</v>
      </c>
    </row>
    <row r="272" ht="15.0" customHeight="1">
      <c r="A272" s="1" t="s">
        <v>1318</v>
      </c>
      <c r="B272" s="1">
        <v>271.0</v>
      </c>
      <c r="D272" s="1" t="s">
        <v>1320</v>
      </c>
      <c r="E272" s="1">
        <v>57.0</v>
      </c>
      <c r="F272" s="1">
        <f t="shared" si="3"/>
        <v>0</v>
      </c>
      <c r="G272" s="1">
        <f t="shared" si="4"/>
        <v>0</v>
      </c>
      <c r="H272" s="1" t="s">
        <v>1195</v>
      </c>
      <c r="I272" s="1">
        <v>1.0</v>
      </c>
      <c r="J272" s="1">
        <v>1.0</v>
      </c>
    </row>
    <row r="273" ht="15.0" customHeight="1">
      <c r="A273" s="1" t="s">
        <v>1318</v>
      </c>
      <c r="B273" s="1">
        <v>272.0</v>
      </c>
      <c r="D273" s="1" t="s">
        <v>1320</v>
      </c>
      <c r="E273" s="1">
        <v>57.0</v>
      </c>
      <c r="F273" s="1">
        <f t="shared" si="3"/>
        <v>0</v>
      </c>
      <c r="G273" s="1">
        <f t="shared" si="4"/>
        <v>0</v>
      </c>
      <c r="H273" s="1" t="s">
        <v>1195</v>
      </c>
      <c r="I273" s="1">
        <v>1.0</v>
      </c>
      <c r="J273" s="1">
        <v>1.0</v>
      </c>
    </row>
    <row r="274" ht="15.0" customHeight="1">
      <c r="A274" s="1" t="s">
        <v>1318</v>
      </c>
      <c r="B274" s="1">
        <v>273.0</v>
      </c>
      <c r="D274" s="1" t="s">
        <v>1320</v>
      </c>
      <c r="E274" s="1">
        <v>57.0</v>
      </c>
      <c r="F274" s="1">
        <f t="shared" si="3"/>
        <v>0</v>
      </c>
      <c r="G274" s="1">
        <f t="shared" si="4"/>
        <v>0</v>
      </c>
      <c r="H274" s="1" t="s">
        <v>1195</v>
      </c>
      <c r="I274" s="1">
        <v>1.0</v>
      </c>
      <c r="J274" s="1">
        <v>1.0</v>
      </c>
    </row>
    <row r="275" ht="15.0" customHeight="1">
      <c r="A275" s="1" t="s">
        <v>1318</v>
      </c>
      <c r="B275" s="1">
        <v>274.0</v>
      </c>
      <c r="C275" s="1">
        <v>4.0</v>
      </c>
      <c r="D275" s="1" t="s">
        <v>1228</v>
      </c>
      <c r="E275" s="1">
        <v>71.0</v>
      </c>
      <c r="F275" s="1">
        <f t="shared" si="3"/>
        <v>14</v>
      </c>
      <c r="G275" s="1">
        <f t="shared" si="4"/>
        <v>14</v>
      </c>
      <c r="H275" s="1" t="s">
        <v>1290</v>
      </c>
      <c r="I275" s="1">
        <v>2.0</v>
      </c>
      <c r="J275" s="1">
        <v>2.0</v>
      </c>
    </row>
    <row r="276" ht="15.0" customHeight="1">
      <c r="A276" s="1" t="s">
        <v>1318</v>
      </c>
      <c r="B276" s="1">
        <v>275.0</v>
      </c>
      <c r="D276" s="1" t="s">
        <v>1321</v>
      </c>
      <c r="E276" s="1">
        <v>59.0</v>
      </c>
      <c r="F276" s="1">
        <f t="shared" si="3"/>
        <v>-12</v>
      </c>
      <c r="G276" s="1">
        <f t="shared" si="4"/>
        <v>12</v>
      </c>
      <c r="H276" s="1" t="s">
        <v>1192</v>
      </c>
      <c r="I276" s="1">
        <v>2.0</v>
      </c>
      <c r="J276" s="1">
        <v>2.0</v>
      </c>
    </row>
    <row r="277" ht="15.0" customHeight="1">
      <c r="A277" s="1" t="s">
        <v>1318</v>
      </c>
      <c r="B277" s="1">
        <v>276.0</v>
      </c>
      <c r="D277" s="1" t="s">
        <v>1321</v>
      </c>
      <c r="E277" s="1">
        <v>59.0</v>
      </c>
      <c r="F277" s="1">
        <f t="shared" si="3"/>
        <v>0</v>
      </c>
      <c r="G277" s="1">
        <f t="shared" si="4"/>
        <v>0</v>
      </c>
      <c r="H277" s="1" t="s">
        <v>1195</v>
      </c>
      <c r="I277" s="1">
        <v>2.0</v>
      </c>
      <c r="J277" s="1">
        <v>2.0</v>
      </c>
    </row>
    <row r="278" ht="15.0" customHeight="1">
      <c r="A278" s="1" t="s">
        <v>1318</v>
      </c>
      <c r="B278" s="1">
        <v>277.0</v>
      </c>
      <c r="D278" s="1" t="s">
        <v>1321</v>
      </c>
      <c r="E278" s="1">
        <v>59.0</v>
      </c>
      <c r="F278" s="1">
        <f t="shared" si="3"/>
        <v>0</v>
      </c>
      <c r="G278" s="1">
        <f t="shared" si="4"/>
        <v>0</v>
      </c>
      <c r="H278" s="1" t="s">
        <v>1195</v>
      </c>
      <c r="I278" s="1">
        <v>2.0</v>
      </c>
      <c r="J278" s="1">
        <v>2.0</v>
      </c>
    </row>
    <row r="279" ht="15.0" customHeight="1">
      <c r="A279" s="1" t="s">
        <v>1318</v>
      </c>
      <c r="B279" s="1">
        <v>278.0</v>
      </c>
      <c r="D279" s="1" t="s">
        <v>1321</v>
      </c>
      <c r="E279" s="1">
        <v>59.0</v>
      </c>
      <c r="F279" s="1">
        <f t="shared" si="3"/>
        <v>0</v>
      </c>
      <c r="G279" s="1">
        <f t="shared" si="4"/>
        <v>0</v>
      </c>
      <c r="H279" s="1" t="s">
        <v>1195</v>
      </c>
      <c r="I279" s="1">
        <v>2.0</v>
      </c>
      <c r="J279" s="1">
        <v>2.0</v>
      </c>
    </row>
    <row r="280" ht="15.0" customHeight="1">
      <c r="A280" s="1" t="s">
        <v>1318</v>
      </c>
      <c r="B280" s="1">
        <v>279.0</v>
      </c>
      <c r="D280" s="1" t="s">
        <v>1321</v>
      </c>
      <c r="E280" s="1">
        <v>59.0</v>
      </c>
      <c r="F280" s="1">
        <f t="shared" si="3"/>
        <v>0</v>
      </c>
      <c r="G280" s="1">
        <f t="shared" si="4"/>
        <v>0</v>
      </c>
      <c r="H280" s="1" t="s">
        <v>1195</v>
      </c>
      <c r="I280" s="1">
        <v>2.0</v>
      </c>
      <c r="J280" s="1">
        <v>2.0</v>
      </c>
    </row>
    <row r="281" ht="15.0" customHeight="1">
      <c r="A281" s="1" t="s">
        <v>1318</v>
      </c>
      <c r="B281" s="1">
        <v>280.0</v>
      </c>
      <c r="D281" s="1" t="s">
        <v>1321</v>
      </c>
      <c r="E281" s="1">
        <v>59.0</v>
      </c>
      <c r="F281" s="1">
        <f t="shared" si="3"/>
        <v>0</v>
      </c>
      <c r="G281" s="1">
        <f t="shared" si="4"/>
        <v>0</v>
      </c>
      <c r="H281" s="1" t="s">
        <v>1195</v>
      </c>
      <c r="I281" s="1">
        <v>2.0</v>
      </c>
      <c r="J281" s="1">
        <v>2.0</v>
      </c>
    </row>
    <row r="282" ht="15.0" customHeight="1">
      <c r="A282" s="1" t="s">
        <v>1318</v>
      </c>
      <c r="B282" s="1">
        <v>281.0</v>
      </c>
      <c r="D282" s="1" t="s">
        <v>1321</v>
      </c>
      <c r="E282" s="1">
        <v>59.0</v>
      </c>
      <c r="F282" s="1">
        <f t="shared" si="3"/>
        <v>0</v>
      </c>
      <c r="G282" s="1">
        <f t="shared" si="4"/>
        <v>0</v>
      </c>
      <c r="H282" s="1" t="s">
        <v>1195</v>
      </c>
      <c r="I282" s="1">
        <v>2.0</v>
      </c>
      <c r="J282" s="1">
        <v>2.0</v>
      </c>
    </row>
    <row r="283" ht="15.0" customHeight="1">
      <c r="A283" s="1" t="s">
        <v>1318</v>
      </c>
      <c r="B283" s="1">
        <v>282.0</v>
      </c>
      <c r="D283" s="1" t="s">
        <v>1223</v>
      </c>
      <c r="E283" s="1">
        <v>73.0</v>
      </c>
      <c r="F283" s="1">
        <f t="shared" si="3"/>
        <v>14</v>
      </c>
      <c r="G283" s="1">
        <f t="shared" si="4"/>
        <v>14</v>
      </c>
      <c r="H283" s="1" t="s">
        <v>1290</v>
      </c>
      <c r="I283" s="1">
        <v>3.0</v>
      </c>
      <c r="J283" s="1">
        <v>3.0</v>
      </c>
    </row>
    <row r="284" ht="15.0" customHeight="1">
      <c r="A284" s="1" t="s">
        <v>1318</v>
      </c>
      <c r="B284" s="1">
        <v>283.0</v>
      </c>
      <c r="D284" s="1" t="s">
        <v>1200</v>
      </c>
      <c r="E284" s="1">
        <v>61.0</v>
      </c>
      <c r="F284" s="1">
        <f t="shared" si="3"/>
        <v>-12</v>
      </c>
      <c r="G284" s="1">
        <f t="shared" si="4"/>
        <v>12</v>
      </c>
      <c r="H284" s="1" t="s">
        <v>1192</v>
      </c>
      <c r="I284" s="1">
        <v>3.0</v>
      </c>
      <c r="J284" s="1">
        <v>3.0</v>
      </c>
    </row>
    <row r="285" ht="15.0" customHeight="1">
      <c r="A285" s="1" t="s">
        <v>1318</v>
      </c>
      <c r="B285" s="1">
        <v>284.0</v>
      </c>
      <c r="D285" s="1" t="s">
        <v>1200</v>
      </c>
      <c r="E285" s="1">
        <v>61.0</v>
      </c>
      <c r="F285" s="1">
        <f t="shared" si="3"/>
        <v>0</v>
      </c>
      <c r="G285" s="1">
        <f t="shared" si="4"/>
        <v>0</v>
      </c>
      <c r="H285" s="1" t="s">
        <v>1195</v>
      </c>
      <c r="I285" s="1">
        <v>3.0</v>
      </c>
      <c r="J285" s="1">
        <v>3.0</v>
      </c>
    </row>
    <row r="286" ht="15.0" customHeight="1">
      <c r="A286" s="1" t="s">
        <v>1318</v>
      </c>
      <c r="B286" s="1">
        <v>285.0</v>
      </c>
      <c r="D286" s="1" t="s">
        <v>1200</v>
      </c>
      <c r="E286" s="1">
        <v>61.0</v>
      </c>
      <c r="F286" s="1">
        <f t="shared" si="3"/>
        <v>0</v>
      </c>
      <c r="G286" s="1">
        <f t="shared" si="4"/>
        <v>0</v>
      </c>
      <c r="H286" s="1" t="s">
        <v>1195</v>
      </c>
      <c r="I286" s="1">
        <v>3.0</v>
      </c>
      <c r="J286" s="1">
        <v>3.0</v>
      </c>
    </row>
    <row r="287" ht="15.0" customHeight="1">
      <c r="A287" s="1" t="s">
        <v>1318</v>
      </c>
      <c r="B287" s="1">
        <v>286.0</v>
      </c>
      <c r="D287" s="1" t="s">
        <v>1200</v>
      </c>
      <c r="E287" s="1">
        <v>61.0</v>
      </c>
      <c r="F287" s="1">
        <f t="shared" si="3"/>
        <v>0</v>
      </c>
      <c r="G287" s="1">
        <f t="shared" si="4"/>
        <v>0</v>
      </c>
      <c r="H287" s="1" t="s">
        <v>1195</v>
      </c>
      <c r="I287" s="1">
        <v>3.0</v>
      </c>
      <c r="J287" s="1">
        <v>3.0</v>
      </c>
    </row>
    <row r="288" ht="15.0" customHeight="1">
      <c r="A288" s="1" t="s">
        <v>1318</v>
      </c>
      <c r="B288" s="1">
        <v>287.0</v>
      </c>
      <c r="D288" s="1" t="s">
        <v>1200</v>
      </c>
      <c r="E288" s="1">
        <v>61.0</v>
      </c>
      <c r="F288" s="1">
        <f t="shared" si="3"/>
        <v>0</v>
      </c>
      <c r="G288" s="1">
        <f t="shared" si="4"/>
        <v>0</v>
      </c>
      <c r="H288" s="1" t="s">
        <v>1195</v>
      </c>
      <c r="I288" s="1">
        <v>3.0</v>
      </c>
      <c r="J288" s="1">
        <v>3.0</v>
      </c>
    </row>
    <row r="289" ht="15.0" customHeight="1">
      <c r="A289" s="1" t="s">
        <v>1318</v>
      </c>
      <c r="B289" s="1">
        <v>288.0</v>
      </c>
      <c r="D289" s="1" t="s">
        <v>1200</v>
      </c>
      <c r="E289" s="1">
        <v>61.0</v>
      </c>
      <c r="F289" s="1">
        <f t="shared" si="3"/>
        <v>0</v>
      </c>
      <c r="G289" s="1">
        <f t="shared" si="4"/>
        <v>0</v>
      </c>
      <c r="H289" s="1" t="s">
        <v>1195</v>
      </c>
      <c r="I289" s="1">
        <v>3.0</v>
      </c>
      <c r="J289" s="1">
        <v>3.0</v>
      </c>
    </row>
    <row r="290" ht="15.0" customHeight="1">
      <c r="A290" s="1" t="s">
        <v>1318</v>
      </c>
      <c r="B290" s="1">
        <v>289.0</v>
      </c>
      <c r="D290" s="1" t="s">
        <v>1200</v>
      </c>
      <c r="E290" s="1">
        <v>61.0</v>
      </c>
      <c r="F290" s="1">
        <f t="shared" si="3"/>
        <v>0</v>
      </c>
      <c r="G290" s="1">
        <f t="shared" si="4"/>
        <v>0</v>
      </c>
      <c r="H290" s="1" t="s">
        <v>1195</v>
      </c>
      <c r="I290" s="1">
        <v>3.0</v>
      </c>
      <c r="J290" s="1">
        <v>3.0</v>
      </c>
    </row>
    <row r="291" ht="15.0" customHeight="1">
      <c r="A291" s="1" t="s">
        <v>1318</v>
      </c>
      <c r="B291" s="1">
        <v>290.0</v>
      </c>
      <c r="C291" s="1">
        <v>5.0</v>
      </c>
      <c r="D291" s="1" t="s">
        <v>1224</v>
      </c>
      <c r="E291" s="1">
        <v>74.0</v>
      </c>
      <c r="F291" s="1">
        <f t="shared" si="3"/>
        <v>13</v>
      </c>
      <c r="G291" s="1">
        <f t="shared" si="4"/>
        <v>13</v>
      </c>
      <c r="H291" s="1" t="s">
        <v>1258</v>
      </c>
      <c r="I291" s="1">
        <v>4.0</v>
      </c>
      <c r="J291" s="1">
        <v>4.0</v>
      </c>
    </row>
    <row r="292" ht="15.0" customHeight="1">
      <c r="A292" s="1" t="s">
        <v>1318</v>
      </c>
      <c r="B292" s="1">
        <v>291.0</v>
      </c>
      <c r="D292" s="1" t="s">
        <v>1289</v>
      </c>
      <c r="E292" s="1">
        <v>62.0</v>
      </c>
      <c r="F292" s="1">
        <f t="shared" si="3"/>
        <v>-12</v>
      </c>
      <c r="G292" s="1">
        <f t="shared" si="4"/>
        <v>12</v>
      </c>
      <c r="H292" s="1" t="s">
        <v>1192</v>
      </c>
      <c r="I292" s="1">
        <v>4.0</v>
      </c>
      <c r="J292" s="1">
        <v>4.0</v>
      </c>
    </row>
    <row r="293" ht="15.0" customHeight="1">
      <c r="A293" s="1" t="s">
        <v>1318</v>
      </c>
      <c r="B293" s="1">
        <v>292.0</v>
      </c>
      <c r="D293" s="1" t="s">
        <v>1289</v>
      </c>
      <c r="E293" s="1">
        <v>62.0</v>
      </c>
      <c r="F293" s="1">
        <f t="shared" si="3"/>
        <v>0</v>
      </c>
      <c r="G293" s="1">
        <f t="shared" si="4"/>
        <v>0</v>
      </c>
      <c r="H293" s="1" t="s">
        <v>1195</v>
      </c>
      <c r="I293" s="1">
        <v>4.0</v>
      </c>
      <c r="J293" s="1">
        <v>4.0</v>
      </c>
    </row>
    <row r="294" ht="15.0" customHeight="1">
      <c r="A294" s="1" t="s">
        <v>1318</v>
      </c>
      <c r="B294" s="1">
        <v>293.0</v>
      </c>
      <c r="D294" s="1" t="s">
        <v>1289</v>
      </c>
      <c r="E294" s="1">
        <v>62.0</v>
      </c>
      <c r="F294" s="1">
        <f t="shared" si="3"/>
        <v>0</v>
      </c>
      <c r="G294" s="1">
        <f t="shared" si="4"/>
        <v>0</v>
      </c>
      <c r="H294" s="1" t="s">
        <v>1195</v>
      </c>
      <c r="I294" s="1">
        <v>4.0</v>
      </c>
      <c r="J294" s="1">
        <v>4.0</v>
      </c>
    </row>
    <row r="295" ht="15.0" customHeight="1">
      <c r="A295" s="1" t="s">
        <v>1318</v>
      </c>
      <c r="B295" s="1">
        <v>294.0</v>
      </c>
      <c r="D295" s="1" t="s">
        <v>1289</v>
      </c>
      <c r="E295" s="1">
        <v>62.0</v>
      </c>
      <c r="F295" s="1">
        <f t="shared" si="3"/>
        <v>0</v>
      </c>
      <c r="G295" s="1">
        <f t="shared" si="4"/>
        <v>0</v>
      </c>
      <c r="H295" s="1" t="s">
        <v>1195</v>
      </c>
      <c r="I295" s="1">
        <v>4.0</v>
      </c>
      <c r="J295" s="1">
        <v>4.0</v>
      </c>
    </row>
    <row r="296" ht="15.0" customHeight="1">
      <c r="A296" s="1" t="s">
        <v>1318</v>
      </c>
      <c r="B296" s="1">
        <v>295.0</v>
      </c>
      <c r="D296" s="1" t="s">
        <v>1289</v>
      </c>
      <c r="E296" s="1">
        <v>62.0</v>
      </c>
      <c r="F296" s="1">
        <f t="shared" si="3"/>
        <v>0</v>
      </c>
      <c r="G296" s="1">
        <f t="shared" si="4"/>
        <v>0</v>
      </c>
      <c r="H296" s="1" t="s">
        <v>1195</v>
      </c>
      <c r="I296" s="1">
        <v>4.0</v>
      </c>
      <c r="J296" s="1">
        <v>4.0</v>
      </c>
    </row>
    <row r="297" ht="15.0" customHeight="1">
      <c r="A297" s="1" t="s">
        <v>1318</v>
      </c>
      <c r="B297" s="1">
        <v>296.0</v>
      </c>
      <c r="D297" s="1" t="s">
        <v>1289</v>
      </c>
      <c r="E297" s="1">
        <v>62.0</v>
      </c>
      <c r="F297" s="1">
        <f t="shared" si="3"/>
        <v>0</v>
      </c>
      <c r="G297" s="1">
        <f t="shared" si="4"/>
        <v>0</v>
      </c>
      <c r="H297" s="1" t="s">
        <v>1195</v>
      </c>
      <c r="I297" s="1">
        <v>4.0</v>
      </c>
      <c r="J297" s="1">
        <v>4.0</v>
      </c>
    </row>
    <row r="298" ht="15.0" customHeight="1">
      <c r="A298" s="1" t="s">
        <v>1318</v>
      </c>
      <c r="B298" s="1">
        <v>297.0</v>
      </c>
      <c r="D298" s="1" t="s">
        <v>1289</v>
      </c>
      <c r="E298" s="1">
        <v>62.0</v>
      </c>
      <c r="F298" s="1">
        <f t="shared" si="3"/>
        <v>0</v>
      </c>
      <c r="G298" s="1">
        <f t="shared" si="4"/>
        <v>0</v>
      </c>
      <c r="H298" s="1" t="s">
        <v>1195</v>
      </c>
      <c r="I298" s="1">
        <v>4.0</v>
      </c>
      <c r="J298" s="1">
        <v>4.0</v>
      </c>
    </row>
    <row r="299" ht="15.0" customHeight="1">
      <c r="A299" s="1" t="s">
        <v>1318</v>
      </c>
      <c r="B299" s="1">
        <v>298.0</v>
      </c>
      <c r="D299" s="1" t="s">
        <v>1228</v>
      </c>
      <c r="E299" s="1">
        <v>71.0</v>
      </c>
      <c r="F299" s="1">
        <f t="shared" si="3"/>
        <v>9</v>
      </c>
      <c r="G299" s="1">
        <f t="shared" si="4"/>
        <v>9</v>
      </c>
      <c r="H299" s="1" t="s">
        <v>1296</v>
      </c>
      <c r="I299" s="1">
        <v>2.0</v>
      </c>
      <c r="J299" s="1">
        <v>2.0</v>
      </c>
    </row>
    <row r="300" ht="15.0" customHeight="1">
      <c r="A300" s="1" t="s">
        <v>1318</v>
      </c>
      <c r="B300" s="1">
        <v>299.0</v>
      </c>
      <c r="D300" s="1" t="s">
        <v>1228</v>
      </c>
      <c r="E300" s="1">
        <v>71.0</v>
      </c>
      <c r="F300" s="1">
        <f t="shared" si="3"/>
        <v>0</v>
      </c>
      <c r="G300" s="1">
        <f t="shared" si="4"/>
        <v>0</v>
      </c>
      <c r="H300" s="1" t="s">
        <v>1195</v>
      </c>
      <c r="I300" s="1">
        <v>2.0</v>
      </c>
      <c r="J300" s="1">
        <v>2.0</v>
      </c>
    </row>
    <row r="301" ht="15.0" customHeight="1">
      <c r="A301" s="1" t="s">
        <v>1318</v>
      </c>
      <c r="B301" s="1">
        <v>300.0</v>
      </c>
      <c r="D301" s="1" t="s">
        <v>1230</v>
      </c>
      <c r="E301" s="1">
        <v>69.0</v>
      </c>
      <c r="F301" s="1">
        <f t="shared" si="3"/>
        <v>-2</v>
      </c>
      <c r="G301" s="1">
        <f t="shared" si="4"/>
        <v>2</v>
      </c>
      <c r="H301" s="1" t="s">
        <v>1286</v>
      </c>
      <c r="I301" s="1">
        <v>1.0</v>
      </c>
      <c r="J301" s="1">
        <v>1.0</v>
      </c>
    </row>
    <row r="302" ht="15.0" customHeight="1">
      <c r="A302" s="1" t="s">
        <v>1318</v>
      </c>
      <c r="B302" s="1">
        <v>301.0</v>
      </c>
      <c r="D302" s="1" t="s">
        <v>1234</v>
      </c>
      <c r="E302" s="1">
        <v>68.0</v>
      </c>
      <c r="F302" s="1">
        <f t="shared" si="3"/>
        <v>-1</v>
      </c>
      <c r="G302" s="1">
        <f t="shared" si="4"/>
        <v>1</v>
      </c>
      <c r="H302" s="1" t="s">
        <v>1197</v>
      </c>
      <c r="I302" s="1">
        <v>7.0</v>
      </c>
      <c r="J302" s="1">
        <v>7.0</v>
      </c>
    </row>
    <row r="303" ht="15.0" customHeight="1">
      <c r="A303" s="1" t="s">
        <v>1318</v>
      </c>
      <c r="B303" s="1">
        <v>302.0</v>
      </c>
      <c r="C303" s="1">
        <v>6.0</v>
      </c>
      <c r="D303" s="1" t="s">
        <v>1230</v>
      </c>
      <c r="E303" s="1">
        <v>69.0</v>
      </c>
      <c r="F303" s="1">
        <f t="shared" si="3"/>
        <v>1</v>
      </c>
      <c r="G303" s="1">
        <f t="shared" si="4"/>
        <v>1</v>
      </c>
      <c r="H303" s="1" t="s">
        <v>1196</v>
      </c>
      <c r="I303" s="1">
        <v>1.0</v>
      </c>
      <c r="J303" s="1">
        <v>1.0</v>
      </c>
    </row>
    <row r="304" ht="15.0" customHeight="1">
      <c r="A304" s="1" t="s">
        <v>1318</v>
      </c>
      <c r="B304" s="1">
        <v>303.0</v>
      </c>
      <c r="D304" s="1" t="s">
        <v>1230</v>
      </c>
      <c r="E304" s="1">
        <v>69.0</v>
      </c>
      <c r="F304" s="1">
        <f t="shared" si="3"/>
        <v>0</v>
      </c>
      <c r="G304" s="1">
        <f t="shared" si="4"/>
        <v>0</v>
      </c>
      <c r="H304" s="1" t="s">
        <v>1195</v>
      </c>
      <c r="I304" s="1">
        <v>1.0</v>
      </c>
      <c r="J304" s="1">
        <v>1.0</v>
      </c>
    </row>
    <row r="305" ht="15.0" customHeight="1">
      <c r="A305" s="1" t="s">
        <v>1318</v>
      </c>
      <c r="B305" s="1">
        <v>304.0</v>
      </c>
      <c r="D305" s="1" t="s">
        <v>1230</v>
      </c>
      <c r="E305" s="1">
        <v>69.0</v>
      </c>
      <c r="F305" s="1">
        <f t="shared" si="3"/>
        <v>0</v>
      </c>
      <c r="G305" s="1">
        <f t="shared" si="4"/>
        <v>0</v>
      </c>
      <c r="H305" s="1" t="s">
        <v>1195</v>
      </c>
      <c r="I305" s="1">
        <v>1.0</v>
      </c>
      <c r="J305" s="1">
        <v>1.0</v>
      </c>
    </row>
    <row r="306" ht="15.0" customHeight="1">
      <c r="A306" s="1" t="s">
        <v>1318</v>
      </c>
      <c r="B306" s="1">
        <v>305.0</v>
      </c>
      <c r="D306" s="1" t="s">
        <v>1234</v>
      </c>
      <c r="E306" s="1">
        <v>68.0</v>
      </c>
      <c r="F306" s="1">
        <f t="shared" si="3"/>
        <v>-1</v>
      </c>
      <c r="G306" s="1">
        <f t="shared" si="4"/>
        <v>1</v>
      </c>
      <c r="H306" s="1" t="s">
        <v>1197</v>
      </c>
      <c r="I306" s="1">
        <v>7.0</v>
      </c>
      <c r="J306" s="1">
        <v>7.0</v>
      </c>
    </row>
    <row r="307" ht="15.0" customHeight="1">
      <c r="A307" s="1" t="s">
        <v>1318</v>
      </c>
      <c r="B307" s="1">
        <v>306.0</v>
      </c>
      <c r="D307" s="1" t="s">
        <v>1230</v>
      </c>
      <c r="E307" s="1">
        <v>69.0</v>
      </c>
      <c r="F307" s="1">
        <f t="shared" si="3"/>
        <v>1</v>
      </c>
      <c r="G307" s="1">
        <f t="shared" si="4"/>
        <v>1</v>
      </c>
      <c r="H307" s="1" t="s">
        <v>1196</v>
      </c>
      <c r="I307" s="1">
        <v>1.0</v>
      </c>
      <c r="J307" s="1">
        <v>1.0</v>
      </c>
    </row>
    <row r="308" ht="15.0" customHeight="1">
      <c r="A308" s="1" t="s">
        <v>1318</v>
      </c>
      <c r="B308" s="1">
        <v>307.0</v>
      </c>
      <c r="D308" s="1" t="s">
        <v>1200</v>
      </c>
      <c r="E308" s="1">
        <v>61.0</v>
      </c>
      <c r="F308" s="1">
        <f t="shared" si="3"/>
        <v>-8</v>
      </c>
      <c r="G308" s="1">
        <f t="shared" si="4"/>
        <v>8</v>
      </c>
      <c r="H308" s="1" t="s">
        <v>1274</v>
      </c>
      <c r="I308" s="1">
        <v>3.0</v>
      </c>
      <c r="J308" s="1">
        <v>3.0</v>
      </c>
    </row>
    <row r="309" ht="15.0" customHeight="1">
      <c r="A309" s="1" t="s">
        <v>1318</v>
      </c>
      <c r="B309" s="1">
        <v>308.0</v>
      </c>
      <c r="D309" s="1" t="s">
        <v>1200</v>
      </c>
      <c r="E309" s="1">
        <v>61.0</v>
      </c>
      <c r="F309" s="1">
        <f t="shared" si="3"/>
        <v>0</v>
      </c>
      <c r="G309" s="1">
        <f t="shared" si="4"/>
        <v>0</v>
      </c>
      <c r="H309" s="1" t="s">
        <v>1195</v>
      </c>
      <c r="I309" s="1">
        <v>3.0</v>
      </c>
      <c r="J309" s="1">
        <v>3.0</v>
      </c>
    </row>
    <row r="310" ht="15.0" customHeight="1">
      <c r="A310" s="1" t="s">
        <v>1318</v>
      </c>
      <c r="B310" s="1">
        <v>309.0</v>
      </c>
      <c r="C310" s="1">
        <v>8.0</v>
      </c>
      <c r="D310" s="1" t="s">
        <v>1223</v>
      </c>
      <c r="E310" s="1">
        <v>73.0</v>
      </c>
      <c r="F310" s="1">
        <f t="shared" si="3"/>
        <v>12</v>
      </c>
      <c r="G310" s="1">
        <f t="shared" si="4"/>
        <v>12</v>
      </c>
      <c r="H310" s="1" t="s">
        <v>1191</v>
      </c>
      <c r="I310" s="1">
        <v>3.0</v>
      </c>
      <c r="J310" s="1">
        <v>3.0</v>
      </c>
    </row>
    <row r="311" ht="15.0" customHeight="1">
      <c r="A311" s="1" t="s">
        <v>1318</v>
      </c>
      <c r="B311" s="1">
        <v>310.0</v>
      </c>
      <c r="D311" s="1" t="s">
        <v>1228</v>
      </c>
      <c r="E311" s="1">
        <v>71.0</v>
      </c>
      <c r="F311" s="1">
        <f t="shared" si="3"/>
        <v>-2</v>
      </c>
      <c r="G311" s="1">
        <f t="shared" si="4"/>
        <v>2</v>
      </c>
      <c r="H311" s="1" t="s">
        <v>1286</v>
      </c>
      <c r="I311" s="1">
        <v>2.0</v>
      </c>
      <c r="J311" s="1">
        <v>2.0</v>
      </c>
    </row>
    <row r="312" ht="15.0" customHeight="1">
      <c r="A312" s="1" t="s">
        <v>1318</v>
      </c>
      <c r="B312" s="1">
        <v>311.0</v>
      </c>
      <c r="D312" s="1" t="s">
        <v>1230</v>
      </c>
      <c r="E312" s="1">
        <v>69.0</v>
      </c>
      <c r="F312" s="1">
        <f t="shared" si="3"/>
        <v>-2</v>
      </c>
      <c r="G312" s="1">
        <f t="shared" si="4"/>
        <v>2</v>
      </c>
      <c r="H312" s="1" t="s">
        <v>1286</v>
      </c>
      <c r="I312" s="1">
        <v>1.0</v>
      </c>
      <c r="J312" s="1">
        <v>1.0</v>
      </c>
    </row>
    <row r="313" ht="15.0" customHeight="1">
      <c r="A313" s="1" t="s">
        <v>1318</v>
      </c>
      <c r="B313" s="1">
        <v>312.0</v>
      </c>
      <c r="D313" s="1" t="s">
        <v>1228</v>
      </c>
      <c r="E313" s="1">
        <v>71.0</v>
      </c>
      <c r="F313" s="1">
        <f t="shared" si="3"/>
        <v>2</v>
      </c>
      <c r="G313" s="1">
        <f t="shared" si="4"/>
        <v>2</v>
      </c>
      <c r="H313" s="1" t="s">
        <v>1285</v>
      </c>
      <c r="I313" s="1">
        <v>2.0</v>
      </c>
      <c r="J313" s="1">
        <v>2.0</v>
      </c>
    </row>
    <row r="314" ht="15.0" customHeight="1">
      <c r="A314" s="1" t="s">
        <v>1318</v>
      </c>
      <c r="B314" s="1">
        <v>313.0</v>
      </c>
      <c r="D314" s="1" t="s">
        <v>1234</v>
      </c>
      <c r="E314" s="1">
        <v>68.0</v>
      </c>
      <c r="F314" s="1">
        <f t="shared" si="3"/>
        <v>-3</v>
      </c>
      <c r="G314" s="1">
        <f t="shared" si="4"/>
        <v>3</v>
      </c>
      <c r="H314" s="1" t="s">
        <v>1229</v>
      </c>
      <c r="I314" s="1">
        <v>7.0</v>
      </c>
      <c r="J314" s="1">
        <v>7.0</v>
      </c>
    </row>
    <row r="315" ht="15.0" customHeight="1">
      <c r="A315" s="1" t="s">
        <v>1318</v>
      </c>
      <c r="B315" s="1">
        <v>314.0</v>
      </c>
      <c r="D315" s="1" t="s">
        <v>1230</v>
      </c>
      <c r="E315" s="1">
        <v>69.0</v>
      </c>
      <c r="F315" s="1">
        <f t="shared" si="3"/>
        <v>1</v>
      </c>
      <c r="G315" s="1">
        <f t="shared" si="4"/>
        <v>1</v>
      </c>
      <c r="H315" s="1" t="s">
        <v>1196</v>
      </c>
      <c r="I315" s="1">
        <v>1.0</v>
      </c>
      <c r="J315" s="1">
        <v>1.0</v>
      </c>
    </row>
    <row r="316" ht="15.0" customHeight="1">
      <c r="A316" s="1" t="s">
        <v>1318</v>
      </c>
      <c r="B316" s="1">
        <v>315.0</v>
      </c>
      <c r="C316" s="1">
        <v>9.0</v>
      </c>
      <c r="D316" s="1" t="s">
        <v>1223</v>
      </c>
      <c r="E316" s="1">
        <v>73.0</v>
      </c>
      <c r="F316" s="1">
        <f t="shared" si="3"/>
        <v>4</v>
      </c>
      <c r="G316" s="1">
        <f t="shared" si="4"/>
        <v>4</v>
      </c>
      <c r="H316" s="1" t="s">
        <v>1293</v>
      </c>
      <c r="I316" s="1">
        <v>3.0</v>
      </c>
      <c r="J316" s="1">
        <v>3.0</v>
      </c>
    </row>
    <row r="317" ht="15.0" customHeight="1">
      <c r="A317" s="1" t="s">
        <v>1318</v>
      </c>
      <c r="B317" s="1">
        <v>316.0</v>
      </c>
      <c r="D317" s="1" t="s">
        <v>1228</v>
      </c>
      <c r="E317" s="1">
        <v>71.0</v>
      </c>
      <c r="F317" s="1">
        <f t="shared" si="3"/>
        <v>-2</v>
      </c>
      <c r="G317" s="1">
        <f t="shared" si="4"/>
        <v>2</v>
      </c>
      <c r="H317" s="1" t="s">
        <v>1286</v>
      </c>
      <c r="I317" s="1">
        <v>2.0</v>
      </c>
      <c r="J317" s="1">
        <v>2.0</v>
      </c>
    </row>
    <row r="318" ht="15.0" customHeight="1">
      <c r="A318" s="1" t="s">
        <v>1318</v>
      </c>
      <c r="B318" s="1">
        <v>317.0</v>
      </c>
      <c r="D318" s="1" t="s">
        <v>1230</v>
      </c>
      <c r="E318" s="1">
        <v>69.0</v>
      </c>
      <c r="F318" s="1">
        <f t="shared" si="3"/>
        <v>-2</v>
      </c>
      <c r="G318" s="1">
        <f t="shared" si="4"/>
        <v>2</v>
      </c>
      <c r="H318" s="1" t="s">
        <v>1286</v>
      </c>
      <c r="I318" s="1">
        <v>1.0</v>
      </c>
      <c r="J318" s="1">
        <v>1.0</v>
      </c>
    </row>
    <row r="319" ht="15.0" customHeight="1">
      <c r="A319" s="1" t="s">
        <v>1318</v>
      </c>
      <c r="B319" s="1">
        <v>318.0</v>
      </c>
      <c r="D319" s="1" t="s">
        <v>1228</v>
      </c>
      <c r="E319" s="1">
        <v>71.0</v>
      </c>
      <c r="F319" s="1">
        <f t="shared" si="3"/>
        <v>2</v>
      </c>
      <c r="G319" s="1">
        <f t="shared" si="4"/>
        <v>2</v>
      </c>
      <c r="H319" s="1" t="s">
        <v>1285</v>
      </c>
      <c r="I319" s="1">
        <v>2.0</v>
      </c>
      <c r="J319" s="1">
        <v>2.0</v>
      </c>
    </row>
    <row r="320" ht="15.0" customHeight="1">
      <c r="A320" s="1" t="s">
        <v>1318</v>
      </c>
      <c r="B320" s="1">
        <v>319.0</v>
      </c>
      <c r="D320" s="1" t="s">
        <v>1234</v>
      </c>
      <c r="E320" s="1">
        <v>68.0</v>
      </c>
      <c r="F320" s="1">
        <f t="shared" si="3"/>
        <v>-3</v>
      </c>
      <c r="G320" s="1">
        <f t="shared" si="4"/>
        <v>3</v>
      </c>
      <c r="H320" s="1" t="s">
        <v>1229</v>
      </c>
      <c r="I320" s="1">
        <v>7.0</v>
      </c>
      <c r="J320" s="1">
        <v>7.0</v>
      </c>
    </row>
    <row r="321" ht="15.0" customHeight="1">
      <c r="A321" s="1" t="s">
        <v>1318</v>
      </c>
      <c r="B321" s="1">
        <v>320.0</v>
      </c>
      <c r="C321" s="1">
        <v>10.0</v>
      </c>
      <c r="D321" s="1" t="s">
        <v>1230</v>
      </c>
      <c r="E321" s="1">
        <v>69.0</v>
      </c>
      <c r="F321" s="1">
        <f t="shared" si="3"/>
        <v>1</v>
      </c>
      <c r="G321" s="1">
        <f t="shared" si="4"/>
        <v>1</v>
      </c>
      <c r="H321" s="1" t="s">
        <v>1196</v>
      </c>
      <c r="I321" s="1">
        <v>1.0</v>
      </c>
      <c r="J321" s="1">
        <v>1.0</v>
      </c>
    </row>
    <row r="322" ht="15.0" customHeight="1">
      <c r="A322" s="1" t="s">
        <v>1318</v>
      </c>
      <c r="B322" s="1">
        <v>321.0</v>
      </c>
      <c r="C322" s="1">
        <v>14.0</v>
      </c>
      <c r="D322" s="1" t="s">
        <v>1225</v>
      </c>
      <c r="E322" s="1">
        <v>76.0</v>
      </c>
      <c r="F322" s="1">
        <f t="shared" si="3"/>
        <v>7</v>
      </c>
      <c r="G322" s="1">
        <f t="shared" si="4"/>
        <v>7</v>
      </c>
      <c r="H322" s="1" t="s">
        <v>1233</v>
      </c>
      <c r="I322" s="1">
        <v>5.0</v>
      </c>
      <c r="J322" s="1">
        <v>1.0</v>
      </c>
    </row>
    <row r="323" ht="15.0" customHeight="1">
      <c r="A323" s="1" t="s">
        <v>1318</v>
      </c>
      <c r="B323" s="1">
        <v>322.0</v>
      </c>
      <c r="D323" s="1" t="s">
        <v>1190</v>
      </c>
      <c r="E323" s="1">
        <v>78.0</v>
      </c>
      <c r="F323" s="1">
        <f t="shared" si="3"/>
        <v>2</v>
      </c>
      <c r="G323" s="1">
        <f t="shared" si="4"/>
        <v>2</v>
      </c>
      <c r="H323" s="1" t="s">
        <v>1285</v>
      </c>
      <c r="I323" s="1">
        <v>6.0</v>
      </c>
      <c r="J323" s="1">
        <v>2.0</v>
      </c>
    </row>
    <row r="324" ht="15.0" customHeight="1">
      <c r="A324" s="1" t="s">
        <v>1318</v>
      </c>
      <c r="B324" s="1">
        <v>323.0</v>
      </c>
      <c r="D324" s="1" t="s">
        <v>1225</v>
      </c>
      <c r="E324" s="1">
        <v>76.0</v>
      </c>
      <c r="F324" s="1">
        <f t="shared" si="3"/>
        <v>-2</v>
      </c>
      <c r="G324" s="1">
        <f t="shared" si="4"/>
        <v>2</v>
      </c>
      <c r="H324" s="1" t="s">
        <v>1286</v>
      </c>
      <c r="I324" s="1">
        <v>5.0</v>
      </c>
      <c r="J324" s="1">
        <v>1.0</v>
      </c>
    </row>
    <row r="325" ht="15.0" customHeight="1">
      <c r="A325" s="1" t="s">
        <v>1318</v>
      </c>
      <c r="B325" s="1">
        <v>324.0</v>
      </c>
      <c r="D325" s="1" t="s">
        <v>1190</v>
      </c>
      <c r="E325" s="1">
        <v>78.0</v>
      </c>
      <c r="F325" s="1">
        <f t="shared" si="3"/>
        <v>2</v>
      </c>
      <c r="G325" s="1">
        <f t="shared" si="4"/>
        <v>2</v>
      </c>
      <c r="H325" s="1" t="s">
        <v>1285</v>
      </c>
      <c r="I325" s="1">
        <v>6.0</v>
      </c>
      <c r="J325" s="1">
        <v>2.0</v>
      </c>
    </row>
    <row r="326" ht="15.0" customHeight="1">
      <c r="A326" s="1" t="s">
        <v>1318</v>
      </c>
      <c r="B326" s="1">
        <v>325.0</v>
      </c>
      <c r="D326" s="1" t="s">
        <v>1291</v>
      </c>
      <c r="E326" s="1">
        <v>80.0</v>
      </c>
      <c r="F326" s="1">
        <f t="shared" si="3"/>
        <v>2</v>
      </c>
      <c r="G326" s="1">
        <f t="shared" si="4"/>
        <v>2</v>
      </c>
      <c r="H326" s="1" t="s">
        <v>1285</v>
      </c>
      <c r="I326" s="1">
        <v>7.0</v>
      </c>
      <c r="J326" s="1">
        <v>3.0</v>
      </c>
    </row>
    <row r="327" ht="15.0" customHeight="1">
      <c r="A327" s="1" t="s">
        <v>1318</v>
      </c>
      <c r="B327" s="1">
        <v>326.0</v>
      </c>
      <c r="D327" s="1" t="s">
        <v>1291</v>
      </c>
      <c r="E327" s="1">
        <v>80.0</v>
      </c>
      <c r="F327" s="1">
        <f t="shared" si="3"/>
        <v>0</v>
      </c>
      <c r="G327" s="1">
        <f t="shared" si="4"/>
        <v>0</v>
      </c>
      <c r="H327" s="1" t="s">
        <v>1195</v>
      </c>
      <c r="I327" s="1">
        <v>7.0</v>
      </c>
      <c r="J327" s="1">
        <v>3.0</v>
      </c>
    </row>
    <row r="328" ht="15.0" customHeight="1">
      <c r="A328" s="1" t="s">
        <v>1318</v>
      </c>
      <c r="B328" s="1">
        <v>327.0</v>
      </c>
      <c r="D328" s="1" t="s">
        <v>1190</v>
      </c>
      <c r="E328" s="1">
        <v>78.0</v>
      </c>
      <c r="F328" s="1">
        <f t="shared" si="3"/>
        <v>-2</v>
      </c>
      <c r="G328" s="1">
        <f t="shared" si="4"/>
        <v>2</v>
      </c>
      <c r="H328" s="1" t="s">
        <v>1286</v>
      </c>
      <c r="I328" s="1">
        <v>6.0</v>
      </c>
      <c r="J328" s="1">
        <v>2.0</v>
      </c>
    </row>
    <row r="329" ht="15.0" customHeight="1">
      <c r="A329" s="1" t="s">
        <v>1318</v>
      </c>
      <c r="B329" s="1">
        <v>328.0</v>
      </c>
      <c r="D329" s="1" t="s">
        <v>1225</v>
      </c>
      <c r="E329" s="1">
        <v>76.0</v>
      </c>
      <c r="F329" s="1">
        <f t="shared" si="3"/>
        <v>-2</v>
      </c>
      <c r="G329" s="1">
        <f t="shared" si="4"/>
        <v>2</v>
      </c>
      <c r="H329" s="1" t="s">
        <v>1286</v>
      </c>
      <c r="I329" s="1">
        <v>5.0</v>
      </c>
      <c r="J329" s="1">
        <v>1.0</v>
      </c>
    </row>
    <row r="330" ht="15.0" customHeight="1">
      <c r="A330" s="1" t="s">
        <v>1318</v>
      </c>
      <c r="B330" s="1">
        <v>329.0</v>
      </c>
      <c r="D330" s="1" t="s">
        <v>1190</v>
      </c>
      <c r="E330" s="1">
        <v>78.0</v>
      </c>
      <c r="F330" s="1">
        <f t="shared" si="3"/>
        <v>2</v>
      </c>
      <c r="G330" s="1">
        <f t="shared" si="4"/>
        <v>2</v>
      </c>
      <c r="H330" s="1" t="s">
        <v>1285</v>
      </c>
      <c r="I330" s="1">
        <v>6.0</v>
      </c>
      <c r="J330" s="1">
        <v>2.0</v>
      </c>
    </row>
    <row r="331" ht="15.0" customHeight="1">
      <c r="A331" s="1" t="s">
        <v>1318</v>
      </c>
      <c r="B331" s="1">
        <v>330.0</v>
      </c>
      <c r="D331" s="1" t="s">
        <v>1235</v>
      </c>
      <c r="E331" s="1">
        <v>75.0</v>
      </c>
      <c r="F331" s="1">
        <f t="shared" si="3"/>
        <v>-3</v>
      </c>
      <c r="G331" s="1">
        <f t="shared" si="4"/>
        <v>3</v>
      </c>
      <c r="H331" s="1" t="s">
        <v>1229</v>
      </c>
      <c r="I331" s="1" t="s">
        <v>1236</v>
      </c>
      <c r="J331" s="1">
        <v>7.0</v>
      </c>
    </row>
    <row r="332" ht="15.0" customHeight="1">
      <c r="A332" s="1" t="s">
        <v>1318</v>
      </c>
      <c r="B332" s="1">
        <v>331.0</v>
      </c>
      <c r="C332" s="1">
        <v>15.0</v>
      </c>
      <c r="D332" s="1" t="s">
        <v>1225</v>
      </c>
      <c r="E332" s="1">
        <v>76.0</v>
      </c>
      <c r="F332" s="1">
        <f t="shared" si="3"/>
        <v>1</v>
      </c>
      <c r="G332" s="1">
        <f t="shared" si="4"/>
        <v>1</v>
      </c>
      <c r="H332" s="1" t="s">
        <v>1196</v>
      </c>
      <c r="I332" s="1">
        <v>5.0</v>
      </c>
      <c r="J332" s="1">
        <v>1.0</v>
      </c>
    </row>
    <row r="333" ht="15.0" customHeight="1">
      <c r="A333" s="1" t="s">
        <v>1318</v>
      </c>
      <c r="B333" s="1">
        <v>332.0</v>
      </c>
      <c r="D333" s="1" t="s">
        <v>1228</v>
      </c>
      <c r="E333" s="1">
        <v>71.0</v>
      </c>
      <c r="F333" s="1">
        <f t="shared" si="3"/>
        <v>-5</v>
      </c>
      <c r="G333" s="1">
        <f t="shared" si="4"/>
        <v>5</v>
      </c>
      <c r="H333" s="1" t="s">
        <v>1272</v>
      </c>
      <c r="I333" s="1">
        <v>2.0</v>
      </c>
      <c r="J333" s="1">
        <v>5.0</v>
      </c>
    </row>
    <row r="334" ht="15.0" customHeight="1">
      <c r="A334" s="1" t="s">
        <v>1318</v>
      </c>
      <c r="B334" s="1">
        <v>333.0</v>
      </c>
      <c r="D334" s="1" t="s">
        <v>1223</v>
      </c>
      <c r="E334" s="1">
        <v>73.0</v>
      </c>
      <c r="F334" s="1">
        <f t="shared" si="3"/>
        <v>2</v>
      </c>
      <c r="G334" s="1">
        <f t="shared" si="4"/>
        <v>2</v>
      </c>
      <c r="H334" s="1" t="s">
        <v>1285</v>
      </c>
      <c r="I334" s="1">
        <v>3.0</v>
      </c>
      <c r="J334" s="1">
        <v>6.0</v>
      </c>
    </row>
    <row r="335" ht="15.0" customHeight="1">
      <c r="A335" s="1" t="s">
        <v>1318</v>
      </c>
      <c r="B335" s="1">
        <v>334.0</v>
      </c>
      <c r="D335" s="1" t="s">
        <v>1322</v>
      </c>
      <c r="E335" s="1">
        <v>70.0</v>
      </c>
      <c r="F335" s="1">
        <f t="shared" si="3"/>
        <v>-3</v>
      </c>
      <c r="G335" s="1">
        <f t="shared" si="4"/>
        <v>3</v>
      </c>
      <c r="H335" s="1" t="s">
        <v>1229</v>
      </c>
      <c r="I335" s="1" t="s">
        <v>1323</v>
      </c>
      <c r="J335" s="1" t="s">
        <v>1236</v>
      </c>
    </row>
    <row r="336" ht="15.0" customHeight="1">
      <c r="A336" s="1" t="s">
        <v>1318</v>
      </c>
      <c r="B336" s="1">
        <v>335.0</v>
      </c>
      <c r="D336" s="1" t="s">
        <v>1228</v>
      </c>
      <c r="E336" s="1">
        <v>71.0</v>
      </c>
      <c r="F336" s="1">
        <f t="shared" si="3"/>
        <v>1</v>
      </c>
      <c r="G336" s="1">
        <f t="shared" si="4"/>
        <v>1</v>
      </c>
      <c r="H336" s="1" t="s">
        <v>1196</v>
      </c>
      <c r="I336" s="1">
        <v>2.0</v>
      </c>
      <c r="J336" s="1">
        <v>5.0</v>
      </c>
    </row>
    <row r="337" ht="15.0" customHeight="1">
      <c r="A337" s="1" t="s">
        <v>1318</v>
      </c>
      <c r="B337" s="1">
        <v>336.0</v>
      </c>
      <c r="D337" s="1" t="s">
        <v>1223</v>
      </c>
      <c r="E337" s="1">
        <v>73.0</v>
      </c>
      <c r="F337" s="1">
        <f t="shared" si="3"/>
        <v>2</v>
      </c>
      <c r="G337" s="1">
        <f t="shared" si="4"/>
        <v>2</v>
      </c>
      <c r="H337" s="1" t="s">
        <v>1285</v>
      </c>
      <c r="I337" s="1">
        <v>3.0</v>
      </c>
      <c r="J337" s="1">
        <v>6.0</v>
      </c>
    </row>
    <row r="338" ht="15.0" customHeight="1">
      <c r="A338" s="1" t="s">
        <v>1318</v>
      </c>
      <c r="B338" s="1">
        <v>337.0</v>
      </c>
      <c r="D338" s="1" t="s">
        <v>1223</v>
      </c>
      <c r="E338" s="1">
        <v>73.0</v>
      </c>
      <c r="F338" s="1">
        <f t="shared" si="3"/>
        <v>0</v>
      </c>
      <c r="G338" s="1">
        <f t="shared" si="4"/>
        <v>0</v>
      </c>
      <c r="H338" s="1" t="s">
        <v>1195</v>
      </c>
      <c r="I338" s="1">
        <v>3.0</v>
      </c>
      <c r="J338" s="1">
        <v>6.0</v>
      </c>
    </row>
    <row r="339" ht="15.0" customHeight="1">
      <c r="A339" s="1" t="s">
        <v>1318</v>
      </c>
      <c r="B339" s="1">
        <v>338.0</v>
      </c>
      <c r="D339" s="1" t="s">
        <v>1235</v>
      </c>
      <c r="E339" s="1">
        <v>75.0</v>
      </c>
      <c r="F339" s="1">
        <f t="shared" si="3"/>
        <v>2</v>
      </c>
      <c r="G339" s="1">
        <f t="shared" si="4"/>
        <v>2</v>
      </c>
      <c r="H339" s="1" t="s">
        <v>1285</v>
      </c>
      <c r="I339" s="1" t="s">
        <v>1236</v>
      </c>
      <c r="J339" s="1">
        <v>7.0</v>
      </c>
    </row>
    <row r="340" ht="15.0" customHeight="1">
      <c r="A340" s="1" t="s">
        <v>1318</v>
      </c>
      <c r="B340" s="1">
        <v>339.0</v>
      </c>
      <c r="D340" s="1" t="s">
        <v>1235</v>
      </c>
      <c r="E340" s="1">
        <v>75.0</v>
      </c>
      <c r="F340" s="1">
        <f t="shared" si="3"/>
        <v>0</v>
      </c>
      <c r="G340" s="1">
        <f t="shared" si="4"/>
        <v>0</v>
      </c>
      <c r="H340" s="1" t="s">
        <v>1195</v>
      </c>
      <c r="I340" s="1" t="s">
        <v>1236</v>
      </c>
      <c r="J340" s="1">
        <v>7.0</v>
      </c>
    </row>
    <row r="341" ht="15.0" customHeight="1">
      <c r="A341" s="1" t="s">
        <v>1318</v>
      </c>
      <c r="B341" s="1">
        <v>340.0</v>
      </c>
      <c r="D341" s="1" t="s">
        <v>1225</v>
      </c>
      <c r="E341" s="1">
        <v>76.0</v>
      </c>
      <c r="F341" s="1">
        <f t="shared" si="3"/>
        <v>1</v>
      </c>
      <c r="G341" s="1">
        <f t="shared" si="4"/>
        <v>1</v>
      </c>
      <c r="H341" s="1" t="s">
        <v>1196</v>
      </c>
      <c r="I341" s="1">
        <v>5.0</v>
      </c>
      <c r="J341" s="1">
        <v>1.0</v>
      </c>
    </row>
    <row r="342" ht="15.0" customHeight="1">
      <c r="A342" s="1" t="s">
        <v>1318</v>
      </c>
      <c r="B342" s="1">
        <v>341.0</v>
      </c>
      <c r="D342" s="1" t="s">
        <v>1225</v>
      </c>
      <c r="E342" s="1">
        <v>76.0</v>
      </c>
      <c r="F342" s="1">
        <f t="shared" si="3"/>
        <v>0</v>
      </c>
      <c r="G342" s="1">
        <f t="shared" si="4"/>
        <v>0</v>
      </c>
      <c r="H342" s="1" t="s">
        <v>1195</v>
      </c>
      <c r="I342" s="1">
        <v>5.0</v>
      </c>
      <c r="J342" s="1">
        <v>1.0</v>
      </c>
    </row>
    <row r="343" ht="15.0" customHeight="1">
      <c r="A343" s="1" t="s">
        <v>1318</v>
      </c>
      <c r="B343" s="1">
        <v>342.0</v>
      </c>
      <c r="D343" s="1" t="s">
        <v>1190</v>
      </c>
      <c r="E343" s="1">
        <v>78.0</v>
      </c>
      <c r="F343" s="1">
        <f t="shared" si="3"/>
        <v>2</v>
      </c>
      <c r="G343" s="1">
        <f t="shared" si="4"/>
        <v>2</v>
      </c>
      <c r="H343" s="1" t="s">
        <v>1285</v>
      </c>
      <c r="I343" s="1">
        <v>6.0</v>
      </c>
      <c r="J343" s="1">
        <v>2.0</v>
      </c>
    </row>
    <row r="344" ht="15.0" customHeight="1">
      <c r="A344" s="1" t="s">
        <v>1318</v>
      </c>
      <c r="B344" s="1">
        <v>343.0</v>
      </c>
      <c r="C344" s="1">
        <v>17.0</v>
      </c>
      <c r="D344" s="1" t="s">
        <v>1190</v>
      </c>
      <c r="E344" s="1">
        <v>78.0</v>
      </c>
      <c r="F344" s="1">
        <f t="shared" si="3"/>
        <v>0</v>
      </c>
      <c r="G344" s="1">
        <f t="shared" si="4"/>
        <v>0</v>
      </c>
      <c r="H344" s="1" t="s">
        <v>1195</v>
      </c>
      <c r="I344" s="1">
        <v>6.0</v>
      </c>
      <c r="J344" s="1">
        <v>2.0</v>
      </c>
    </row>
    <row r="345" ht="15.0" customHeight="1">
      <c r="A345" s="1" t="s">
        <v>1318</v>
      </c>
      <c r="B345" s="1">
        <v>344.0</v>
      </c>
      <c r="D345" s="1" t="s">
        <v>1225</v>
      </c>
      <c r="E345" s="1">
        <v>76.0</v>
      </c>
      <c r="F345" s="1">
        <f t="shared" si="3"/>
        <v>-2</v>
      </c>
      <c r="G345" s="1">
        <f t="shared" si="4"/>
        <v>2</v>
      </c>
      <c r="H345" s="1" t="s">
        <v>1286</v>
      </c>
      <c r="I345" s="1">
        <v>5.0</v>
      </c>
      <c r="J345" s="1">
        <v>1.0</v>
      </c>
    </row>
    <row r="346" ht="15.0" customHeight="1">
      <c r="A346" s="1" t="s">
        <v>1318</v>
      </c>
      <c r="B346" s="1">
        <v>345.0</v>
      </c>
      <c r="D346" s="1" t="s">
        <v>1225</v>
      </c>
      <c r="E346" s="1">
        <v>76.0</v>
      </c>
      <c r="F346" s="1">
        <f t="shared" si="3"/>
        <v>0</v>
      </c>
      <c r="G346" s="1">
        <f t="shared" si="4"/>
        <v>0</v>
      </c>
      <c r="H346" s="1" t="s">
        <v>1195</v>
      </c>
      <c r="I346" s="1">
        <v>5.0</v>
      </c>
      <c r="J346" s="1">
        <v>1.0</v>
      </c>
    </row>
    <row r="347" ht="15.0" customHeight="1">
      <c r="A347" s="1" t="s">
        <v>1318</v>
      </c>
      <c r="B347" s="1">
        <v>346.0</v>
      </c>
      <c r="D347" s="1" t="s">
        <v>1235</v>
      </c>
      <c r="E347" s="1">
        <v>75.0</v>
      </c>
      <c r="F347" s="1">
        <f t="shared" si="3"/>
        <v>-1</v>
      </c>
      <c r="G347" s="1">
        <f t="shared" si="4"/>
        <v>1</v>
      </c>
      <c r="H347" s="1" t="s">
        <v>1197</v>
      </c>
      <c r="I347" s="1" t="s">
        <v>1236</v>
      </c>
      <c r="J347" s="1">
        <v>7.0</v>
      </c>
    </row>
    <row r="348" ht="15.0" customHeight="1">
      <c r="A348" s="1" t="s">
        <v>1318</v>
      </c>
      <c r="B348" s="1">
        <v>347.0</v>
      </c>
      <c r="D348" s="1" t="s">
        <v>1225</v>
      </c>
      <c r="E348" s="1">
        <v>76.0</v>
      </c>
      <c r="F348" s="1">
        <f t="shared" si="3"/>
        <v>1</v>
      </c>
      <c r="G348" s="1">
        <f t="shared" si="4"/>
        <v>1</v>
      </c>
      <c r="H348" s="1" t="s">
        <v>1196</v>
      </c>
      <c r="I348" s="1">
        <v>5.0</v>
      </c>
      <c r="J348" s="1">
        <v>1.0</v>
      </c>
    </row>
    <row r="349" ht="15.0" customHeight="1">
      <c r="A349" s="1" t="s">
        <v>1318</v>
      </c>
      <c r="B349" s="1">
        <v>348.0</v>
      </c>
      <c r="D349" s="1" t="s">
        <v>1234</v>
      </c>
      <c r="E349" s="1">
        <v>68.0</v>
      </c>
      <c r="F349" s="1">
        <f t="shared" si="3"/>
        <v>-8</v>
      </c>
      <c r="G349" s="1">
        <f t="shared" si="4"/>
        <v>8</v>
      </c>
      <c r="H349" s="1" t="s">
        <v>1274</v>
      </c>
      <c r="I349" s="1">
        <v>7.0</v>
      </c>
      <c r="J349" s="1">
        <v>3.0</v>
      </c>
    </row>
    <row r="350" ht="15.0" customHeight="1">
      <c r="A350" s="1" t="s">
        <v>1318</v>
      </c>
      <c r="B350" s="1">
        <v>349.0</v>
      </c>
      <c r="D350" s="1" t="s">
        <v>1234</v>
      </c>
      <c r="E350" s="1">
        <v>68.0</v>
      </c>
      <c r="F350" s="1">
        <f t="shared" si="3"/>
        <v>0</v>
      </c>
      <c r="G350" s="1">
        <f t="shared" si="4"/>
        <v>0</v>
      </c>
      <c r="H350" s="1" t="s">
        <v>1195</v>
      </c>
      <c r="I350" s="1">
        <v>7.0</v>
      </c>
      <c r="J350" s="1">
        <v>3.0</v>
      </c>
    </row>
    <row r="351" ht="15.0" customHeight="1">
      <c r="A351" s="1" t="s">
        <v>1318</v>
      </c>
      <c r="B351" s="1">
        <v>350.0</v>
      </c>
      <c r="C351" s="1">
        <v>20.0</v>
      </c>
      <c r="D351" s="1" t="s">
        <v>1291</v>
      </c>
      <c r="E351" s="1">
        <v>80.0</v>
      </c>
      <c r="F351" s="1">
        <f t="shared" si="3"/>
        <v>12</v>
      </c>
      <c r="G351" s="1">
        <f t="shared" si="4"/>
        <v>12</v>
      </c>
      <c r="H351" s="1" t="s">
        <v>1191</v>
      </c>
      <c r="I351" s="1">
        <v>7.0</v>
      </c>
      <c r="J351" s="1">
        <v>7.0</v>
      </c>
    </row>
    <row r="352" ht="15.0" customHeight="1">
      <c r="A352" s="1" t="s">
        <v>1318</v>
      </c>
      <c r="B352" s="1">
        <v>351.0</v>
      </c>
      <c r="D352" s="1" t="s">
        <v>1190</v>
      </c>
      <c r="E352" s="1">
        <v>78.0</v>
      </c>
      <c r="F352" s="1">
        <f t="shared" si="3"/>
        <v>-2</v>
      </c>
      <c r="G352" s="1">
        <f t="shared" si="4"/>
        <v>2</v>
      </c>
      <c r="H352" s="1" t="s">
        <v>1286</v>
      </c>
      <c r="I352" s="1">
        <v>6.0</v>
      </c>
      <c r="J352" s="1">
        <v>6.0</v>
      </c>
    </row>
    <row r="353" ht="15.0" customHeight="1">
      <c r="A353" s="1" t="s">
        <v>1318</v>
      </c>
      <c r="B353" s="1">
        <v>352.0</v>
      </c>
      <c r="D353" s="1" t="s">
        <v>1225</v>
      </c>
      <c r="E353" s="1">
        <v>76.0</v>
      </c>
      <c r="F353" s="1">
        <f t="shared" si="3"/>
        <v>-2</v>
      </c>
      <c r="G353" s="1">
        <f t="shared" si="4"/>
        <v>2</v>
      </c>
      <c r="H353" s="1" t="s">
        <v>1286</v>
      </c>
      <c r="I353" s="1">
        <v>5.0</v>
      </c>
      <c r="J353" s="1">
        <v>5.0</v>
      </c>
    </row>
    <row r="354" ht="15.0" customHeight="1">
      <c r="A354" s="1" t="s">
        <v>1318</v>
      </c>
      <c r="B354" s="1">
        <v>353.0</v>
      </c>
      <c r="D354" s="1" t="s">
        <v>1190</v>
      </c>
      <c r="E354" s="1">
        <v>78.0</v>
      </c>
      <c r="F354" s="1">
        <f t="shared" si="3"/>
        <v>2</v>
      </c>
      <c r="G354" s="1">
        <f t="shared" si="4"/>
        <v>2</v>
      </c>
      <c r="H354" s="1" t="s">
        <v>1285</v>
      </c>
      <c r="I354" s="1">
        <v>6.0</v>
      </c>
      <c r="J354" s="1">
        <v>6.0</v>
      </c>
    </row>
    <row r="355" ht="15.0" customHeight="1">
      <c r="A355" s="1" t="s">
        <v>1318</v>
      </c>
      <c r="B355" s="1">
        <v>354.0</v>
      </c>
      <c r="D355" s="1" t="s">
        <v>1235</v>
      </c>
      <c r="E355" s="1">
        <v>75.0</v>
      </c>
      <c r="F355" s="1">
        <f t="shared" si="3"/>
        <v>-3</v>
      </c>
      <c r="G355" s="1">
        <f t="shared" si="4"/>
        <v>3</v>
      </c>
      <c r="H355" s="1" t="s">
        <v>1229</v>
      </c>
      <c r="I355" s="1" t="s">
        <v>1236</v>
      </c>
      <c r="J355" s="1" t="s">
        <v>1236</v>
      </c>
    </row>
    <row r="356" ht="15.0" customHeight="1">
      <c r="A356" s="1" t="s">
        <v>1318</v>
      </c>
      <c r="B356" s="1">
        <v>355.0</v>
      </c>
      <c r="D356" s="1" t="s">
        <v>1225</v>
      </c>
      <c r="E356" s="1">
        <v>76.0</v>
      </c>
      <c r="F356" s="1">
        <f t="shared" si="3"/>
        <v>1</v>
      </c>
      <c r="G356" s="1">
        <f t="shared" si="4"/>
        <v>1</v>
      </c>
      <c r="H356" s="1" t="s">
        <v>1196</v>
      </c>
      <c r="I356" s="1">
        <v>5.0</v>
      </c>
      <c r="J356" s="1">
        <v>5.0</v>
      </c>
    </row>
    <row r="357" ht="15.0" customHeight="1">
      <c r="A357" s="1" t="s">
        <v>1318</v>
      </c>
      <c r="B357" s="1">
        <v>356.0</v>
      </c>
      <c r="D357" s="1" t="s">
        <v>1234</v>
      </c>
      <c r="E357" s="1">
        <v>68.0</v>
      </c>
      <c r="F357" s="1">
        <f t="shared" si="3"/>
        <v>-8</v>
      </c>
      <c r="G357" s="1">
        <f t="shared" si="4"/>
        <v>8</v>
      </c>
      <c r="H357" s="1" t="s">
        <v>1274</v>
      </c>
      <c r="I357" s="1">
        <v>7.0</v>
      </c>
      <c r="J357" s="1">
        <v>7.0</v>
      </c>
    </row>
    <row r="358" ht="15.0" customHeight="1">
      <c r="A358" s="1" t="s">
        <v>1318</v>
      </c>
      <c r="B358" s="1">
        <v>357.0</v>
      </c>
      <c r="C358" s="1">
        <v>21.0</v>
      </c>
      <c r="D358" s="1" t="s">
        <v>1193</v>
      </c>
      <c r="E358" s="1">
        <v>64.0</v>
      </c>
      <c r="F358" s="1">
        <f t="shared" si="3"/>
        <v>-4</v>
      </c>
      <c r="G358" s="1">
        <f t="shared" si="4"/>
        <v>4</v>
      </c>
      <c r="H358" s="1" t="s">
        <v>1292</v>
      </c>
      <c r="I358" s="1">
        <v>5.0</v>
      </c>
      <c r="J358" s="1">
        <v>5.0</v>
      </c>
    </row>
    <row r="359" ht="15.0" customHeight="1">
      <c r="A359" s="1" t="s">
        <v>1318</v>
      </c>
      <c r="B359" s="1">
        <v>358.0</v>
      </c>
      <c r="D359" s="1" t="s">
        <v>1239</v>
      </c>
      <c r="E359" s="1">
        <v>66.0</v>
      </c>
      <c r="F359" s="1">
        <f t="shared" si="3"/>
        <v>2</v>
      </c>
      <c r="G359" s="1">
        <f t="shared" si="4"/>
        <v>2</v>
      </c>
      <c r="H359" s="1" t="s">
        <v>1285</v>
      </c>
      <c r="I359" s="1">
        <v>6.0</v>
      </c>
      <c r="J359" s="1">
        <v>6.0</v>
      </c>
    </row>
    <row r="360" ht="15.0" customHeight="1">
      <c r="A360" s="1" t="s">
        <v>1318</v>
      </c>
      <c r="B360" s="1">
        <v>359.0</v>
      </c>
      <c r="D360" s="1" t="s">
        <v>1193</v>
      </c>
      <c r="E360" s="1">
        <v>64.0</v>
      </c>
      <c r="F360" s="1">
        <f t="shared" si="3"/>
        <v>-2</v>
      </c>
      <c r="G360" s="1">
        <f t="shared" si="4"/>
        <v>2</v>
      </c>
      <c r="H360" s="1" t="s">
        <v>1286</v>
      </c>
      <c r="I360" s="1">
        <v>5.0</v>
      </c>
      <c r="J360" s="1">
        <v>5.0</v>
      </c>
    </row>
    <row r="361" ht="15.0" customHeight="1">
      <c r="A361" s="1" t="s">
        <v>1318</v>
      </c>
      <c r="B361" s="1">
        <v>360.0</v>
      </c>
      <c r="D361" s="1" t="s">
        <v>1239</v>
      </c>
      <c r="E361" s="1">
        <v>66.0</v>
      </c>
      <c r="F361" s="1">
        <f t="shared" si="3"/>
        <v>2</v>
      </c>
      <c r="G361" s="1">
        <f t="shared" si="4"/>
        <v>2</v>
      </c>
      <c r="H361" s="1" t="s">
        <v>1285</v>
      </c>
      <c r="I361" s="1">
        <v>6.0</v>
      </c>
      <c r="J361" s="1">
        <v>6.0</v>
      </c>
    </row>
    <row r="362" ht="15.0" customHeight="1">
      <c r="A362" s="1" t="s">
        <v>1318</v>
      </c>
      <c r="B362" s="1">
        <v>361.0</v>
      </c>
      <c r="C362" s="1">
        <v>22.0</v>
      </c>
      <c r="D362" s="1" t="s">
        <v>1289</v>
      </c>
      <c r="E362" s="1">
        <v>62.0</v>
      </c>
      <c r="F362" s="1">
        <f t="shared" si="3"/>
        <v>-4</v>
      </c>
      <c r="G362" s="1">
        <f t="shared" si="4"/>
        <v>4</v>
      </c>
      <c r="H362" s="1" t="s">
        <v>1292</v>
      </c>
      <c r="I362" s="1">
        <v>4.0</v>
      </c>
      <c r="J362" s="1">
        <v>4.0</v>
      </c>
    </row>
    <row r="363" ht="15.0" customHeight="1">
      <c r="A363" s="1" t="s">
        <v>1318</v>
      </c>
      <c r="B363" s="1">
        <v>362.0</v>
      </c>
      <c r="D363" s="1" t="s">
        <v>1224</v>
      </c>
      <c r="E363" s="1">
        <v>74.0</v>
      </c>
      <c r="F363" s="1">
        <f t="shared" si="3"/>
        <v>12</v>
      </c>
      <c r="G363" s="1">
        <f t="shared" si="4"/>
        <v>12</v>
      </c>
      <c r="H363" s="1" t="s">
        <v>1191</v>
      </c>
      <c r="I363" s="1">
        <v>4.0</v>
      </c>
      <c r="J363" s="1">
        <v>4.0</v>
      </c>
    </row>
    <row r="364" ht="15.0" customHeight="1">
      <c r="A364" s="1" t="s">
        <v>1318</v>
      </c>
      <c r="B364" s="1">
        <v>363.0</v>
      </c>
      <c r="D364" s="1" t="s">
        <v>1228</v>
      </c>
      <c r="E364" s="1">
        <v>71.0</v>
      </c>
      <c r="F364" s="1">
        <f t="shared" si="3"/>
        <v>-3</v>
      </c>
      <c r="G364" s="1">
        <f t="shared" si="4"/>
        <v>3</v>
      </c>
      <c r="H364" s="1" t="s">
        <v>1229</v>
      </c>
      <c r="I364" s="1">
        <v>2.0</v>
      </c>
      <c r="J364" s="1">
        <v>2.0</v>
      </c>
    </row>
    <row r="365" ht="15.0" customHeight="1">
      <c r="A365" s="1" t="s">
        <v>1318</v>
      </c>
      <c r="B365" s="1">
        <v>364.0</v>
      </c>
      <c r="D365" s="1" t="s">
        <v>1223</v>
      </c>
      <c r="E365" s="1">
        <v>73.0</v>
      </c>
      <c r="F365" s="1">
        <f t="shared" si="3"/>
        <v>2</v>
      </c>
      <c r="G365" s="1">
        <f t="shared" si="4"/>
        <v>2</v>
      </c>
      <c r="H365" s="1" t="s">
        <v>1285</v>
      </c>
      <c r="I365" s="1">
        <v>3.0</v>
      </c>
      <c r="J365" s="1">
        <v>3.0</v>
      </c>
    </row>
    <row r="366" ht="15.0" customHeight="1">
      <c r="A366" s="1" t="s">
        <v>1318</v>
      </c>
      <c r="B366" s="1">
        <v>365.0</v>
      </c>
      <c r="D366" s="1" t="s">
        <v>1230</v>
      </c>
      <c r="E366" s="1">
        <v>69.0</v>
      </c>
      <c r="F366" s="1">
        <f t="shared" si="3"/>
        <v>-4</v>
      </c>
      <c r="G366" s="1">
        <f t="shared" si="4"/>
        <v>4</v>
      </c>
      <c r="H366" s="1" t="s">
        <v>1292</v>
      </c>
      <c r="I366" s="1">
        <v>1.0</v>
      </c>
      <c r="J366" s="1">
        <v>1.0</v>
      </c>
    </row>
    <row r="367" ht="15.0" customHeight="1">
      <c r="A367" s="1" t="s">
        <v>1318</v>
      </c>
      <c r="B367" s="1">
        <v>366.0</v>
      </c>
      <c r="C367" s="1">
        <v>23.0</v>
      </c>
      <c r="D367" s="1" t="s">
        <v>1228</v>
      </c>
      <c r="E367" s="1">
        <v>71.0</v>
      </c>
      <c r="F367" s="1">
        <f t="shared" si="3"/>
        <v>2</v>
      </c>
      <c r="G367" s="1">
        <f t="shared" si="4"/>
        <v>2</v>
      </c>
      <c r="H367" s="1" t="s">
        <v>1285</v>
      </c>
      <c r="I367" s="1">
        <v>2.0</v>
      </c>
      <c r="J367" s="1">
        <v>2.0</v>
      </c>
    </row>
    <row r="368" ht="15.0" customHeight="1">
      <c r="A368" s="1" t="s">
        <v>1318</v>
      </c>
      <c r="B368" s="1">
        <v>367.0</v>
      </c>
      <c r="D368" s="1" t="s">
        <v>1234</v>
      </c>
      <c r="E368" s="1">
        <v>68.0</v>
      </c>
      <c r="F368" s="1">
        <f t="shared" si="3"/>
        <v>-3</v>
      </c>
      <c r="G368" s="1">
        <f t="shared" si="4"/>
        <v>3</v>
      </c>
      <c r="H368" s="1" t="s">
        <v>1229</v>
      </c>
      <c r="I368" s="1">
        <v>7.0</v>
      </c>
      <c r="J368" s="1">
        <v>7.0</v>
      </c>
    </row>
    <row r="369" ht="15.0" customHeight="1">
      <c r="A369" s="1" t="s">
        <v>1318</v>
      </c>
      <c r="B369" s="1">
        <v>368.0</v>
      </c>
      <c r="D369" s="1" t="s">
        <v>1193</v>
      </c>
      <c r="E369" s="1">
        <v>64.0</v>
      </c>
      <c r="F369" s="1">
        <f t="shared" si="3"/>
        <v>-4</v>
      </c>
      <c r="G369" s="1">
        <f t="shared" si="4"/>
        <v>4</v>
      </c>
      <c r="H369" s="1" t="s">
        <v>1292</v>
      </c>
      <c r="I369" s="1">
        <v>5.0</v>
      </c>
      <c r="J369" s="1">
        <v>5.0</v>
      </c>
    </row>
    <row r="370" ht="15.0" customHeight="1">
      <c r="A370" s="1" t="s">
        <v>1318</v>
      </c>
      <c r="B370" s="1">
        <v>369.0</v>
      </c>
      <c r="D370" s="1" t="s">
        <v>1200</v>
      </c>
      <c r="E370" s="1">
        <v>61.0</v>
      </c>
      <c r="F370" s="1">
        <f t="shared" si="3"/>
        <v>-3</v>
      </c>
      <c r="G370" s="1">
        <f t="shared" si="4"/>
        <v>3</v>
      </c>
      <c r="H370" s="1" t="s">
        <v>1229</v>
      </c>
      <c r="I370" s="1">
        <v>3.0</v>
      </c>
      <c r="J370" s="1">
        <v>3.0</v>
      </c>
    </row>
    <row r="371" ht="15.0" customHeight="1">
      <c r="A371" s="1" t="s">
        <v>1318</v>
      </c>
      <c r="B371" s="1">
        <v>370.0</v>
      </c>
      <c r="C371" s="1">
        <v>24.0</v>
      </c>
      <c r="D371" s="1" t="s">
        <v>1230</v>
      </c>
      <c r="E371" s="1">
        <v>69.0</v>
      </c>
      <c r="F371" s="1">
        <f t="shared" si="3"/>
        <v>8</v>
      </c>
      <c r="G371" s="1">
        <f t="shared" si="4"/>
        <v>8</v>
      </c>
      <c r="H371" s="1" t="s">
        <v>1238</v>
      </c>
      <c r="I371" s="1">
        <v>1.0</v>
      </c>
      <c r="J371" s="1">
        <v>1.0</v>
      </c>
    </row>
    <row r="372" ht="15.0" customHeight="1">
      <c r="A372" s="1" t="s">
        <v>1318</v>
      </c>
      <c r="B372" s="1">
        <v>371.0</v>
      </c>
      <c r="D372" s="1" t="s">
        <v>1320</v>
      </c>
      <c r="E372" s="1">
        <v>57.0</v>
      </c>
      <c r="F372" s="1">
        <f t="shared" si="3"/>
        <v>-12</v>
      </c>
      <c r="G372" s="1">
        <f t="shared" si="4"/>
        <v>12</v>
      </c>
      <c r="H372" s="1" t="s">
        <v>1192</v>
      </c>
      <c r="I372" s="1">
        <v>1.0</v>
      </c>
      <c r="J372" s="1">
        <v>1.0</v>
      </c>
    </row>
    <row r="373" ht="15.0" customHeight="1">
      <c r="A373" s="1" t="s">
        <v>1318</v>
      </c>
      <c r="B373" s="1">
        <v>372.0</v>
      </c>
      <c r="D373" s="1" t="s">
        <v>1320</v>
      </c>
      <c r="E373" s="1">
        <v>57.0</v>
      </c>
      <c r="F373" s="1">
        <f t="shared" si="3"/>
        <v>0</v>
      </c>
      <c r="G373" s="1">
        <f t="shared" si="4"/>
        <v>0</v>
      </c>
      <c r="H373" s="1" t="s">
        <v>1195</v>
      </c>
      <c r="I373" s="1">
        <v>1.0</v>
      </c>
      <c r="J373" s="1">
        <v>1.0</v>
      </c>
    </row>
    <row r="374" ht="15.0" customHeight="1">
      <c r="A374" s="1" t="s">
        <v>1318</v>
      </c>
      <c r="B374" s="1">
        <v>373.0</v>
      </c>
      <c r="D374" s="1" t="s">
        <v>1320</v>
      </c>
      <c r="E374" s="1">
        <v>57.0</v>
      </c>
      <c r="F374" s="1">
        <f t="shared" si="3"/>
        <v>0</v>
      </c>
      <c r="G374" s="1">
        <f t="shared" si="4"/>
        <v>0</v>
      </c>
      <c r="H374" s="1" t="s">
        <v>1195</v>
      </c>
      <c r="I374" s="1">
        <v>1.0</v>
      </c>
      <c r="J374" s="1">
        <v>1.0</v>
      </c>
    </row>
    <row r="375" ht="15.0" customHeight="1">
      <c r="A375" s="1" t="s">
        <v>1318</v>
      </c>
      <c r="B375" s="1">
        <v>374.0</v>
      </c>
      <c r="D375" s="1" t="s">
        <v>1320</v>
      </c>
      <c r="E375" s="1">
        <v>57.0</v>
      </c>
      <c r="F375" s="1">
        <f t="shared" si="3"/>
        <v>0</v>
      </c>
      <c r="G375" s="1">
        <f t="shared" si="4"/>
        <v>0</v>
      </c>
      <c r="H375" s="1" t="s">
        <v>1195</v>
      </c>
      <c r="I375" s="1">
        <v>1.0</v>
      </c>
      <c r="J375" s="1">
        <v>1.0</v>
      </c>
    </row>
    <row r="376" ht="15.0" customHeight="1">
      <c r="A376" s="1" t="s">
        <v>1318</v>
      </c>
      <c r="B376" s="1">
        <v>375.0</v>
      </c>
      <c r="D376" s="1" t="s">
        <v>1320</v>
      </c>
      <c r="E376" s="1">
        <v>57.0</v>
      </c>
      <c r="F376" s="1">
        <f t="shared" si="3"/>
        <v>0</v>
      </c>
      <c r="G376" s="1">
        <f t="shared" si="4"/>
        <v>0</v>
      </c>
      <c r="H376" s="1" t="s">
        <v>1195</v>
      </c>
      <c r="I376" s="1">
        <v>1.0</v>
      </c>
      <c r="J376" s="1">
        <v>1.0</v>
      </c>
    </row>
    <row r="377" ht="15.0" customHeight="1">
      <c r="A377" s="1" t="s">
        <v>1318</v>
      </c>
      <c r="B377" s="1">
        <v>376.0</v>
      </c>
      <c r="D377" s="1" t="s">
        <v>1320</v>
      </c>
      <c r="E377" s="1">
        <v>57.0</v>
      </c>
      <c r="F377" s="1">
        <f t="shared" si="3"/>
        <v>0</v>
      </c>
      <c r="G377" s="1">
        <f t="shared" si="4"/>
        <v>0</v>
      </c>
      <c r="H377" s="1" t="s">
        <v>1195</v>
      </c>
      <c r="I377" s="1">
        <v>1.0</v>
      </c>
      <c r="J377" s="1">
        <v>1.0</v>
      </c>
    </row>
    <row r="378" ht="15.0" customHeight="1">
      <c r="A378" s="1" t="s">
        <v>1318</v>
      </c>
      <c r="B378" s="1">
        <v>377.0</v>
      </c>
      <c r="D378" s="1" t="s">
        <v>1320</v>
      </c>
      <c r="E378" s="1">
        <v>57.0</v>
      </c>
      <c r="F378" s="1">
        <f t="shared" si="3"/>
        <v>0</v>
      </c>
      <c r="G378" s="1">
        <f t="shared" si="4"/>
        <v>0</v>
      </c>
      <c r="H378" s="1" t="s">
        <v>1195</v>
      </c>
      <c r="I378" s="1">
        <v>1.0</v>
      </c>
      <c r="J378" s="1">
        <v>1.0</v>
      </c>
    </row>
    <row r="379" ht="15.0" customHeight="1">
      <c r="A379" s="1" t="s">
        <v>1318</v>
      </c>
      <c r="B379" s="1">
        <v>378.0</v>
      </c>
      <c r="C379" s="1">
        <v>25.0</v>
      </c>
      <c r="D379" s="1" t="s">
        <v>1228</v>
      </c>
      <c r="E379" s="1">
        <v>71.0</v>
      </c>
      <c r="F379" s="1">
        <f t="shared" si="3"/>
        <v>14</v>
      </c>
      <c r="G379" s="1">
        <f t="shared" si="4"/>
        <v>14</v>
      </c>
      <c r="H379" s="1" t="s">
        <v>1290</v>
      </c>
      <c r="I379" s="1">
        <v>2.0</v>
      </c>
      <c r="J379" s="1">
        <v>2.0</v>
      </c>
    </row>
    <row r="380" ht="15.0" customHeight="1">
      <c r="A380" s="1" t="s">
        <v>1318</v>
      </c>
      <c r="B380" s="1">
        <v>379.0</v>
      </c>
      <c r="D380" s="1" t="s">
        <v>1321</v>
      </c>
      <c r="E380" s="1">
        <v>59.0</v>
      </c>
      <c r="F380" s="1">
        <f t="shared" si="3"/>
        <v>-12</v>
      </c>
      <c r="G380" s="1">
        <f t="shared" si="4"/>
        <v>12</v>
      </c>
      <c r="H380" s="1" t="s">
        <v>1192</v>
      </c>
      <c r="I380" s="1">
        <v>2.0</v>
      </c>
      <c r="J380" s="1">
        <v>2.0</v>
      </c>
    </row>
    <row r="381" ht="15.0" customHeight="1">
      <c r="A381" s="1" t="s">
        <v>1318</v>
      </c>
      <c r="B381" s="1">
        <v>380.0</v>
      </c>
      <c r="D381" s="1" t="s">
        <v>1321</v>
      </c>
      <c r="E381" s="1">
        <v>59.0</v>
      </c>
      <c r="F381" s="1">
        <f t="shared" si="3"/>
        <v>0</v>
      </c>
      <c r="G381" s="1">
        <f t="shared" si="4"/>
        <v>0</v>
      </c>
      <c r="H381" s="1" t="s">
        <v>1195</v>
      </c>
      <c r="I381" s="1">
        <v>2.0</v>
      </c>
      <c r="J381" s="1">
        <v>2.0</v>
      </c>
    </row>
    <row r="382" ht="15.0" customHeight="1">
      <c r="A382" s="1" t="s">
        <v>1318</v>
      </c>
      <c r="B382" s="1">
        <v>381.0</v>
      </c>
      <c r="D382" s="1" t="s">
        <v>1321</v>
      </c>
      <c r="E382" s="1">
        <v>59.0</v>
      </c>
      <c r="F382" s="1">
        <f t="shared" si="3"/>
        <v>0</v>
      </c>
      <c r="G382" s="1">
        <f t="shared" si="4"/>
        <v>0</v>
      </c>
      <c r="H382" s="1" t="s">
        <v>1195</v>
      </c>
      <c r="I382" s="1">
        <v>2.0</v>
      </c>
      <c r="J382" s="1">
        <v>2.0</v>
      </c>
    </row>
    <row r="383" ht="15.0" customHeight="1">
      <c r="A383" s="1" t="s">
        <v>1318</v>
      </c>
      <c r="B383" s="1">
        <v>382.0</v>
      </c>
      <c r="D383" s="1" t="s">
        <v>1321</v>
      </c>
      <c r="E383" s="1">
        <v>59.0</v>
      </c>
      <c r="F383" s="1">
        <f t="shared" si="3"/>
        <v>0</v>
      </c>
      <c r="G383" s="1">
        <f t="shared" si="4"/>
        <v>0</v>
      </c>
      <c r="H383" s="1" t="s">
        <v>1195</v>
      </c>
      <c r="I383" s="1">
        <v>2.0</v>
      </c>
      <c r="J383" s="1">
        <v>2.0</v>
      </c>
    </row>
    <row r="384" ht="15.0" customHeight="1">
      <c r="A384" s="1" t="s">
        <v>1318</v>
      </c>
      <c r="B384" s="1">
        <v>383.0</v>
      </c>
      <c r="D384" s="1" t="s">
        <v>1321</v>
      </c>
      <c r="E384" s="1">
        <v>59.0</v>
      </c>
      <c r="F384" s="1">
        <f t="shared" si="3"/>
        <v>0</v>
      </c>
      <c r="G384" s="1">
        <f t="shared" si="4"/>
        <v>0</v>
      </c>
      <c r="H384" s="1" t="s">
        <v>1195</v>
      </c>
      <c r="I384" s="1">
        <v>2.0</v>
      </c>
      <c r="J384" s="1">
        <v>2.0</v>
      </c>
    </row>
    <row r="385" ht="15.0" customHeight="1">
      <c r="A385" s="1" t="s">
        <v>1318</v>
      </c>
      <c r="B385" s="1">
        <v>384.0</v>
      </c>
      <c r="D385" s="1" t="s">
        <v>1321</v>
      </c>
      <c r="E385" s="1">
        <v>59.0</v>
      </c>
      <c r="F385" s="1">
        <f t="shared" si="3"/>
        <v>0</v>
      </c>
      <c r="G385" s="1">
        <f t="shared" si="4"/>
        <v>0</v>
      </c>
      <c r="H385" s="1" t="s">
        <v>1195</v>
      </c>
      <c r="I385" s="1">
        <v>2.0</v>
      </c>
      <c r="J385" s="1">
        <v>2.0</v>
      </c>
    </row>
    <row r="386" ht="15.0" customHeight="1">
      <c r="A386" s="1" t="s">
        <v>1318</v>
      </c>
      <c r="B386" s="1">
        <v>385.0</v>
      </c>
      <c r="D386" s="1" t="s">
        <v>1321</v>
      </c>
      <c r="E386" s="1">
        <v>59.0</v>
      </c>
      <c r="F386" s="1">
        <f t="shared" si="3"/>
        <v>0</v>
      </c>
      <c r="G386" s="1">
        <f t="shared" si="4"/>
        <v>0</v>
      </c>
      <c r="H386" s="1" t="s">
        <v>1195</v>
      </c>
      <c r="I386" s="1">
        <v>2.0</v>
      </c>
      <c r="J386" s="1">
        <v>2.0</v>
      </c>
    </row>
    <row r="387" ht="15.0" customHeight="1">
      <c r="A387" s="1" t="s">
        <v>1318</v>
      </c>
      <c r="B387" s="1">
        <v>386.0</v>
      </c>
      <c r="D387" s="1" t="s">
        <v>1223</v>
      </c>
      <c r="E387" s="1">
        <v>73.0</v>
      </c>
      <c r="F387" s="1">
        <f t="shared" si="3"/>
        <v>14</v>
      </c>
      <c r="G387" s="1">
        <f t="shared" si="4"/>
        <v>14</v>
      </c>
      <c r="H387" s="1" t="s">
        <v>1290</v>
      </c>
      <c r="I387" s="1">
        <v>3.0</v>
      </c>
      <c r="J387" s="1">
        <v>3.0</v>
      </c>
    </row>
    <row r="388" ht="15.0" customHeight="1">
      <c r="A388" s="1" t="s">
        <v>1318</v>
      </c>
      <c r="B388" s="1">
        <v>387.0</v>
      </c>
      <c r="D388" s="1" t="s">
        <v>1200</v>
      </c>
      <c r="E388" s="1">
        <v>61.0</v>
      </c>
      <c r="F388" s="1">
        <f t="shared" si="3"/>
        <v>-12</v>
      </c>
      <c r="G388" s="1">
        <f t="shared" si="4"/>
        <v>12</v>
      </c>
      <c r="H388" s="1" t="s">
        <v>1192</v>
      </c>
      <c r="I388" s="1">
        <v>3.0</v>
      </c>
      <c r="J388" s="1">
        <v>3.0</v>
      </c>
    </row>
    <row r="389" ht="15.0" customHeight="1">
      <c r="A389" s="1" t="s">
        <v>1318</v>
      </c>
      <c r="B389" s="1">
        <v>388.0</v>
      </c>
      <c r="D389" s="1" t="s">
        <v>1200</v>
      </c>
      <c r="E389" s="1">
        <v>61.0</v>
      </c>
      <c r="F389" s="1">
        <f t="shared" si="3"/>
        <v>0</v>
      </c>
      <c r="G389" s="1">
        <f t="shared" si="4"/>
        <v>0</v>
      </c>
      <c r="H389" s="1" t="s">
        <v>1195</v>
      </c>
      <c r="I389" s="1">
        <v>3.0</v>
      </c>
      <c r="J389" s="1">
        <v>3.0</v>
      </c>
    </row>
    <row r="390" ht="15.0" customHeight="1">
      <c r="A390" s="1" t="s">
        <v>1318</v>
      </c>
      <c r="B390" s="1">
        <v>389.0</v>
      </c>
      <c r="D390" s="1" t="s">
        <v>1200</v>
      </c>
      <c r="E390" s="1">
        <v>61.0</v>
      </c>
      <c r="F390" s="1">
        <f t="shared" si="3"/>
        <v>0</v>
      </c>
      <c r="G390" s="1">
        <f t="shared" si="4"/>
        <v>0</v>
      </c>
      <c r="H390" s="1" t="s">
        <v>1195</v>
      </c>
      <c r="I390" s="1">
        <v>3.0</v>
      </c>
      <c r="J390" s="1">
        <v>3.0</v>
      </c>
    </row>
    <row r="391" ht="15.0" customHeight="1">
      <c r="A391" s="1" t="s">
        <v>1318</v>
      </c>
      <c r="B391" s="1">
        <v>390.0</v>
      </c>
      <c r="D391" s="1" t="s">
        <v>1200</v>
      </c>
      <c r="E391" s="1">
        <v>61.0</v>
      </c>
      <c r="F391" s="1">
        <f t="shared" si="3"/>
        <v>0</v>
      </c>
      <c r="G391" s="1">
        <f t="shared" si="4"/>
        <v>0</v>
      </c>
      <c r="H391" s="1" t="s">
        <v>1195</v>
      </c>
      <c r="I391" s="1">
        <v>3.0</v>
      </c>
      <c r="J391" s="1">
        <v>3.0</v>
      </c>
    </row>
    <row r="392" ht="15.0" customHeight="1">
      <c r="A392" s="1" t="s">
        <v>1318</v>
      </c>
      <c r="B392" s="1">
        <v>391.0</v>
      </c>
      <c r="D392" s="1" t="s">
        <v>1200</v>
      </c>
      <c r="E392" s="1">
        <v>61.0</v>
      </c>
      <c r="F392" s="1">
        <f t="shared" si="3"/>
        <v>0</v>
      </c>
      <c r="G392" s="1">
        <f t="shared" si="4"/>
        <v>0</v>
      </c>
      <c r="H392" s="1" t="s">
        <v>1195</v>
      </c>
      <c r="I392" s="1">
        <v>3.0</v>
      </c>
      <c r="J392" s="1">
        <v>3.0</v>
      </c>
    </row>
    <row r="393" ht="15.0" customHeight="1">
      <c r="A393" s="1" t="s">
        <v>1318</v>
      </c>
      <c r="B393" s="1">
        <v>392.0</v>
      </c>
      <c r="D393" s="1" t="s">
        <v>1200</v>
      </c>
      <c r="E393" s="1">
        <v>61.0</v>
      </c>
      <c r="F393" s="1">
        <f t="shared" si="3"/>
        <v>0</v>
      </c>
      <c r="G393" s="1">
        <f t="shared" si="4"/>
        <v>0</v>
      </c>
      <c r="H393" s="1" t="s">
        <v>1195</v>
      </c>
      <c r="I393" s="1">
        <v>3.0</v>
      </c>
      <c r="J393" s="1">
        <v>3.0</v>
      </c>
    </row>
    <row r="394" ht="15.0" customHeight="1">
      <c r="A394" s="1" t="s">
        <v>1318</v>
      </c>
      <c r="B394" s="1">
        <v>393.0</v>
      </c>
      <c r="D394" s="1" t="s">
        <v>1200</v>
      </c>
      <c r="E394" s="1">
        <v>61.0</v>
      </c>
      <c r="F394" s="1">
        <f t="shared" si="3"/>
        <v>0</v>
      </c>
      <c r="G394" s="1">
        <f t="shared" si="4"/>
        <v>0</v>
      </c>
      <c r="H394" s="1" t="s">
        <v>1195</v>
      </c>
      <c r="I394" s="1">
        <v>3.0</v>
      </c>
      <c r="J394" s="1">
        <v>3.0</v>
      </c>
    </row>
    <row r="395" ht="15.0" customHeight="1">
      <c r="A395" s="1" t="s">
        <v>1318</v>
      </c>
      <c r="B395" s="1">
        <v>394.0</v>
      </c>
      <c r="C395" s="1">
        <v>26.0</v>
      </c>
      <c r="D395" s="1" t="s">
        <v>1224</v>
      </c>
      <c r="E395" s="1">
        <v>74.0</v>
      </c>
      <c r="F395" s="1">
        <f t="shared" si="3"/>
        <v>13</v>
      </c>
      <c r="G395" s="1">
        <f t="shared" si="4"/>
        <v>13</v>
      </c>
      <c r="H395" s="1" t="s">
        <v>1258</v>
      </c>
      <c r="I395" s="1">
        <v>4.0</v>
      </c>
      <c r="J395" s="1">
        <v>4.0</v>
      </c>
    </row>
    <row r="396" ht="15.0" customHeight="1">
      <c r="A396" s="1" t="s">
        <v>1318</v>
      </c>
      <c r="B396" s="1">
        <v>395.0</v>
      </c>
      <c r="D396" s="1" t="s">
        <v>1289</v>
      </c>
      <c r="E396" s="1">
        <v>62.0</v>
      </c>
      <c r="F396" s="1">
        <f t="shared" si="3"/>
        <v>-12</v>
      </c>
      <c r="G396" s="1">
        <f t="shared" si="4"/>
        <v>12</v>
      </c>
      <c r="H396" s="1" t="s">
        <v>1192</v>
      </c>
      <c r="I396" s="1">
        <v>4.0</v>
      </c>
      <c r="J396" s="1">
        <v>4.0</v>
      </c>
    </row>
    <row r="397" ht="15.0" customHeight="1">
      <c r="A397" s="1" t="s">
        <v>1318</v>
      </c>
      <c r="B397" s="1">
        <v>396.0</v>
      </c>
      <c r="D397" s="1" t="s">
        <v>1289</v>
      </c>
      <c r="E397" s="1">
        <v>62.0</v>
      </c>
      <c r="F397" s="1">
        <f t="shared" si="3"/>
        <v>0</v>
      </c>
      <c r="G397" s="1">
        <f t="shared" si="4"/>
        <v>0</v>
      </c>
      <c r="H397" s="1" t="s">
        <v>1195</v>
      </c>
      <c r="I397" s="1">
        <v>4.0</v>
      </c>
      <c r="J397" s="1">
        <v>4.0</v>
      </c>
    </row>
    <row r="398" ht="15.0" customHeight="1">
      <c r="A398" s="1" t="s">
        <v>1318</v>
      </c>
      <c r="B398" s="1">
        <v>397.0</v>
      </c>
      <c r="D398" s="1" t="s">
        <v>1289</v>
      </c>
      <c r="E398" s="1">
        <v>62.0</v>
      </c>
      <c r="F398" s="1">
        <f t="shared" si="3"/>
        <v>0</v>
      </c>
      <c r="G398" s="1">
        <f t="shared" si="4"/>
        <v>0</v>
      </c>
      <c r="H398" s="1" t="s">
        <v>1195</v>
      </c>
      <c r="I398" s="1">
        <v>4.0</v>
      </c>
      <c r="J398" s="1">
        <v>4.0</v>
      </c>
    </row>
    <row r="399" ht="15.0" customHeight="1">
      <c r="A399" s="1" t="s">
        <v>1318</v>
      </c>
      <c r="B399" s="1">
        <v>398.0</v>
      </c>
      <c r="D399" s="1" t="s">
        <v>1289</v>
      </c>
      <c r="E399" s="1">
        <v>62.0</v>
      </c>
      <c r="F399" s="1">
        <f t="shared" si="3"/>
        <v>0</v>
      </c>
      <c r="G399" s="1">
        <f t="shared" si="4"/>
        <v>0</v>
      </c>
      <c r="H399" s="1" t="s">
        <v>1195</v>
      </c>
      <c r="I399" s="1">
        <v>4.0</v>
      </c>
      <c r="J399" s="1">
        <v>4.0</v>
      </c>
    </row>
    <row r="400" ht="15.0" customHeight="1">
      <c r="A400" s="1" t="s">
        <v>1318</v>
      </c>
      <c r="B400" s="1">
        <v>399.0</v>
      </c>
      <c r="D400" s="1" t="s">
        <v>1289</v>
      </c>
      <c r="E400" s="1">
        <v>62.0</v>
      </c>
      <c r="F400" s="1">
        <f t="shared" si="3"/>
        <v>0</v>
      </c>
      <c r="G400" s="1">
        <f t="shared" si="4"/>
        <v>0</v>
      </c>
      <c r="H400" s="1" t="s">
        <v>1195</v>
      </c>
      <c r="I400" s="1">
        <v>4.0</v>
      </c>
      <c r="J400" s="1">
        <v>4.0</v>
      </c>
    </row>
    <row r="401" ht="15.0" customHeight="1">
      <c r="A401" s="1" t="s">
        <v>1318</v>
      </c>
      <c r="B401" s="1">
        <v>400.0</v>
      </c>
      <c r="D401" s="1" t="s">
        <v>1289</v>
      </c>
      <c r="E401" s="1">
        <v>62.0</v>
      </c>
      <c r="F401" s="1">
        <f t="shared" si="3"/>
        <v>0</v>
      </c>
      <c r="G401" s="1">
        <f t="shared" si="4"/>
        <v>0</v>
      </c>
      <c r="H401" s="1" t="s">
        <v>1195</v>
      </c>
      <c r="I401" s="1">
        <v>4.0</v>
      </c>
      <c r="J401" s="1">
        <v>4.0</v>
      </c>
    </row>
    <row r="402" ht="15.0" customHeight="1">
      <c r="A402" s="1" t="s">
        <v>1318</v>
      </c>
      <c r="B402" s="1">
        <v>401.0</v>
      </c>
      <c r="D402" s="1" t="s">
        <v>1289</v>
      </c>
      <c r="E402" s="1">
        <v>62.0</v>
      </c>
      <c r="F402" s="1">
        <f t="shared" si="3"/>
        <v>0</v>
      </c>
      <c r="G402" s="1">
        <f t="shared" si="4"/>
        <v>0</v>
      </c>
      <c r="H402" s="1" t="s">
        <v>1195</v>
      </c>
      <c r="I402" s="1">
        <v>4.0</v>
      </c>
      <c r="J402" s="1">
        <v>4.0</v>
      </c>
    </row>
    <row r="403" ht="15.0" customHeight="1">
      <c r="A403" s="1" t="s">
        <v>1318</v>
      </c>
      <c r="B403" s="1">
        <v>402.0</v>
      </c>
      <c r="D403" s="1" t="s">
        <v>1228</v>
      </c>
      <c r="E403" s="1">
        <v>71.0</v>
      </c>
      <c r="F403" s="1">
        <f t="shared" si="3"/>
        <v>9</v>
      </c>
      <c r="G403" s="1">
        <f t="shared" si="4"/>
        <v>9</v>
      </c>
      <c r="H403" s="1" t="s">
        <v>1296</v>
      </c>
      <c r="I403" s="1">
        <v>2.0</v>
      </c>
      <c r="J403" s="1">
        <v>2.0</v>
      </c>
    </row>
    <row r="404" ht="15.0" customHeight="1">
      <c r="A404" s="1" t="s">
        <v>1318</v>
      </c>
      <c r="B404" s="1">
        <v>403.0</v>
      </c>
      <c r="C404" s="1">
        <v>27.0</v>
      </c>
      <c r="D404" s="1" t="s">
        <v>1228</v>
      </c>
      <c r="E404" s="1">
        <v>71.0</v>
      </c>
      <c r="F404" s="1">
        <f t="shared" si="3"/>
        <v>0</v>
      </c>
      <c r="G404" s="1">
        <f t="shared" si="4"/>
        <v>0</v>
      </c>
      <c r="H404" s="1" t="s">
        <v>1195</v>
      </c>
      <c r="I404" s="1">
        <v>2.0</v>
      </c>
      <c r="J404" s="1">
        <v>2.0</v>
      </c>
    </row>
    <row r="405" ht="15.0" customHeight="1">
      <c r="A405" s="1" t="s">
        <v>1318</v>
      </c>
      <c r="B405" s="1">
        <v>404.0</v>
      </c>
      <c r="D405" s="1" t="s">
        <v>1228</v>
      </c>
      <c r="E405" s="1">
        <v>71.0</v>
      </c>
      <c r="F405" s="1">
        <f t="shared" si="3"/>
        <v>0</v>
      </c>
      <c r="G405" s="1">
        <f t="shared" si="4"/>
        <v>0</v>
      </c>
      <c r="H405" s="1" t="s">
        <v>1195</v>
      </c>
      <c r="I405" s="1">
        <v>2.0</v>
      </c>
      <c r="J405" s="1">
        <v>2.0</v>
      </c>
    </row>
    <row r="406" ht="15.0" customHeight="1">
      <c r="A406" s="1" t="s">
        <v>1318</v>
      </c>
      <c r="B406" s="1">
        <v>405.0</v>
      </c>
      <c r="D406" s="1" t="s">
        <v>1228</v>
      </c>
      <c r="E406" s="1">
        <v>71.0</v>
      </c>
      <c r="F406" s="1">
        <f t="shared" si="3"/>
        <v>0</v>
      </c>
      <c r="G406" s="1">
        <f t="shared" si="4"/>
        <v>0</v>
      </c>
      <c r="H406" s="1" t="s">
        <v>1195</v>
      </c>
      <c r="I406" s="1">
        <v>2.0</v>
      </c>
      <c r="J406" s="1">
        <v>2.0</v>
      </c>
    </row>
    <row r="407" ht="15.0" customHeight="1">
      <c r="A407" s="1" t="s">
        <v>1318</v>
      </c>
      <c r="B407" s="1">
        <v>406.0</v>
      </c>
      <c r="D407" s="1" t="s">
        <v>1234</v>
      </c>
      <c r="E407" s="1">
        <v>68.0</v>
      </c>
      <c r="F407" s="1">
        <f t="shared" si="3"/>
        <v>-3</v>
      </c>
      <c r="G407" s="1">
        <f t="shared" si="4"/>
        <v>3</v>
      </c>
      <c r="H407" s="1" t="s">
        <v>1229</v>
      </c>
      <c r="I407" s="1">
        <v>7.0</v>
      </c>
      <c r="J407" s="1">
        <v>7.0</v>
      </c>
    </row>
    <row r="408" ht="15.0" customHeight="1">
      <c r="A408" s="1" t="s">
        <v>1318</v>
      </c>
      <c r="B408" s="1">
        <v>407.0</v>
      </c>
      <c r="D408" s="1" t="s">
        <v>1230</v>
      </c>
      <c r="E408" s="1">
        <v>69.0</v>
      </c>
      <c r="F408" s="1">
        <f t="shared" si="3"/>
        <v>1</v>
      </c>
      <c r="G408" s="1">
        <f t="shared" si="4"/>
        <v>1</v>
      </c>
      <c r="H408" s="1" t="s">
        <v>1196</v>
      </c>
      <c r="I408" s="1">
        <v>1.0</v>
      </c>
      <c r="J408" s="1">
        <v>1.0</v>
      </c>
    </row>
    <row r="409" ht="15.0" customHeight="1">
      <c r="A409" s="1" t="s">
        <v>1318</v>
      </c>
      <c r="B409" s="1">
        <v>408.0</v>
      </c>
      <c r="D409" s="1" t="s">
        <v>1228</v>
      </c>
      <c r="E409" s="1">
        <v>71.0</v>
      </c>
      <c r="F409" s="1">
        <f t="shared" si="3"/>
        <v>2</v>
      </c>
      <c r="G409" s="1">
        <f t="shared" si="4"/>
        <v>2</v>
      </c>
      <c r="H409" s="1" t="s">
        <v>1285</v>
      </c>
      <c r="I409" s="1">
        <v>2.0</v>
      </c>
      <c r="J409" s="1">
        <v>2.0</v>
      </c>
    </row>
    <row r="410" ht="15.0" customHeight="1">
      <c r="A410" s="1" t="s">
        <v>1318</v>
      </c>
      <c r="B410" s="1">
        <v>409.0</v>
      </c>
      <c r="D410" s="1" t="s">
        <v>1228</v>
      </c>
      <c r="E410" s="1">
        <v>71.0</v>
      </c>
      <c r="F410" s="1">
        <f t="shared" si="3"/>
        <v>0</v>
      </c>
      <c r="G410" s="1">
        <f t="shared" si="4"/>
        <v>0</v>
      </c>
      <c r="H410" s="1" t="s">
        <v>1195</v>
      </c>
      <c r="I410" s="1">
        <v>2.0</v>
      </c>
      <c r="J410" s="1">
        <v>2.0</v>
      </c>
    </row>
    <row r="411" ht="15.0" customHeight="1">
      <c r="A411" s="1" t="s">
        <v>1318</v>
      </c>
      <c r="B411" s="1">
        <v>410.0</v>
      </c>
      <c r="C411" s="1">
        <v>28.0</v>
      </c>
      <c r="D411" s="1" t="s">
        <v>1228</v>
      </c>
      <c r="E411" s="1">
        <v>71.0</v>
      </c>
      <c r="F411" s="1">
        <f t="shared" si="3"/>
        <v>0</v>
      </c>
      <c r="G411" s="1">
        <f t="shared" si="4"/>
        <v>0</v>
      </c>
      <c r="H411" s="1" t="s">
        <v>1195</v>
      </c>
      <c r="I411" s="1">
        <v>2.0</v>
      </c>
      <c r="J411" s="1">
        <v>2.0</v>
      </c>
    </row>
    <row r="412" ht="15.0" customHeight="1">
      <c r="A412" s="1" t="s">
        <v>1318</v>
      </c>
      <c r="B412" s="1">
        <v>411.0</v>
      </c>
      <c r="D412" s="1" t="s">
        <v>1234</v>
      </c>
      <c r="E412" s="1">
        <v>68.0</v>
      </c>
      <c r="F412" s="1">
        <f t="shared" si="3"/>
        <v>-3</v>
      </c>
      <c r="G412" s="1">
        <f t="shared" si="4"/>
        <v>3</v>
      </c>
      <c r="H412" s="1" t="s">
        <v>1229</v>
      </c>
      <c r="I412" s="1">
        <v>7.0</v>
      </c>
      <c r="J412" s="1">
        <v>7.0</v>
      </c>
    </row>
    <row r="413" ht="15.0" customHeight="1">
      <c r="A413" s="1" t="s">
        <v>1318</v>
      </c>
      <c r="B413" s="1">
        <v>412.0</v>
      </c>
      <c r="D413" s="1" t="s">
        <v>1230</v>
      </c>
      <c r="E413" s="1">
        <v>69.0</v>
      </c>
      <c r="F413" s="1">
        <f t="shared" si="3"/>
        <v>1</v>
      </c>
      <c r="G413" s="1">
        <f t="shared" si="4"/>
        <v>1</v>
      </c>
      <c r="H413" s="1" t="s">
        <v>1196</v>
      </c>
      <c r="I413" s="1">
        <v>1.0</v>
      </c>
      <c r="J413" s="1">
        <v>1.0</v>
      </c>
    </row>
    <row r="414" ht="15.0" customHeight="1">
      <c r="A414" s="1" t="s">
        <v>1318</v>
      </c>
      <c r="B414" s="1">
        <v>413.0</v>
      </c>
      <c r="D414" s="1" t="s">
        <v>1228</v>
      </c>
      <c r="E414" s="1">
        <v>71.0</v>
      </c>
      <c r="F414" s="1">
        <f t="shared" si="3"/>
        <v>2</v>
      </c>
      <c r="G414" s="1">
        <f t="shared" si="4"/>
        <v>2</v>
      </c>
      <c r="H414" s="1" t="s">
        <v>1285</v>
      </c>
      <c r="I414" s="1">
        <v>2.0</v>
      </c>
      <c r="J414" s="1">
        <v>2.0</v>
      </c>
    </row>
    <row r="415" ht="15.0" customHeight="1">
      <c r="A415" s="1" t="s">
        <v>1318</v>
      </c>
      <c r="B415" s="1">
        <v>414.0</v>
      </c>
      <c r="D415" s="1" t="s">
        <v>1223</v>
      </c>
      <c r="E415" s="1">
        <v>73.0</v>
      </c>
      <c r="F415" s="1">
        <f t="shared" si="3"/>
        <v>2</v>
      </c>
      <c r="G415" s="1">
        <f t="shared" si="4"/>
        <v>2</v>
      </c>
      <c r="H415" s="1" t="s">
        <v>1285</v>
      </c>
      <c r="I415" s="1">
        <v>3.0</v>
      </c>
      <c r="J415" s="1">
        <v>3.0</v>
      </c>
    </row>
    <row r="416" ht="15.0" customHeight="1">
      <c r="A416" s="1" t="s">
        <v>1318</v>
      </c>
      <c r="B416" s="1">
        <v>415.0</v>
      </c>
      <c r="D416" s="1" t="s">
        <v>1235</v>
      </c>
      <c r="E416" s="1">
        <v>75.0</v>
      </c>
      <c r="F416" s="1">
        <f t="shared" si="3"/>
        <v>2</v>
      </c>
      <c r="G416" s="1">
        <f t="shared" si="4"/>
        <v>2</v>
      </c>
      <c r="H416" s="1" t="s">
        <v>1285</v>
      </c>
      <c r="I416" s="1" t="s">
        <v>1236</v>
      </c>
      <c r="J416" s="1" t="s">
        <v>1236</v>
      </c>
    </row>
    <row r="417" ht="15.0" customHeight="1">
      <c r="A417" s="1" t="s">
        <v>1318</v>
      </c>
      <c r="B417" s="1">
        <v>416.0</v>
      </c>
      <c r="D417" s="1" t="s">
        <v>1225</v>
      </c>
      <c r="E417" s="1">
        <v>76.0</v>
      </c>
      <c r="F417" s="1">
        <f t="shared" si="3"/>
        <v>1</v>
      </c>
      <c r="G417" s="1">
        <f t="shared" si="4"/>
        <v>1</v>
      </c>
      <c r="H417" s="1" t="s">
        <v>1196</v>
      </c>
      <c r="I417" s="1">
        <v>5.0</v>
      </c>
      <c r="J417" s="1">
        <v>5.0</v>
      </c>
    </row>
    <row r="418" ht="15.0" customHeight="1">
      <c r="A418" s="1" t="s">
        <v>1318</v>
      </c>
      <c r="B418" s="1">
        <v>417.0</v>
      </c>
      <c r="D418" s="1" t="s">
        <v>1193</v>
      </c>
      <c r="E418" s="1">
        <v>64.0</v>
      </c>
      <c r="F418" s="1">
        <f t="shared" si="3"/>
        <v>-12</v>
      </c>
      <c r="G418" s="1">
        <f t="shared" si="4"/>
        <v>12</v>
      </c>
      <c r="H418" s="1" t="s">
        <v>1192</v>
      </c>
      <c r="I418" s="1">
        <v>5.0</v>
      </c>
      <c r="J418" s="1">
        <v>5.0</v>
      </c>
    </row>
    <row r="419" ht="15.0" customHeight="1">
      <c r="A419" s="1" t="s">
        <v>1318</v>
      </c>
      <c r="B419" s="1">
        <v>418.0</v>
      </c>
      <c r="D419" s="1" t="s">
        <v>1228</v>
      </c>
      <c r="E419" s="1">
        <v>71.0</v>
      </c>
      <c r="F419" s="1">
        <f t="shared" si="3"/>
        <v>7</v>
      </c>
      <c r="G419" s="1">
        <f t="shared" si="4"/>
        <v>7</v>
      </c>
      <c r="H419" s="1" t="s">
        <v>1233</v>
      </c>
      <c r="I419" s="1">
        <v>2.0</v>
      </c>
      <c r="J419" s="1">
        <v>2.0</v>
      </c>
    </row>
    <row r="420" ht="15.0" customHeight="1">
      <c r="A420" s="1" t="s">
        <v>1318</v>
      </c>
      <c r="B420" s="1">
        <v>419.0</v>
      </c>
      <c r="C420" s="1">
        <v>29.0</v>
      </c>
      <c r="D420" s="1" t="s">
        <v>1223</v>
      </c>
      <c r="E420" s="1">
        <v>73.0</v>
      </c>
      <c r="F420" s="1">
        <f t="shared" si="3"/>
        <v>2</v>
      </c>
      <c r="G420" s="1">
        <f t="shared" si="4"/>
        <v>2</v>
      </c>
      <c r="H420" s="1" t="s">
        <v>1285</v>
      </c>
      <c r="I420" s="1">
        <v>3.0</v>
      </c>
      <c r="J420" s="1">
        <v>3.0</v>
      </c>
    </row>
    <row r="421" ht="15.0" customHeight="1">
      <c r="A421" s="1" t="s">
        <v>1318</v>
      </c>
      <c r="B421" s="1">
        <v>420.0</v>
      </c>
      <c r="D421" s="1" t="s">
        <v>1228</v>
      </c>
      <c r="E421" s="1">
        <v>71.0</v>
      </c>
      <c r="F421" s="1">
        <f t="shared" si="3"/>
        <v>-2</v>
      </c>
      <c r="G421" s="1">
        <f t="shared" si="4"/>
        <v>2</v>
      </c>
      <c r="H421" s="1" t="s">
        <v>1286</v>
      </c>
      <c r="I421" s="1">
        <v>2.0</v>
      </c>
      <c r="J421" s="1">
        <v>2.0</v>
      </c>
    </row>
    <row r="422" ht="15.0" customHeight="1">
      <c r="A422" s="1" t="s">
        <v>1318</v>
      </c>
      <c r="B422" s="1">
        <v>421.0</v>
      </c>
      <c r="D422" s="1" t="s">
        <v>1230</v>
      </c>
      <c r="E422" s="1">
        <v>69.0</v>
      </c>
      <c r="F422" s="1">
        <f t="shared" si="3"/>
        <v>-2</v>
      </c>
      <c r="G422" s="1">
        <f t="shared" si="4"/>
        <v>2</v>
      </c>
      <c r="H422" s="1" t="s">
        <v>1286</v>
      </c>
      <c r="I422" s="1">
        <v>1.0</v>
      </c>
      <c r="J422" s="1">
        <v>1.0</v>
      </c>
    </row>
    <row r="423" ht="15.0" customHeight="1">
      <c r="A423" s="1" t="s">
        <v>1318</v>
      </c>
      <c r="B423" s="1">
        <v>422.0</v>
      </c>
      <c r="D423" s="1" t="s">
        <v>1224</v>
      </c>
      <c r="E423" s="1">
        <v>74.0</v>
      </c>
      <c r="F423" s="1">
        <f t="shared" si="3"/>
        <v>5</v>
      </c>
      <c r="G423" s="1">
        <f t="shared" si="4"/>
        <v>5</v>
      </c>
      <c r="H423" s="1" t="s">
        <v>1237</v>
      </c>
      <c r="I423" s="1">
        <v>4.0</v>
      </c>
      <c r="J423" s="1">
        <v>4.0</v>
      </c>
    </row>
    <row r="424" ht="15.0" customHeight="1">
      <c r="A424" s="1" t="s">
        <v>1318</v>
      </c>
      <c r="B424" s="1">
        <v>423.0</v>
      </c>
      <c r="D424" s="1" t="s">
        <v>1223</v>
      </c>
      <c r="E424" s="1">
        <v>73.0</v>
      </c>
      <c r="F424" s="1">
        <f t="shared" si="3"/>
        <v>-1</v>
      </c>
      <c r="G424" s="1">
        <f t="shared" si="4"/>
        <v>1</v>
      </c>
      <c r="H424" s="1" t="s">
        <v>1197</v>
      </c>
      <c r="I424" s="1">
        <v>3.0</v>
      </c>
      <c r="J424" s="1">
        <v>3.0</v>
      </c>
    </row>
    <row r="425" ht="15.0" customHeight="1">
      <c r="A425" s="1" t="s">
        <v>1318</v>
      </c>
      <c r="B425" s="1">
        <v>424.0</v>
      </c>
      <c r="D425" s="1" t="s">
        <v>1228</v>
      </c>
      <c r="E425" s="1">
        <v>71.0</v>
      </c>
      <c r="F425" s="1">
        <f t="shared" si="3"/>
        <v>-2</v>
      </c>
      <c r="G425" s="1">
        <f t="shared" si="4"/>
        <v>2</v>
      </c>
      <c r="H425" s="1" t="s">
        <v>1286</v>
      </c>
      <c r="I425" s="1">
        <v>2.0</v>
      </c>
      <c r="J425" s="1">
        <v>2.0</v>
      </c>
    </row>
    <row r="426" ht="15.0" customHeight="1">
      <c r="A426" s="1" t="s">
        <v>1318</v>
      </c>
      <c r="B426" s="1">
        <v>425.0</v>
      </c>
      <c r="C426" s="1">
        <v>30.0</v>
      </c>
      <c r="D426" s="1" t="s">
        <v>1223</v>
      </c>
      <c r="E426" s="1">
        <v>73.0</v>
      </c>
      <c r="F426" s="1">
        <f t="shared" si="3"/>
        <v>2</v>
      </c>
      <c r="G426" s="1">
        <f t="shared" si="4"/>
        <v>2</v>
      </c>
      <c r="H426" s="1" t="s">
        <v>1285</v>
      </c>
      <c r="I426" s="1">
        <v>3.0</v>
      </c>
      <c r="J426" s="1">
        <v>3.0</v>
      </c>
    </row>
    <row r="427" ht="15.0" customHeight="1">
      <c r="A427" s="1" t="s">
        <v>1318</v>
      </c>
      <c r="B427" s="1">
        <v>426.0</v>
      </c>
      <c r="D427" s="1" t="s">
        <v>1228</v>
      </c>
      <c r="E427" s="1">
        <v>71.0</v>
      </c>
      <c r="F427" s="1">
        <f t="shared" si="3"/>
        <v>-2</v>
      </c>
      <c r="G427" s="1">
        <f t="shared" si="4"/>
        <v>2</v>
      </c>
      <c r="H427" s="1" t="s">
        <v>1286</v>
      </c>
      <c r="I427" s="1">
        <v>2.0</v>
      </c>
      <c r="J427" s="1">
        <v>2.0</v>
      </c>
    </row>
    <row r="428" ht="15.0" customHeight="1">
      <c r="A428" s="1" t="s">
        <v>1318</v>
      </c>
      <c r="B428" s="1">
        <v>427.0</v>
      </c>
      <c r="D428" s="1" t="s">
        <v>1230</v>
      </c>
      <c r="E428" s="1">
        <v>69.0</v>
      </c>
      <c r="F428" s="1">
        <f t="shared" si="3"/>
        <v>-2</v>
      </c>
      <c r="G428" s="1">
        <f t="shared" si="4"/>
        <v>2</v>
      </c>
      <c r="H428" s="1" t="s">
        <v>1286</v>
      </c>
      <c r="I428" s="1">
        <v>1.0</v>
      </c>
      <c r="J428" s="1">
        <v>1.0</v>
      </c>
    </row>
    <row r="429" ht="15.0" customHeight="1">
      <c r="A429" s="1" t="s">
        <v>1318</v>
      </c>
      <c r="B429" s="1">
        <v>428.0</v>
      </c>
      <c r="D429" s="1" t="s">
        <v>1224</v>
      </c>
      <c r="E429" s="1">
        <v>74.0</v>
      </c>
      <c r="F429" s="1">
        <f t="shared" si="3"/>
        <v>5</v>
      </c>
      <c r="G429" s="1">
        <f t="shared" si="4"/>
        <v>5</v>
      </c>
      <c r="H429" s="1" t="s">
        <v>1237</v>
      </c>
      <c r="I429" s="1">
        <v>4.0</v>
      </c>
      <c r="J429" s="1">
        <v>4.0</v>
      </c>
    </row>
    <row r="430" ht="15.0" customHeight="1">
      <c r="A430" s="1" t="s">
        <v>1318</v>
      </c>
      <c r="B430" s="1">
        <v>429.0</v>
      </c>
      <c r="D430" s="1" t="s">
        <v>1223</v>
      </c>
      <c r="E430" s="1">
        <v>73.0</v>
      </c>
      <c r="F430" s="1">
        <f t="shared" si="3"/>
        <v>-1</v>
      </c>
      <c r="G430" s="1">
        <f t="shared" si="4"/>
        <v>1</v>
      </c>
      <c r="H430" s="1" t="s">
        <v>1197</v>
      </c>
      <c r="I430" s="1">
        <v>3.0</v>
      </c>
      <c r="J430" s="1">
        <v>3.0</v>
      </c>
    </row>
    <row r="431" ht="15.0" customHeight="1">
      <c r="A431" s="1" t="s">
        <v>1318</v>
      </c>
      <c r="B431" s="1">
        <v>430.0</v>
      </c>
      <c r="D431" s="1" t="s">
        <v>1228</v>
      </c>
      <c r="E431" s="1">
        <v>71.0</v>
      </c>
      <c r="F431" s="1">
        <f t="shared" si="3"/>
        <v>-2</v>
      </c>
      <c r="G431" s="1">
        <f t="shared" si="4"/>
        <v>2</v>
      </c>
      <c r="H431" s="1" t="s">
        <v>1286</v>
      </c>
      <c r="I431" s="1">
        <v>2.0</v>
      </c>
      <c r="J431" s="1">
        <v>2.0</v>
      </c>
    </row>
    <row r="432" ht="15.0" customHeight="1">
      <c r="A432" s="1" t="s">
        <v>1318</v>
      </c>
      <c r="B432" s="1">
        <v>431.0</v>
      </c>
      <c r="C432" s="1">
        <v>31.0</v>
      </c>
      <c r="D432" s="1" t="s">
        <v>1223</v>
      </c>
      <c r="E432" s="1">
        <v>73.0</v>
      </c>
      <c r="F432" s="1">
        <f t="shared" si="3"/>
        <v>2</v>
      </c>
      <c r="G432" s="1">
        <f t="shared" si="4"/>
        <v>2</v>
      </c>
      <c r="H432" s="1" t="s">
        <v>1285</v>
      </c>
      <c r="I432" s="1">
        <v>3.0</v>
      </c>
      <c r="J432" s="1">
        <v>3.0</v>
      </c>
    </row>
    <row r="433" ht="15.0" customHeight="1">
      <c r="A433" s="1" t="s">
        <v>1318</v>
      </c>
      <c r="B433" s="1">
        <v>432.0</v>
      </c>
      <c r="D433" s="1" t="s">
        <v>1225</v>
      </c>
      <c r="E433" s="1">
        <v>76.0</v>
      </c>
      <c r="F433" s="1">
        <f t="shared" si="3"/>
        <v>3</v>
      </c>
      <c r="G433" s="1">
        <f t="shared" si="4"/>
        <v>3</v>
      </c>
      <c r="H433" s="1" t="s">
        <v>1201</v>
      </c>
      <c r="I433" s="1">
        <v>5.0</v>
      </c>
      <c r="J433" s="1">
        <v>5.0</v>
      </c>
    </row>
    <row r="434" ht="15.0" customHeight="1">
      <c r="A434" s="1" t="s">
        <v>1318</v>
      </c>
      <c r="B434" s="1">
        <v>433.0</v>
      </c>
      <c r="D434" s="1" t="s">
        <v>1224</v>
      </c>
      <c r="E434" s="1">
        <v>74.0</v>
      </c>
      <c r="F434" s="1">
        <f t="shared" si="3"/>
        <v>-2</v>
      </c>
      <c r="G434" s="1">
        <f t="shared" si="4"/>
        <v>2</v>
      </c>
      <c r="H434" s="1" t="s">
        <v>1286</v>
      </c>
      <c r="I434" s="1">
        <v>4.0</v>
      </c>
      <c r="J434" s="1">
        <v>4.0</v>
      </c>
    </row>
    <row r="435" ht="15.0" customHeight="1">
      <c r="A435" s="1" t="s">
        <v>1318</v>
      </c>
      <c r="B435" s="1">
        <v>434.0</v>
      </c>
      <c r="D435" s="1" t="s">
        <v>1190</v>
      </c>
      <c r="E435" s="1">
        <v>78.0</v>
      </c>
      <c r="F435" s="1">
        <f t="shared" si="3"/>
        <v>4</v>
      </c>
      <c r="G435" s="1">
        <f t="shared" si="4"/>
        <v>4</v>
      </c>
      <c r="H435" s="1" t="s">
        <v>1293</v>
      </c>
      <c r="I435" s="1">
        <v>6.0</v>
      </c>
      <c r="J435" s="1">
        <v>6.0</v>
      </c>
    </row>
    <row r="436" ht="15.0" customHeight="1">
      <c r="A436" s="1" t="s">
        <v>1318</v>
      </c>
      <c r="B436" s="1">
        <v>435.0</v>
      </c>
      <c r="D436" s="1" t="s">
        <v>1225</v>
      </c>
      <c r="E436" s="1">
        <v>76.0</v>
      </c>
      <c r="F436" s="1">
        <f t="shared" si="3"/>
        <v>-2</v>
      </c>
      <c r="G436" s="1">
        <f t="shared" si="4"/>
        <v>2</v>
      </c>
      <c r="H436" s="1" t="s">
        <v>1286</v>
      </c>
      <c r="I436" s="1">
        <v>5.0</v>
      </c>
      <c r="J436" s="1">
        <v>5.0</v>
      </c>
    </row>
    <row r="437" ht="15.0" customHeight="1">
      <c r="A437" s="1" t="s">
        <v>1318</v>
      </c>
      <c r="B437" s="1">
        <v>436.0</v>
      </c>
      <c r="D437" s="1" t="s">
        <v>1190</v>
      </c>
      <c r="E437" s="1">
        <v>78.0</v>
      </c>
      <c r="F437" s="1">
        <f t="shared" si="3"/>
        <v>2</v>
      </c>
      <c r="G437" s="1">
        <f t="shared" si="4"/>
        <v>2</v>
      </c>
      <c r="H437" s="1" t="s">
        <v>1285</v>
      </c>
      <c r="I437" s="1">
        <v>6.0</v>
      </c>
      <c r="J437" s="1">
        <v>6.0</v>
      </c>
    </row>
    <row r="438" ht="15.0" customHeight="1">
      <c r="A438" s="1" t="s">
        <v>1318</v>
      </c>
      <c r="B438" s="1">
        <v>437.0</v>
      </c>
      <c r="D438" s="1" t="s">
        <v>1230</v>
      </c>
      <c r="E438" s="1">
        <v>69.0</v>
      </c>
      <c r="F438" s="1">
        <f t="shared" si="3"/>
        <v>-9</v>
      </c>
      <c r="G438" s="1">
        <f t="shared" si="4"/>
        <v>9</v>
      </c>
      <c r="H438" s="1" t="s">
        <v>1288</v>
      </c>
      <c r="I438" s="1">
        <v>1.0</v>
      </c>
      <c r="J438" s="1">
        <v>1.0</v>
      </c>
    </row>
    <row r="439" ht="15.0" customHeight="1">
      <c r="A439" s="1" t="s">
        <v>1318</v>
      </c>
      <c r="B439" s="1">
        <v>438.0</v>
      </c>
      <c r="D439" s="1" t="s">
        <v>1234</v>
      </c>
      <c r="E439" s="1">
        <v>68.0</v>
      </c>
      <c r="F439" s="1">
        <f t="shared" si="3"/>
        <v>-1</v>
      </c>
      <c r="G439" s="1">
        <f t="shared" si="4"/>
        <v>1</v>
      </c>
      <c r="H439" s="1" t="s">
        <v>1197</v>
      </c>
      <c r="I439" s="1">
        <v>7.0</v>
      </c>
      <c r="J439" s="1">
        <v>7.0</v>
      </c>
    </row>
    <row r="440" ht="15.0" customHeight="1">
      <c r="A440" s="1" t="s">
        <v>1318</v>
      </c>
      <c r="B440" s="1">
        <v>439.0</v>
      </c>
      <c r="C440" s="1">
        <v>32.0</v>
      </c>
      <c r="D440" s="1" t="s">
        <v>1230</v>
      </c>
      <c r="E440" s="1">
        <v>69.0</v>
      </c>
      <c r="F440" s="1">
        <f t="shared" si="3"/>
        <v>1</v>
      </c>
      <c r="G440" s="1">
        <f t="shared" si="4"/>
        <v>1</v>
      </c>
      <c r="H440" s="1" t="s">
        <v>1196</v>
      </c>
      <c r="I440" s="1">
        <v>1.0</v>
      </c>
      <c r="J440" s="1">
        <v>1.0</v>
      </c>
    </row>
    <row r="441" ht="15.0" customHeight="1">
      <c r="A441" s="1" t="s">
        <v>1318</v>
      </c>
      <c r="B441" s="1">
        <v>440.0</v>
      </c>
      <c r="C441" s="1">
        <v>33.0</v>
      </c>
      <c r="D441" s="1" t="s">
        <v>1230</v>
      </c>
      <c r="E441" s="1">
        <v>69.0</v>
      </c>
      <c r="F441" s="1">
        <f t="shared" si="3"/>
        <v>0</v>
      </c>
      <c r="G441" s="1">
        <f t="shared" si="4"/>
        <v>0</v>
      </c>
      <c r="H441" s="1" t="s">
        <v>1195</v>
      </c>
      <c r="I441" s="1">
        <v>1.0</v>
      </c>
      <c r="J441" s="1">
        <v>1.0</v>
      </c>
    </row>
    <row r="442" ht="15.0" customHeight="1">
      <c r="A442" s="1" t="s">
        <v>1318</v>
      </c>
      <c r="B442" s="1">
        <v>441.0</v>
      </c>
      <c r="D442" s="1" t="s">
        <v>1228</v>
      </c>
      <c r="E442" s="1">
        <v>71.0</v>
      </c>
      <c r="F442" s="1">
        <f t="shared" si="3"/>
        <v>2</v>
      </c>
      <c r="G442" s="1">
        <f t="shared" si="4"/>
        <v>2</v>
      </c>
      <c r="H442" s="1" t="s">
        <v>1285</v>
      </c>
      <c r="I442" s="1">
        <v>2.0</v>
      </c>
      <c r="J442" s="1">
        <v>2.0</v>
      </c>
    </row>
    <row r="443" ht="15.0" customHeight="1">
      <c r="A443" s="1" t="s">
        <v>1318</v>
      </c>
      <c r="B443" s="1">
        <v>442.0</v>
      </c>
      <c r="D443" s="1" t="s">
        <v>1230</v>
      </c>
      <c r="E443" s="1">
        <v>69.0</v>
      </c>
      <c r="F443" s="1">
        <f t="shared" si="3"/>
        <v>-2</v>
      </c>
      <c r="G443" s="1">
        <f t="shared" si="4"/>
        <v>2</v>
      </c>
      <c r="H443" s="1" t="s">
        <v>1286</v>
      </c>
      <c r="I443" s="1">
        <v>1.0</v>
      </c>
      <c r="J443" s="1">
        <v>1.0</v>
      </c>
    </row>
    <row r="444" ht="15.0" customHeight="1">
      <c r="A444" s="1" t="s">
        <v>1318</v>
      </c>
      <c r="B444" s="1">
        <v>443.0</v>
      </c>
      <c r="D444" s="1" t="s">
        <v>1228</v>
      </c>
      <c r="E444" s="1">
        <v>71.0</v>
      </c>
      <c r="F444" s="1">
        <f t="shared" si="3"/>
        <v>2</v>
      </c>
      <c r="G444" s="1">
        <f t="shared" si="4"/>
        <v>2</v>
      </c>
      <c r="H444" s="1" t="s">
        <v>1285</v>
      </c>
      <c r="I444" s="1">
        <v>2.0</v>
      </c>
      <c r="J444" s="1">
        <v>2.0</v>
      </c>
    </row>
    <row r="445" ht="15.0" customHeight="1">
      <c r="A445" s="1" t="s">
        <v>1318</v>
      </c>
      <c r="B445" s="1">
        <v>444.0</v>
      </c>
      <c r="D445" s="1" t="s">
        <v>1223</v>
      </c>
      <c r="E445" s="1">
        <v>73.0</v>
      </c>
      <c r="F445" s="1">
        <f t="shared" si="3"/>
        <v>2</v>
      </c>
      <c r="G445" s="1">
        <f t="shared" si="4"/>
        <v>2</v>
      </c>
      <c r="H445" s="1" t="s">
        <v>1285</v>
      </c>
      <c r="I445" s="1">
        <v>3.0</v>
      </c>
      <c r="J445" s="1">
        <v>3.0</v>
      </c>
    </row>
    <row r="446" ht="15.0" customHeight="1">
      <c r="A446" s="1" t="s">
        <v>1318</v>
      </c>
      <c r="B446" s="1">
        <v>445.0</v>
      </c>
      <c r="D446" s="1" t="s">
        <v>1223</v>
      </c>
      <c r="E446" s="1">
        <v>73.0</v>
      </c>
      <c r="F446" s="1">
        <f t="shared" si="3"/>
        <v>0</v>
      </c>
      <c r="G446" s="1">
        <f t="shared" si="4"/>
        <v>0</v>
      </c>
      <c r="H446" s="1" t="s">
        <v>1195</v>
      </c>
      <c r="I446" s="1">
        <v>3.0</v>
      </c>
      <c r="J446" s="1">
        <v>3.0</v>
      </c>
    </row>
    <row r="447" ht="15.0" customHeight="1">
      <c r="A447" s="1" t="s">
        <v>1318</v>
      </c>
      <c r="B447" s="1">
        <v>446.0</v>
      </c>
      <c r="D447" s="1" t="s">
        <v>1228</v>
      </c>
      <c r="E447" s="1">
        <v>71.0</v>
      </c>
      <c r="F447" s="1">
        <f t="shared" si="3"/>
        <v>-2</v>
      </c>
      <c r="G447" s="1">
        <f t="shared" si="4"/>
        <v>2</v>
      </c>
      <c r="H447" s="1" t="s">
        <v>1286</v>
      </c>
      <c r="I447" s="1">
        <v>2.0</v>
      </c>
      <c r="J447" s="1">
        <v>2.0</v>
      </c>
    </row>
    <row r="448" ht="15.0" customHeight="1">
      <c r="A448" s="1" t="s">
        <v>1318</v>
      </c>
      <c r="B448" s="1">
        <v>447.0</v>
      </c>
      <c r="D448" s="1" t="s">
        <v>1230</v>
      </c>
      <c r="E448" s="1">
        <v>69.0</v>
      </c>
      <c r="F448" s="1">
        <f t="shared" si="3"/>
        <v>-2</v>
      </c>
      <c r="G448" s="1">
        <f t="shared" si="4"/>
        <v>2</v>
      </c>
      <c r="H448" s="1" t="s">
        <v>1286</v>
      </c>
      <c r="I448" s="1">
        <v>1.0</v>
      </c>
      <c r="J448" s="1">
        <v>1.0</v>
      </c>
    </row>
    <row r="449" ht="15.0" customHeight="1">
      <c r="A449" s="1" t="s">
        <v>1318</v>
      </c>
      <c r="B449" s="1">
        <v>448.0</v>
      </c>
      <c r="D449" s="1" t="s">
        <v>1228</v>
      </c>
      <c r="E449" s="1">
        <v>71.0</v>
      </c>
      <c r="F449" s="1">
        <f t="shared" si="3"/>
        <v>2</v>
      </c>
      <c r="G449" s="1">
        <f t="shared" si="4"/>
        <v>2</v>
      </c>
      <c r="H449" s="1" t="s">
        <v>1285</v>
      </c>
      <c r="I449" s="1">
        <v>2.0</v>
      </c>
      <c r="J449" s="1">
        <v>2.0</v>
      </c>
    </row>
    <row r="450" ht="15.0" customHeight="1">
      <c r="A450" s="1" t="s">
        <v>1318</v>
      </c>
      <c r="B450" s="1">
        <v>449.0</v>
      </c>
      <c r="D450" s="1" t="s">
        <v>1234</v>
      </c>
      <c r="E450" s="1">
        <v>68.0</v>
      </c>
      <c r="F450" s="1">
        <f t="shared" si="3"/>
        <v>-3</v>
      </c>
      <c r="G450" s="1">
        <f t="shared" si="4"/>
        <v>3</v>
      </c>
      <c r="H450" s="1" t="s">
        <v>1229</v>
      </c>
      <c r="I450" s="1">
        <v>7.0</v>
      </c>
      <c r="J450" s="1">
        <v>7.0</v>
      </c>
    </row>
    <row r="451" ht="15.0" customHeight="1">
      <c r="A451" s="1" t="s">
        <v>1318</v>
      </c>
      <c r="B451" s="1">
        <v>450.0</v>
      </c>
      <c r="C451" s="1">
        <v>34.0</v>
      </c>
      <c r="D451" s="1" t="s">
        <v>1230</v>
      </c>
      <c r="E451" s="1">
        <v>69.0</v>
      </c>
      <c r="F451" s="1">
        <f t="shared" si="3"/>
        <v>1</v>
      </c>
      <c r="G451" s="1">
        <f t="shared" si="4"/>
        <v>1</v>
      </c>
      <c r="H451" s="1" t="s">
        <v>1196</v>
      </c>
      <c r="I451" s="1">
        <v>1.0</v>
      </c>
      <c r="J451" s="1">
        <v>1.0</v>
      </c>
    </row>
    <row r="452" ht="15.0" customHeight="1">
      <c r="A452" s="1" t="s">
        <v>1318</v>
      </c>
      <c r="B452" s="1">
        <v>451.0</v>
      </c>
      <c r="D452" s="1" t="s">
        <v>1193</v>
      </c>
      <c r="E452" s="1">
        <v>64.0</v>
      </c>
      <c r="F452" s="1">
        <f t="shared" si="3"/>
        <v>-5</v>
      </c>
      <c r="G452" s="1">
        <f t="shared" si="4"/>
        <v>5</v>
      </c>
      <c r="H452" s="1" t="s">
        <v>1272</v>
      </c>
      <c r="I452" s="1">
        <v>5.0</v>
      </c>
      <c r="J452" s="1">
        <v>5.0</v>
      </c>
    </row>
    <row r="453" ht="15.0" customHeight="1">
      <c r="A453" s="1" t="s">
        <v>1318</v>
      </c>
      <c r="B453" s="1">
        <v>452.0</v>
      </c>
      <c r="D453" s="1" t="s">
        <v>1239</v>
      </c>
      <c r="E453" s="1">
        <v>66.0</v>
      </c>
      <c r="F453" s="1">
        <f t="shared" si="3"/>
        <v>2</v>
      </c>
      <c r="G453" s="1">
        <f t="shared" si="4"/>
        <v>2</v>
      </c>
      <c r="H453" s="1" t="s">
        <v>1285</v>
      </c>
      <c r="I453" s="1">
        <v>6.0</v>
      </c>
      <c r="J453" s="1">
        <v>6.0</v>
      </c>
    </row>
    <row r="454" ht="15.0" customHeight="1">
      <c r="A454" s="1" t="s">
        <v>1318</v>
      </c>
      <c r="B454" s="1">
        <v>453.0</v>
      </c>
      <c r="D454" s="1" t="s">
        <v>1319</v>
      </c>
      <c r="E454" s="1">
        <v>63.0</v>
      </c>
      <c r="F454" s="1">
        <f t="shared" si="3"/>
        <v>-3</v>
      </c>
      <c r="G454" s="1">
        <f t="shared" si="4"/>
        <v>3</v>
      </c>
      <c r="H454" s="1" t="s">
        <v>1229</v>
      </c>
      <c r="I454" s="1" t="s">
        <v>1236</v>
      </c>
      <c r="J454" s="1" t="s">
        <v>1236</v>
      </c>
    </row>
    <row r="455" ht="15.0" customHeight="1">
      <c r="A455" s="1" t="s">
        <v>1318</v>
      </c>
      <c r="B455" s="1">
        <v>454.0</v>
      </c>
      <c r="D455" s="1" t="s">
        <v>1193</v>
      </c>
      <c r="E455" s="1">
        <v>64.0</v>
      </c>
      <c r="F455" s="1">
        <f t="shared" si="3"/>
        <v>1</v>
      </c>
      <c r="G455" s="1">
        <f t="shared" si="4"/>
        <v>1</v>
      </c>
      <c r="H455" s="1" t="s">
        <v>1196</v>
      </c>
      <c r="I455" s="1">
        <v>5.0</v>
      </c>
      <c r="J455" s="1">
        <v>5.0</v>
      </c>
    </row>
    <row r="456" ht="15.0" customHeight="1">
      <c r="A456" s="1" t="s">
        <v>1318</v>
      </c>
      <c r="B456" s="1">
        <v>455.0</v>
      </c>
      <c r="D456" s="1" t="s">
        <v>1239</v>
      </c>
      <c r="E456" s="1">
        <v>66.0</v>
      </c>
      <c r="F456" s="1">
        <f t="shared" si="3"/>
        <v>2</v>
      </c>
      <c r="G456" s="1">
        <f t="shared" si="4"/>
        <v>2</v>
      </c>
      <c r="H456" s="1" t="s">
        <v>1285</v>
      </c>
      <c r="I456" s="1">
        <v>6.0</v>
      </c>
      <c r="J456" s="1">
        <v>6.0</v>
      </c>
    </row>
    <row r="457" ht="15.0" customHeight="1">
      <c r="A457" s="1" t="s">
        <v>1318</v>
      </c>
      <c r="B457" s="1">
        <v>456.0</v>
      </c>
      <c r="C457" s="1">
        <v>35.0</v>
      </c>
      <c r="D457" s="1" t="s">
        <v>1193</v>
      </c>
      <c r="E457" s="1">
        <v>64.0</v>
      </c>
      <c r="F457" s="1">
        <f t="shared" si="3"/>
        <v>-2</v>
      </c>
      <c r="G457" s="1">
        <f t="shared" si="4"/>
        <v>2</v>
      </c>
      <c r="H457" s="1" t="s">
        <v>1286</v>
      </c>
      <c r="I457" s="1">
        <v>5.0</v>
      </c>
      <c r="J457" s="1">
        <v>5.0</v>
      </c>
    </row>
    <row r="458" ht="15.0" customHeight="1">
      <c r="A458" s="1" t="s">
        <v>1318</v>
      </c>
      <c r="B458" s="1">
        <v>457.0</v>
      </c>
      <c r="D458" s="1" t="s">
        <v>1234</v>
      </c>
      <c r="E458" s="1">
        <v>68.0</v>
      </c>
      <c r="F458" s="1">
        <f t="shared" si="3"/>
        <v>4</v>
      </c>
      <c r="G458" s="1">
        <f t="shared" si="4"/>
        <v>4</v>
      </c>
      <c r="H458" s="1" t="s">
        <v>1293</v>
      </c>
      <c r="I458" s="1">
        <v>7.0</v>
      </c>
      <c r="J458" s="1">
        <v>7.0</v>
      </c>
    </row>
    <row r="459" ht="15.0" customHeight="1">
      <c r="A459" s="1" t="s">
        <v>1318</v>
      </c>
      <c r="B459" s="1">
        <v>458.0</v>
      </c>
      <c r="D459" s="1" t="s">
        <v>1230</v>
      </c>
      <c r="E459" s="1">
        <v>69.0</v>
      </c>
      <c r="F459" s="1">
        <f t="shared" si="3"/>
        <v>1</v>
      </c>
      <c r="G459" s="1">
        <f t="shared" si="4"/>
        <v>1</v>
      </c>
      <c r="H459" s="1" t="s">
        <v>1196</v>
      </c>
      <c r="I459" s="1">
        <v>1.0</v>
      </c>
      <c r="J459" s="1">
        <v>1.0</v>
      </c>
    </row>
    <row r="460" ht="15.0" customHeight="1">
      <c r="A460" s="1" t="s">
        <v>1318</v>
      </c>
      <c r="B460" s="1">
        <v>459.0</v>
      </c>
      <c r="D460" s="1" t="s">
        <v>1230</v>
      </c>
      <c r="E460" s="1">
        <v>69.0</v>
      </c>
      <c r="F460" s="1">
        <f t="shared" si="3"/>
        <v>0</v>
      </c>
      <c r="G460" s="1">
        <f t="shared" si="4"/>
        <v>0</v>
      </c>
      <c r="H460" s="1" t="s">
        <v>1195</v>
      </c>
      <c r="I460" s="1">
        <v>1.0</v>
      </c>
      <c r="J460" s="1">
        <v>1.0</v>
      </c>
    </row>
    <row r="461" ht="15.0" customHeight="1">
      <c r="A461" s="1" t="s">
        <v>1318</v>
      </c>
      <c r="B461" s="1">
        <v>460.0</v>
      </c>
      <c r="D461" s="1" t="s">
        <v>1230</v>
      </c>
      <c r="E461" s="1">
        <v>69.0</v>
      </c>
      <c r="F461" s="1">
        <f t="shared" si="3"/>
        <v>0</v>
      </c>
      <c r="G461" s="1">
        <f t="shared" si="4"/>
        <v>0</v>
      </c>
      <c r="H461" s="1" t="s">
        <v>1195</v>
      </c>
      <c r="I461" s="1">
        <v>1.0</v>
      </c>
      <c r="J461" s="1">
        <v>1.0</v>
      </c>
    </row>
    <row r="462" ht="15.75" customHeight="1">
      <c r="A462" s="1" t="s">
        <v>1318</v>
      </c>
      <c r="B462" s="1">
        <v>461.0</v>
      </c>
      <c r="D462" s="1" t="s">
        <v>1234</v>
      </c>
      <c r="E462" s="1">
        <v>68.0</v>
      </c>
      <c r="F462" s="1">
        <f t="shared" si="3"/>
        <v>-1</v>
      </c>
      <c r="G462" s="1">
        <f t="shared" si="4"/>
        <v>1</v>
      </c>
      <c r="H462" s="1" t="s">
        <v>1197</v>
      </c>
      <c r="I462" s="1">
        <v>7.0</v>
      </c>
      <c r="J462" s="1">
        <v>7.0</v>
      </c>
    </row>
    <row r="463" ht="15.0" customHeight="1">
      <c r="F463" s="1"/>
    </row>
    <row r="464" ht="15.0" customHeight="1">
      <c r="E464" s="1" t="s">
        <v>1242</v>
      </c>
      <c r="F464" s="1">
        <f t="shared" ref="F464:G464" si="5">AVERAGE(F3:F248,F250:F462)</f>
        <v>-0.006535947712</v>
      </c>
      <c r="G464" s="1">
        <f t="shared" si="5"/>
        <v>2.647058824</v>
      </c>
    </row>
    <row r="465" ht="15.0" customHeight="1">
      <c r="E465" s="1" t="s">
        <v>1243</v>
      </c>
      <c r="F465" s="1">
        <f t="shared" ref="F465:G465" si="6">SKEW(F3:F248,F250:F462)</f>
        <v>0.3343868974</v>
      </c>
      <c r="G465" s="1">
        <f t="shared" si="6"/>
        <v>1.957993121</v>
      </c>
    </row>
    <row r="466" ht="15.0" customHeight="1">
      <c r="E466" s="1" t="s">
        <v>1244</v>
      </c>
      <c r="F466" s="1">
        <f t="shared" ref="F466:G466" si="7">KURT(F3:F248,F250:F462)</f>
        <v>3.391591988</v>
      </c>
      <c r="G466" s="1">
        <f t="shared" si="7"/>
        <v>2.910889559</v>
      </c>
    </row>
    <row r="467" ht="15.0" customHeight="1">
      <c r="E467" s="1" t="s">
        <v>1245</v>
      </c>
      <c r="F467" s="1">
        <f t="shared" ref="F467:G467" si="8">STDEV(F3:F248,F250:F462)</f>
        <v>4.439053656</v>
      </c>
      <c r="G467" s="1">
        <f t="shared" si="8"/>
        <v>3.561322901</v>
      </c>
    </row>
    <row r="468" ht="15.0" customHeight="1">
      <c r="E468" s="1" t="s">
        <v>1246</v>
      </c>
      <c r="F468" s="1">
        <f t="shared" ref="F468:G468" si="9">TRIMMEAN(F3:F462,0.2)</f>
        <v>-0.07588075881</v>
      </c>
      <c r="G468" s="1">
        <f t="shared" si="9"/>
        <v>1.81300813</v>
      </c>
    </row>
    <row r="469" ht="15.0" customHeight="1">
      <c r="E469" s="1" t="s">
        <v>1247</v>
      </c>
      <c r="F469" s="1">
        <f t="shared" ref="F469:G469" si="10">F464-F468</f>
        <v>0.0693448111</v>
      </c>
      <c r="G469" s="1">
        <f t="shared" si="10"/>
        <v>0.8340506934</v>
      </c>
    </row>
    <row r="470" ht="15.0" customHeight="1">
      <c r="E470" s="1" t="s">
        <v>1248</v>
      </c>
      <c r="F470" s="1">
        <f t="shared" ref="F470:G470" si="11">F469/F464</f>
        <v>-10.6097561</v>
      </c>
      <c r="G470" s="1">
        <f t="shared" si="11"/>
        <v>0.3150858175</v>
      </c>
    </row>
    <row r="471" ht="15.75" customHeight="1">
      <c r="E471" s="1" t="s">
        <v>1249</v>
      </c>
    </row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J$470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1204</v>
      </c>
      <c r="B2" s="1">
        <f>COUNTIF(vn!H$3:H$462,"P15")</f>
        <v>0</v>
      </c>
      <c r="C2" s="1">
        <f t="shared" ref="C2:C31" si="4">B2/$B$32</f>
        <v>0</v>
      </c>
      <c r="D2" s="1">
        <v>11.0</v>
      </c>
      <c r="E2" s="1">
        <f t="shared" ref="E2:E31" si="5">B2*D2</f>
        <v>0</v>
      </c>
      <c r="G2" s="1" t="s">
        <v>1257</v>
      </c>
      <c r="H2" s="1">
        <f t="shared" ref="H2:I2" si="1">B5+B8+B10+B14+B16+B3</f>
        <v>85</v>
      </c>
      <c r="I2" s="1">
        <f t="shared" si="1"/>
        <v>0.1851851852</v>
      </c>
      <c r="J2" s="1">
        <f t="shared" ref="J2:K2" si="2">B20+B22+B26+B28+B31</f>
        <v>78</v>
      </c>
      <c r="K2" s="1">
        <f t="shared" si="2"/>
        <v>0.1699346405</v>
      </c>
      <c r="L2" s="1">
        <f t="shared" ref="L2:M2" si="3">H2+J2</f>
        <v>163</v>
      </c>
      <c r="M2" s="1">
        <f t="shared" si="3"/>
        <v>0.3551198257</v>
      </c>
    </row>
    <row r="3" ht="15.75" customHeight="1">
      <c r="A3" s="1" t="s">
        <v>1324</v>
      </c>
      <c r="B3" s="1">
        <f>COUNTIF(vn!H$3:H$462,"Maj10")</f>
        <v>0</v>
      </c>
      <c r="C3" s="1">
        <f t="shared" si="4"/>
        <v>0</v>
      </c>
      <c r="D3" s="1">
        <v>12.0</v>
      </c>
      <c r="E3" s="1">
        <f t="shared" si="5"/>
        <v>0</v>
      </c>
      <c r="G3" s="1" t="s">
        <v>1259</v>
      </c>
      <c r="H3" s="1">
        <f t="shared" ref="H3:I3" si="6">B6+B9+B11+B15+B17</f>
        <v>57</v>
      </c>
      <c r="I3" s="1">
        <f t="shared" si="6"/>
        <v>0.1241830065</v>
      </c>
      <c r="J3" s="1">
        <f t="shared" ref="J3:K3" si="7">B19+B21+B25+B27+B30</f>
        <v>62</v>
      </c>
      <c r="K3" s="1">
        <f t="shared" si="7"/>
        <v>0.1350762527</v>
      </c>
      <c r="L3" s="1">
        <f t="shared" ref="L3:M3" si="8">H3+J3</f>
        <v>119</v>
      </c>
      <c r="M3" s="1">
        <f t="shared" si="8"/>
        <v>0.2592592593</v>
      </c>
    </row>
    <row r="4" ht="15.75" customHeight="1">
      <c r="A4" s="1" t="s">
        <v>1325</v>
      </c>
      <c r="B4" s="1">
        <f>COUNTIF(vn!H$3:H$462,"m10")</f>
        <v>0</v>
      </c>
      <c r="C4" s="1">
        <f t="shared" si="4"/>
        <v>0</v>
      </c>
      <c r="D4" s="1">
        <v>13.0</v>
      </c>
      <c r="E4" s="1">
        <f t="shared" si="5"/>
        <v>0</v>
      </c>
      <c r="G4" s="1" t="s">
        <v>1260</v>
      </c>
      <c r="H4" s="1">
        <f>B7+B13+B12+B2</f>
        <v>19</v>
      </c>
      <c r="I4" s="1">
        <f>C7+C12+C13+C2</f>
        <v>0.04139433551</v>
      </c>
      <c r="J4" s="1">
        <f t="shared" ref="J4:K4" si="9">B23+B24+B29</f>
        <v>23</v>
      </c>
      <c r="K4" s="1">
        <f t="shared" si="9"/>
        <v>0.05010893246</v>
      </c>
      <c r="L4" s="1">
        <f>H4+J4+H5</f>
        <v>177</v>
      </c>
      <c r="M4" s="1">
        <f>I4++I5+K4</f>
        <v>0.385620915</v>
      </c>
    </row>
    <row r="5" ht="15.75" customHeight="1">
      <c r="A5" s="1" t="s">
        <v>1199</v>
      </c>
      <c r="B5" s="1">
        <f>COUNTIF(vn!H$3:H$462,"Maj9")</f>
        <v>10</v>
      </c>
      <c r="C5" s="1">
        <f t="shared" si="4"/>
        <v>0.02178649237</v>
      </c>
      <c r="D5" s="1">
        <v>14.0</v>
      </c>
      <c r="E5" s="1">
        <f t="shared" si="5"/>
        <v>140</v>
      </c>
      <c r="G5" s="1" t="s">
        <v>1262</v>
      </c>
      <c r="H5" s="1">
        <f t="shared" ref="H5:I5" si="10">B18</f>
        <v>135</v>
      </c>
      <c r="I5" s="1">
        <f t="shared" si="10"/>
        <v>0.2941176471</v>
      </c>
      <c r="L5" s="1">
        <f t="shared" ref="L5:M5" si="11">H5+J5</f>
        <v>135</v>
      </c>
      <c r="M5" s="1">
        <f t="shared" si="11"/>
        <v>0.2941176471</v>
      </c>
    </row>
    <row r="6" ht="15.75" customHeight="1">
      <c r="A6" s="1" t="s">
        <v>1258</v>
      </c>
      <c r="B6" s="1">
        <f>COUNTIF(vn!H$3:H$462,"m9")</f>
        <v>4</v>
      </c>
      <c r="C6" s="1">
        <f t="shared" si="4"/>
        <v>0.00871459695</v>
      </c>
      <c r="D6" s="1">
        <v>13.0</v>
      </c>
      <c r="E6" s="1">
        <f t="shared" si="5"/>
        <v>52</v>
      </c>
      <c r="G6" s="1" t="s">
        <v>1264</v>
      </c>
      <c r="H6" s="1">
        <f t="shared" ref="H6:I6" si="12">SUM(B16:B17)</f>
        <v>106</v>
      </c>
      <c r="I6" s="1">
        <f t="shared" si="12"/>
        <v>0.2309368192</v>
      </c>
      <c r="J6" s="1">
        <f t="shared" ref="J6:K6" si="13">SUM(B19:B20)</f>
        <v>95</v>
      </c>
      <c r="K6" s="1">
        <f t="shared" si="13"/>
        <v>0.2069716776</v>
      </c>
      <c r="L6" s="1">
        <f t="shared" ref="L6:M6" si="14">H6+J6</f>
        <v>201</v>
      </c>
      <c r="M6" s="1">
        <f t="shared" si="14"/>
        <v>0.4379084967</v>
      </c>
    </row>
    <row r="7" ht="15.75" customHeight="1">
      <c r="A7" s="1" t="s">
        <v>1191</v>
      </c>
      <c r="B7" s="1">
        <f>COUNTIF(vn!H$3:H$462,"P8")</f>
        <v>7</v>
      </c>
      <c r="C7" s="1">
        <f t="shared" si="4"/>
        <v>0.01525054466</v>
      </c>
      <c r="D7" s="1">
        <v>12.0</v>
      </c>
      <c r="E7" s="1">
        <f t="shared" si="5"/>
        <v>84</v>
      </c>
      <c r="G7" s="1" t="s">
        <v>1266</v>
      </c>
      <c r="H7" s="1">
        <f t="shared" ref="H7:I7" si="15">SUM(B2:B15)</f>
        <v>55</v>
      </c>
      <c r="I7" s="1">
        <f t="shared" si="15"/>
        <v>0.1198257081</v>
      </c>
      <c r="J7" s="1">
        <f t="shared" ref="J7:K7" si="16">SUM(B21:B31)</f>
        <v>68</v>
      </c>
      <c r="K7" s="1">
        <f t="shared" si="16"/>
        <v>0.1481481481</v>
      </c>
      <c r="L7" s="1">
        <f t="shared" ref="L7:M7" si="17">H7+J7</f>
        <v>123</v>
      </c>
      <c r="M7" s="1">
        <f t="shared" si="17"/>
        <v>0.2679738562</v>
      </c>
    </row>
    <row r="8" ht="15.75" customHeight="1">
      <c r="A8" s="1" t="s">
        <v>1261</v>
      </c>
      <c r="B8" s="1">
        <f>COUNTIF(vn!H$3:H$462,"Maj7")</f>
        <v>0</v>
      </c>
      <c r="C8" s="1">
        <f t="shared" si="4"/>
        <v>0</v>
      </c>
      <c r="D8" s="1">
        <v>11.0</v>
      </c>
      <c r="E8" s="1">
        <f t="shared" si="5"/>
        <v>0</v>
      </c>
      <c r="G8" s="1" t="s">
        <v>1267</v>
      </c>
      <c r="H8" s="1">
        <f t="shared" ref="H8:I8" si="18">SUM(B2:B6)</f>
        <v>14</v>
      </c>
      <c r="I8" s="1">
        <f t="shared" si="18"/>
        <v>0.03050108932</v>
      </c>
      <c r="J8" s="1">
        <f t="shared" ref="J8:K8" si="19">SUM(B30:B31)</f>
        <v>0</v>
      </c>
      <c r="K8" s="1">
        <f t="shared" si="19"/>
        <v>0</v>
      </c>
      <c r="L8" s="1">
        <f t="shared" ref="L8:M8" si="20">H8+J8</f>
        <v>14</v>
      </c>
      <c r="M8" s="1">
        <f t="shared" si="20"/>
        <v>0.03050108932</v>
      </c>
    </row>
    <row r="9" ht="15.75" customHeight="1">
      <c r="A9" s="1" t="s">
        <v>1263</v>
      </c>
      <c r="B9" s="1">
        <f>COUNTIF(vn!H$3:H$462,"m7")</f>
        <v>0</v>
      </c>
      <c r="C9" s="1">
        <f t="shared" si="4"/>
        <v>0</v>
      </c>
      <c r="D9" s="1">
        <v>10.0</v>
      </c>
      <c r="E9" s="1">
        <f t="shared" si="5"/>
        <v>0</v>
      </c>
      <c r="G9" s="1" t="s">
        <v>1268</v>
      </c>
      <c r="H9" s="1">
        <f t="shared" ref="H9:I9" si="21">SUM(B7:B17)</f>
        <v>147</v>
      </c>
      <c r="I9" s="1">
        <f t="shared" si="21"/>
        <v>0.3202614379</v>
      </c>
      <c r="J9" s="1">
        <f t="shared" ref="J9:K9" si="22">SUM(B19:B29)</f>
        <v>163</v>
      </c>
      <c r="K9" s="1">
        <f t="shared" si="22"/>
        <v>0.3551198257</v>
      </c>
      <c r="L9" s="1">
        <f t="shared" ref="L9:M9" si="23">H9+J9+B18</f>
        <v>445</v>
      </c>
      <c r="M9" s="1">
        <f t="shared" si="23"/>
        <v>0.9694989107</v>
      </c>
    </row>
    <row r="10" ht="15.75" customHeight="1">
      <c r="A10" s="1" t="s">
        <v>1265</v>
      </c>
      <c r="B10" s="1">
        <f>COUNTIF(vn!H$3:H$462,"Maj6")</f>
        <v>2</v>
      </c>
      <c r="C10" s="1">
        <f t="shared" si="4"/>
        <v>0.004357298475</v>
      </c>
      <c r="D10" s="1">
        <v>9.0</v>
      </c>
      <c r="E10" s="1">
        <f t="shared" si="5"/>
        <v>18</v>
      </c>
    </row>
    <row r="11" ht="15.75" customHeight="1">
      <c r="A11" s="1" t="s">
        <v>1238</v>
      </c>
      <c r="B11" s="1">
        <f>COUNTIF(vn!H$3:H$462,"m6")</f>
        <v>1</v>
      </c>
      <c r="C11" s="1">
        <f t="shared" si="4"/>
        <v>0.002178649237</v>
      </c>
      <c r="D11" s="1">
        <v>8.0</v>
      </c>
      <c r="E11" s="1">
        <f t="shared" si="5"/>
        <v>8</v>
      </c>
    </row>
    <row r="12" ht="15.75" customHeight="1">
      <c r="A12" s="1" t="s">
        <v>1233</v>
      </c>
      <c r="B12" s="1">
        <f>COUNTIF(vn!H$3:H$462,"P5")</f>
        <v>4</v>
      </c>
      <c r="C12" s="1">
        <f t="shared" si="4"/>
        <v>0.00871459695</v>
      </c>
      <c r="D12" s="1">
        <v>7.0</v>
      </c>
      <c r="E12" s="1">
        <f t="shared" si="5"/>
        <v>28</v>
      </c>
    </row>
    <row r="13" ht="15.75" customHeight="1">
      <c r="A13" s="1" t="s">
        <v>1237</v>
      </c>
      <c r="B13" s="1">
        <f>COUNTIF(vn!H$3:H$462,"P4")</f>
        <v>8</v>
      </c>
      <c r="C13" s="1">
        <f t="shared" si="4"/>
        <v>0.0174291939</v>
      </c>
      <c r="D13" s="1">
        <v>5.0</v>
      </c>
      <c r="E13" s="1">
        <f t="shared" si="5"/>
        <v>40</v>
      </c>
    </row>
    <row r="14" ht="15.75" customHeight="1">
      <c r="A14" s="1" t="s">
        <v>1269</v>
      </c>
      <c r="B14" s="1">
        <f>COUNTIF(vn!H$3:H$462,"maj3")</f>
        <v>9</v>
      </c>
      <c r="C14" s="1">
        <f t="shared" si="4"/>
        <v>0.01960784314</v>
      </c>
      <c r="D14" s="1">
        <v>4.0</v>
      </c>
      <c r="E14" s="1">
        <f t="shared" si="5"/>
        <v>36</v>
      </c>
    </row>
    <row r="15" ht="15.75" customHeight="1">
      <c r="A15" s="1" t="s">
        <v>1201</v>
      </c>
      <c r="B15" s="1">
        <f>COUNTIF(vn!H$3:H$462,"m3")</f>
        <v>10</v>
      </c>
      <c r="C15" s="1">
        <f t="shared" si="4"/>
        <v>0.02178649237</v>
      </c>
      <c r="D15" s="1">
        <v>3.0</v>
      </c>
      <c r="E15" s="1">
        <f t="shared" si="5"/>
        <v>30</v>
      </c>
    </row>
    <row r="16" ht="15.75" customHeight="1">
      <c r="A16" s="1" t="s">
        <v>1194</v>
      </c>
      <c r="B16" s="1">
        <f>COUNTIF(vn!H$3:H$462,"maj2")</f>
        <v>64</v>
      </c>
      <c r="C16" s="1">
        <f t="shared" si="4"/>
        <v>0.1394335512</v>
      </c>
      <c r="D16" s="1">
        <v>2.0</v>
      </c>
      <c r="E16" s="1">
        <f t="shared" si="5"/>
        <v>128</v>
      </c>
    </row>
    <row r="17" ht="15.75" customHeight="1">
      <c r="A17" s="1" t="s">
        <v>1196</v>
      </c>
      <c r="B17" s="1">
        <f>COUNTIF(vn!H$3:H$462,"m2")</f>
        <v>42</v>
      </c>
      <c r="C17" s="1">
        <f t="shared" si="4"/>
        <v>0.09150326797</v>
      </c>
      <c r="D17" s="1">
        <v>1.0</v>
      </c>
      <c r="E17" s="1">
        <f t="shared" si="5"/>
        <v>42</v>
      </c>
    </row>
    <row r="18" ht="15.75" customHeight="1">
      <c r="A18" s="1" t="s">
        <v>1195</v>
      </c>
      <c r="B18" s="1">
        <f>COUNTIF(vn!H$3:H$462,"P1")</f>
        <v>135</v>
      </c>
      <c r="C18" s="1">
        <f t="shared" si="4"/>
        <v>0.2941176471</v>
      </c>
      <c r="D18" s="1">
        <v>0.0</v>
      </c>
      <c r="E18" s="1">
        <f t="shared" si="5"/>
        <v>0</v>
      </c>
    </row>
    <row r="19" ht="15.75" customHeight="1">
      <c r="A19" s="1" t="s">
        <v>1197</v>
      </c>
      <c r="B19" s="1">
        <f>COUNTIF(vn!H$3:H$462,"m-2")</f>
        <v>31</v>
      </c>
      <c r="C19" s="1">
        <f t="shared" si="4"/>
        <v>0.06753812636</v>
      </c>
      <c r="D19" s="1">
        <v>-1.0</v>
      </c>
      <c r="E19" s="1">
        <f t="shared" si="5"/>
        <v>-31</v>
      </c>
    </row>
    <row r="20" ht="15.75" customHeight="1">
      <c r="A20" s="1" t="s">
        <v>1270</v>
      </c>
      <c r="B20" s="1">
        <f>COUNTIF(vn!H$3:H$462,"maj-2")</f>
        <v>64</v>
      </c>
      <c r="C20" s="1">
        <f t="shared" si="4"/>
        <v>0.1394335512</v>
      </c>
      <c r="D20" s="1">
        <v>-2.0</v>
      </c>
      <c r="E20" s="1">
        <f t="shared" si="5"/>
        <v>-128</v>
      </c>
    </row>
    <row r="21" ht="15.75" customHeight="1">
      <c r="A21" s="1" t="s">
        <v>1229</v>
      </c>
      <c r="B21" s="1">
        <f>COUNTIF(vn!H$3:H$462,"m-3")</f>
        <v>25</v>
      </c>
      <c r="C21" s="1">
        <f t="shared" si="4"/>
        <v>0.05446623094</v>
      </c>
      <c r="D21" s="1">
        <v>-3.0</v>
      </c>
      <c r="E21" s="1">
        <f t="shared" si="5"/>
        <v>-75</v>
      </c>
    </row>
    <row r="22" ht="15.75" customHeight="1">
      <c r="A22" s="1" t="s">
        <v>1271</v>
      </c>
      <c r="B22" s="1">
        <f>COUNTIF(vn!H$3:H$462,"maj-3")</f>
        <v>8</v>
      </c>
      <c r="C22" s="1">
        <f t="shared" si="4"/>
        <v>0.0174291939</v>
      </c>
      <c r="D22" s="1">
        <v>-4.0</v>
      </c>
      <c r="E22" s="1">
        <f t="shared" si="5"/>
        <v>-32</v>
      </c>
    </row>
    <row r="23" ht="15.75" customHeight="1">
      <c r="A23" s="1" t="s">
        <v>1272</v>
      </c>
      <c r="B23" s="1">
        <f>COUNTIF(vn!H$3:H$462,"P-4")</f>
        <v>5</v>
      </c>
      <c r="C23" s="1">
        <f t="shared" si="4"/>
        <v>0.01089324619</v>
      </c>
      <c r="D23" s="1">
        <v>-5.0</v>
      </c>
      <c r="E23" s="1">
        <f t="shared" si="5"/>
        <v>-25</v>
      </c>
    </row>
    <row r="24" ht="15.75" customHeight="1">
      <c r="A24" s="1" t="s">
        <v>1273</v>
      </c>
      <c r="B24" s="1">
        <f>COUNTIF(vn!H$3:H$462,"P-5")</f>
        <v>0</v>
      </c>
      <c r="C24" s="1">
        <f t="shared" si="4"/>
        <v>0</v>
      </c>
      <c r="D24" s="1">
        <v>-7.0</v>
      </c>
      <c r="E24" s="1">
        <f t="shared" si="5"/>
        <v>0</v>
      </c>
    </row>
    <row r="25" ht="15.75" customHeight="1">
      <c r="A25" s="1" t="s">
        <v>1274</v>
      </c>
      <c r="B25" s="1">
        <f>COUNTIF(vn!H$3:H$462,"m-6")</f>
        <v>6</v>
      </c>
      <c r="C25" s="1">
        <f t="shared" si="4"/>
        <v>0.01307189542</v>
      </c>
      <c r="D25" s="1">
        <v>-8.0</v>
      </c>
      <c r="E25" s="1">
        <f t="shared" si="5"/>
        <v>-48</v>
      </c>
    </row>
    <row r="26" ht="15.75" customHeight="1">
      <c r="A26" s="1" t="s">
        <v>1275</v>
      </c>
      <c r="B26" s="1">
        <f>COUNTIF(vn!H$3:H$462,"maj-6")</f>
        <v>6</v>
      </c>
      <c r="C26" s="1">
        <f t="shared" si="4"/>
        <v>0.01307189542</v>
      </c>
      <c r="D26" s="1">
        <v>-9.0</v>
      </c>
      <c r="E26" s="1">
        <f t="shared" si="5"/>
        <v>-54</v>
      </c>
    </row>
    <row r="27" ht="15.75" customHeight="1">
      <c r="A27" s="1" t="s">
        <v>1240</v>
      </c>
      <c r="B27" s="1">
        <f>COUNTIF(vn!H$3:H$462,"m-7")</f>
        <v>0</v>
      </c>
      <c r="C27" s="1">
        <f t="shared" si="4"/>
        <v>0</v>
      </c>
      <c r="D27" s="1">
        <v>-10.0</v>
      </c>
      <c r="E27" s="1">
        <f t="shared" si="5"/>
        <v>0</v>
      </c>
    </row>
    <row r="28" ht="15.75" customHeight="1">
      <c r="A28" s="1" t="s">
        <v>1276</v>
      </c>
      <c r="B28" s="1">
        <f>COUNTIF(vn!H$3:H$462,"maj-7")</f>
        <v>0</v>
      </c>
      <c r="C28" s="1">
        <f t="shared" si="4"/>
        <v>0</v>
      </c>
      <c r="D28" s="1">
        <v>-11.0</v>
      </c>
      <c r="E28" s="1">
        <f t="shared" si="5"/>
        <v>0</v>
      </c>
    </row>
    <row r="29" ht="15.75" customHeight="1">
      <c r="A29" s="1" t="s">
        <v>1192</v>
      </c>
      <c r="B29" s="1">
        <f>COUNTIF(vn!H$3:H$462,"P-8")</f>
        <v>18</v>
      </c>
      <c r="C29" s="1">
        <f t="shared" si="4"/>
        <v>0.03921568627</v>
      </c>
      <c r="D29" s="1">
        <v>-12.0</v>
      </c>
      <c r="E29" s="1">
        <f t="shared" si="5"/>
        <v>-216</v>
      </c>
    </row>
    <row r="30" ht="15.75" customHeight="1">
      <c r="A30" s="1" t="s">
        <v>1277</v>
      </c>
      <c r="B30" s="1">
        <f>COUNTIF(vn!H$3:H$462,"m-9")</f>
        <v>0</v>
      </c>
      <c r="C30" s="1">
        <f t="shared" si="4"/>
        <v>0</v>
      </c>
      <c r="D30" s="1">
        <v>-13.0</v>
      </c>
      <c r="E30" s="1">
        <f t="shared" si="5"/>
        <v>0</v>
      </c>
    </row>
    <row r="31" ht="15.75" customHeight="1">
      <c r="A31" s="1" t="s">
        <v>1278</v>
      </c>
      <c r="B31" s="1">
        <f>COUNTIF(vn!H$3:H$462,"maj-9")</f>
        <v>0</v>
      </c>
      <c r="C31" s="1">
        <f t="shared" si="4"/>
        <v>0</v>
      </c>
      <c r="D31" s="1">
        <v>-14.0</v>
      </c>
      <c r="E31" s="1">
        <f t="shared" si="5"/>
        <v>0</v>
      </c>
    </row>
    <row r="32" ht="15.75" customHeight="1">
      <c r="A32" s="1" t="s">
        <v>1256</v>
      </c>
      <c r="B32" s="1">
        <f>SUM(B2:B31)</f>
        <v>459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75" customHeight="1">
      <c r="A1" s="1" t="s">
        <v>1316</v>
      </c>
      <c r="B1" s="1" t="s">
        <v>1279</v>
      </c>
      <c r="C1" s="1" t="s">
        <v>1214</v>
      </c>
      <c r="D1" s="1" t="s">
        <v>1213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1221</v>
      </c>
      <c r="J1" s="1" t="s">
        <v>1222</v>
      </c>
      <c r="K1" s="1" t="s">
        <v>1216</v>
      </c>
    </row>
    <row r="2" ht="15.75" customHeight="1">
      <c r="A2" s="1" t="s">
        <v>1317</v>
      </c>
      <c r="B2" s="1">
        <v>1.0</v>
      </c>
      <c r="C2" s="1">
        <v>1.0</v>
      </c>
      <c r="D2" s="1" t="s">
        <v>1223</v>
      </c>
      <c r="E2" s="1">
        <v>73.0</v>
      </c>
      <c r="I2" s="1">
        <v>3.0</v>
      </c>
      <c r="J2" s="1">
        <v>3.0</v>
      </c>
      <c r="K2" s="1">
        <v>1.0</v>
      </c>
    </row>
    <row r="3" ht="15.75" customHeight="1">
      <c r="A3" s="1" t="s">
        <v>1317</v>
      </c>
      <c r="B3" s="1">
        <v>2.0</v>
      </c>
      <c r="D3" s="1" t="s">
        <v>1224</v>
      </c>
      <c r="E3" s="1">
        <v>74.0</v>
      </c>
      <c r="F3" s="1">
        <f t="shared" ref="F3:F248" si="1">E3-E2</f>
        <v>1</v>
      </c>
      <c r="G3" s="1">
        <f t="shared" ref="G3:G248" si="2">ABS(F3)</f>
        <v>1</v>
      </c>
      <c r="H3" s="1" t="s">
        <v>1196</v>
      </c>
      <c r="I3" s="1">
        <v>4.0</v>
      </c>
      <c r="J3" s="1">
        <v>4.0</v>
      </c>
      <c r="K3" s="1">
        <v>0.75</v>
      </c>
    </row>
    <row r="4" ht="15.75" customHeight="1">
      <c r="A4" s="1" t="s">
        <v>1317</v>
      </c>
      <c r="B4" s="1">
        <v>3.0</v>
      </c>
      <c r="D4" s="1" t="s">
        <v>1223</v>
      </c>
      <c r="E4" s="1">
        <v>73.0</v>
      </c>
      <c r="F4" s="1">
        <f t="shared" si="1"/>
        <v>-1</v>
      </c>
      <c r="G4" s="1">
        <f t="shared" si="2"/>
        <v>1</v>
      </c>
      <c r="H4" s="1" t="s">
        <v>1197</v>
      </c>
      <c r="I4" s="1">
        <v>3.0</v>
      </c>
      <c r="J4" s="1">
        <v>3.0</v>
      </c>
      <c r="K4" s="1">
        <v>0.125</v>
      </c>
    </row>
    <row r="5" ht="15.75" customHeight="1">
      <c r="A5" s="1" t="s">
        <v>1317</v>
      </c>
      <c r="B5" s="1">
        <v>4.0</v>
      </c>
      <c r="D5" s="1" t="s">
        <v>1224</v>
      </c>
      <c r="E5" s="1">
        <v>74.0</v>
      </c>
      <c r="F5" s="1">
        <f t="shared" si="1"/>
        <v>1</v>
      </c>
      <c r="G5" s="1">
        <f t="shared" si="2"/>
        <v>1</v>
      </c>
      <c r="H5" s="1" t="s">
        <v>1196</v>
      </c>
      <c r="I5" s="1">
        <v>4.0</v>
      </c>
      <c r="J5" s="1">
        <v>4.0</v>
      </c>
      <c r="K5" s="1">
        <v>0.125</v>
      </c>
    </row>
    <row r="6" ht="15.75" customHeight="1">
      <c r="A6" s="1" t="s">
        <v>1317</v>
      </c>
      <c r="B6" s="1">
        <v>5.0</v>
      </c>
      <c r="D6" s="1" t="s">
        <v>1225</v>
      </c>
      <c r="E6" s="1">
        <v>76.0</v>
      </c>
      <c r="F6" s="1">
        <f t="shared" si="1"/>
        <v>2</v>
      </c>
      <c r="G6" s="1">
        <f t="shared" si="2"/>
        <v>2</v>
      </c>
      <c r="H6" s="1" t="s">
        <v>1285</v>
      </c>
      <c r="I6" s="1">
        <v>5.0</v>
      </c>
      <c r="J6" s="1">
        <v>5.0</v>
      </c>
      <c r="K6" s="1">
        <v>0.375</v>
      </c>
    </row>
    <row r="7" ht="15.75" customHeight="1">
      <c r="A7" s="1" t="s">
        <v>1317</v>
      </c>
      <c r="B7" s="1">
        <v>6.0</v>
      </c>
      <c r="D7" s="1" t="s">
        <v>1225</v>
      </c>
      <c r="E7" s="1">
        <v>76.0</v>
      </c>
      <c r="F7" s="1">
        <f t="shared" si="1"/>
        <v>0</v>
      </c>
      <c r="G7" s="1">
        <f t="shared" si="2"/>
        <v>0</v>
      </c>
      <c r="H7" s="1" t="s">
        <v>1195</v>
      </c>
      <c r="I7" s="1">
        <v>5.0</v>
      </c>
      <c r="J7" s="1">
        <v>5.0</v>
      </c>
      <c r="K7" s="1">
        <v>0.125</v>
      </c>
    </row>
    <row r="8" ht="15.75" customHeight="1">
      <c r="A8" s="1" t="s">
        <v>1317</v>
      </c>
      <c r="B8" s="1">
        <v>7.0</v>
      </c>
      <c r="D8" s="1" t="s">
        <v>1224</v>
      </c>
      <c r="E8" s="1">
        <v>74.0</v>
      </c>
      <c r="F8" s="1">
        <f t="shared" si="1"/>
        <v>-2</v>
      </c>
      <c r="G8" s="1">
        <f t="shared" si="2"/>
        <v>2</v>
      </c>
      <c r="H8" s="1" t="s">
        <v>1286</v>
      </c>
      <c r="I8" s="1">
        <v>4.0</v>
      </c>
      <c r="J8" s="1">
        <v>4.0</v>
      </c>
      <c r="K8" s="1">
        <v>0.375</v>
      </c>
    </row>
    <row r="9" ht="15.75" customHeight="1">
      <c r="A9" s="1" t="s">
        <v>1317</v>
      </c>
      <c r="B9" s="1">
        <v>8.0</v>
      </c>
      <c r="D9" s="1" t="s">
        <v>1223</v>
      </c>
      <c r="E9" s="1">
        <v>73.0</v>
      </c>
      <c r="F9" s="1">
        <f t="shared" si="1"/>
        <v>-1</v>
      </c>
      <c r="G9" s="1">
        <f t="shared" si="2"/>
        <v>1</v>
      </c>
      <c r="H9" s="1" t="s">
        <v>1197</v>
      </c>
      <c r="I9" s="1">
        <v>3.0</v>
      </c>
      <c r="J9" s="1">
        <v>3.0</v>
      </c>
      <c r="K9" s="1">
        <v>0.125</v>
      </c>
    </row>
    <row r="10" ht="15.75" customHeight="1">
      <c r="A10" s="1" t="s">
        <v>1317</v>
      </c>
      <c r="B10" s="1">
        <v>9.0</v>
      </c>
      <c r="D10" s="1" t="s">
        <v>1224</v>
      </c>
      <c r="E10" s="1">
        <v>74.0</v>
      </c>
      <c r="F10" s="1">
        <f t="shared" si="1"/>
        <v>1</v>
      </c>
      <c r="G10" s="1">
        <f t="shared" si="2"/>
        <v>1</v>
      </c>
      <c r="H10" s="1" t="s">
        <v>1196</v>
      </c>
      <c r="I10" s="1">
        <v>4.0</v>
      </c>
      <c r="J10" s="1">
        <v>4.0</v>
      </c>
      <c r="K10" s="1">
        <v>0.5</v>
      </c>
    </row>
    <row r="11" ht="15.75" customHeight="1">
      <c r="A11" s="1" t="s">
        <v>1317</v>
      </c>
      <c r="B11" s="1">
        <v>10.0</v>
      </c>
      <c r="D11" s="1" t="s">
        <v>1228</v>
      </c>
      <c r="E11" s="1">
        <v>71.0</v>
      </c>
      <c r="F11" s="1">
        <f t="shared" si="1"/>
        <v>-3</v>
      </c>
      <c r="G11" s="1">
        <f t="shared" si="2"/>
        <v>3</v>
      </c>
      <c r="H11" s="1" t="s">
        <v>1229</v>
      </c>
      <c r="I11" s="1">
        <v>2.0</v>
      </c>
      <c r="J11" s="1">
        <v>2.0</v>
      </c>
      <c r="K11" s="1">
        <v>0.5</v>
      </c>
    </row>
    <row r="12" ht="15.75" customHeight="1">
      <c r="A12" s="1" t="s">
        <v>1317</v>
      </c>
      <c r="B12" s="1">
        <v>11.0</v>
      </c>
      <c r="C12" s="1">
        <v>2.0</v>
      </c>
      <c r="D12" s="1" t="s">
        <v>1223</v>
      </c>
      <c r="E12" s="1">
        <v>73.0</v>
      </c>
      <c r="F12" s="1">
        <f t="shared" si="1"/>
        <v>2</v>
      </c>
      <c r="G12" s="1">
        <f t="shared" si="2"/>
        <v>2</v>
      </c>
      <c r="H12" s="1" t="s">
        <v>1285</v>
      </c>
      <c r="I12" s="1">
        <v>3.0</v>
      </c>
      <c r="J12" s="1">
        <v>3.0</v>
      </c>
      <c r="K12" s="1">
        <v>0.375</v>
      </c>
    </row>
    <row r="13" ht="15.75" customHeight="1">
      <c r="A13" s="1" t="s">
        <v>1317</v>
      </c>
      <c r="B13" s="1">
        <v>12.0</v>
      </c>
      <c r="D13" s="1" t="s">
        <v>1225</v>
      </c>
      <c r="E13" s="1">
        <v>76.0</v>
      </c>
      <c r="F13" s="1">
        <f t="shared" si="1"/>
        <v>3</v>
      </c>
      <c r="G13" s="1">
        <f t="shared" si="2"/>
        <v>3</v>
      </c>
      <c r="H13" s="1" t="s">
        <v>1201</v>
      </c>
      <c r="I13" s="1">
        <v>5.0</v>
      </c>
      <c r="J13" s="1">
        <v>5.0</v>
      </c>
      <c r="K13" s="1">
        <v>0.125</v>
      </c>
    </row>
    <row r="14" ht="15.75" customHeight="1">
      <c r="A14" s="1" t="s">
        <v>1317</v>
      </c>
      <c r="B14" s="1">
        <v>13.0</v>
      </c>
      <c r="D14" s="1" t="s">
        <v>1224</v>
      </c>
      <c r="E14" s="1">
        <v>74.0</v>
      </c>
      <c r="F14" s="1">
        <f t="shared" si="1"/>
        <v>-2</v>
      </c>
      <c r="G14" s="1">
        <f t="shared" si="2"/>
        <v>2</v>
      </c>
      <c r="H14" s="1" t="s">
        <v>1286</v>
      </c>
      <c r="I14" s="1">
        <v>4.0</v>
      </c>
      <c r="J14" s="1">
        <v>4.0</v>
      </c>
      <c r="K14" s="1">
        <v>0.375</v>
      </c>
    </row>
    <row r="15" ht="15.75" customHeight="1">
      <c r="A15" s="1" t="s">
        <v>1317</v>
      </c>
      <c r="B15" s="1">
        <v>14.0</v>
      </c>
      <c r="D15" s="1" t="s">
        <v>1223</v>
      </c>
      <c r="E15" s="1">
        <v>73.0</v>
      </c>
      <c r="F15" s="1">
        <f t="shared" si="1"/>
        <v>-1</v>
      </c>
      <c r="G15" s="1">
        <f t="shared" si="2"/>
        <v>1</v>
      </c>
      <c r="H15" s="1" t="s">
        <v>1197</v>
      </c>
      <c r="I15" s="1">
        <v>3.0</v>
      </c>
      <c r="J15" s="1">
        <v>3.0</v>
      </c>
      <c r="K15" s="1">
        <v>0.125</v>
      </c>
    </row>
    <row r="16" ht="15.75" customHeight="1">
      <c r="A16" s="1" t="s">
        <v>1317</v>
      </c>
      <c r="B16" s="1">
        <v>15.0</v>
      </c>
      <c r="D16" s="1" t="s">
        <v>1228</v>
      </c>
      <c r="E16" s="1">
        <v>71.0</v>
      </c>
      <c r="F16" s="1">
        <f t="shared" si="1"/>
        <v>-2</v>
      </c>
      <c r="G16" s="1">
        <f t="shared" si="2"/>
        <v>2</v>
      </c>
      <c r="H16" s="1" t="s">
        <v>1286</v>
      </c>
      <c r="I16" s="1">
        <v>2.0</v>
      </c>
      <c r="J16" s="1">
        <v>2.0</v>
      </c>
      <c r="K16" s="1">
        <v>0.5</v>
      </c>
    </row>
    <row r="17" ht="15.75" customHeight="1">
      <c r="A17" s="1" t="s">
        <v>1317</v>
      </c>
      <c r="B17" s="1">
        <v>16.0</v>
      </c>
      <c r="D17" s="1" t="s">
        <v>1230</v>
      </c>
      <c r="E17" s="1">
        <v>69.0</v>
      </c>
      <c r="F17" s="1">
        <f t="shared" si="1"/>
        <v>-2</v>
      </c>
      <c r="G17" s="1">
        <f t="shared" si="2"/>
        <v>2</v>
      </c>
      <c r="H17" s="1" t="s">
        <v>1286</v>
      </c>
      <c r="I17" s="1">
        <v>1.0</v>
      </c>
      <c r="J17" s="1">
        <v>1.0</v>
      </c>
      <c r="K17" s="1">
        <v>0.5</v>
      </c>
    </row>
    <row r="18">
      <c r="A18" s="1" t="s">
        <v>1317</v>
      </c>
      <c r="B18" s="1">
        <v>17.0</v>
      </c>
      <c r="D18" s="1" t="s">
        <v>1234</v>
      </c>
      <c r="E18" s="1">
        <v>68.0</v>
      </c>
      <c r="F18" s="1">
        <f t="shared" si="1"/>
        <v>-1</v>
      </c>
      <c r="G18" s="1">
        <f t="shared" si="2"/>
        <v>1</v>
      </c>
      <c r="H18" s="1" t="s">
        <v>1197</v>
      </c>
      <c r="I18" s="1">
        <v>7.0</v>
      </c>
      <c r="J18" s="1">
        <v>7.0</v>
      </c>
      <c r="K18" s="1">
        <v>1.0</v>
      </c>
    </row>
    <row r="19" ht="15.75" customHeight="1">
      <c r="A19" s="1" t="s">
        <v>1317</v>
      </c>
      <c r="B19" s="1">
        <v>18.0</v>
      </c>
      <c r="D19" s="1" t="s">
        <v>1230</v>
      </c>
      <c r="E19" s="1">
        <v>69.0</v>
      </c>
      <c r="F19" s="1">
        <f t="shared" si="1"/>
        <v>1</v>
      </c>
      <c r="G19" s="1">
        <f t="shared" si="2"/>
        <v>1</v>
      </c>
      <c r="H19" s="1" t="s">
        <v>1196</v>
      </c>
      <c r="I19" s="1">
        <v>1.0</v>
      </c>
      <c r="J19" s="1">
        <v>1.0</v>
      </c>
      <c r="K19" s="1">
        <v>0.5</v>
      </c>
    </row>
    <row r="20" ht="15.75" customHeight="1">
      <c r="A20" s="1" t="s">
        <v>1317</v>
      </c>
      <c r="B20" s="1">
        <v>19.0</v>
      </c>
      <c r="C20" s="1">
        <v>3.0</v>
      </c>
      <c r="D20" s="1" t="s">
        <v>1228</v>
      </c>
      <c r="E20" s="1">
        <v>71.0</v>
      </c>
      <c r="F20" s="1">
        <f t="shared" si="1"/>
        <v>2</v>
      </c>
      <c r="G20" s="1">
        <f t="shared" si="2"/>
        <v>2</v>
      </c>
      <c r="H20" s="1" t="s">
        <v>1285</v>
      </c>
      <c r="I20" s="1">
        <v>2.0</v>
      </c>
      <c r="J20" s="1">
        <v>2.0</v>
      </c>
      <c r="K20" s="1">
        <v>0.375</v>
      </c>
    </row>
    <row r="21" ht="15.75" customHeight="1">
      <c r="A21" s="1" t="s">
        <v>1317</v>
      </c>
      <c r="B21" s="1">
        <v>20.0</v>
      </c>
      <c r="D21" s="1" t="s">
        <v>1224</v>
      </c>
      <c r="E21" s="1">
        <v>74.0</v>
      </c>
      <c r="F21" s="1">
        <f t="shared" si="1"/>
        <v>3</v>
      </c>
      <c r="G21" s="1">
        <f t="shared" si="2"/>
        <v>3</v>
      </c>
      <c r="H21" s="1" t="s">
        <v>1201</v>
      </c>
      <c r="I21" s="1">
        <v>4.0</v>
      </c>
      <c r="J21" s="1">
        <v>4.0</v>
      </c>
      <c r="K21" s="1">
        <v>0.125</v>
      </c>
    </row>
    <row r="22" ht="15.75" customHeight="1">
      <c r="A22" s="1" t="s">
        <v>1317</v>
      </c>
      <c r="B22" s="1">
        <v>21.0</v>
      </c>
      <c r="D22" s="1" t="s">
        <v>1223</v>
      </c>
      <c r="E22" s="1">
        <v>73.0</v>
      </c>
      <c r="F22" s="1">
        <f t="shared" si="1"/>
        <v>-1</v>
      </c>
      <c r="G22" s="1">
        <f t="shared" si="2"/>
        <v>1</v>
      </c>
      <c r="H22" s="1" t="s">
        <v>1197</v>
      </c>
      <c r="I22" s="1">
        <v>3.0</v>
      </c>
      <c r="J22" s="1">
        <v>3.0</v>
      </c>
      <c r="K22" s="1">
        <v>0.375</v>
      </c>
    </row>
    <row r="23" ht="15.75" customHeight="1">
      <c r="A23" s="1" t="s">
        <v>1317</v>
      </c>
      <c r="B23" s="1">
        <v>22.0</v>
      </c>
      <c r="D23" s="1" t="s">
        <v>1228</v>
      </c>
      <c r="E23" s="1">
        <v>71.0</v>
      </c>
      <c r="F23" s="1">
        <f t="shared" si="1"/>
        <v>-2</v>
      </c>
      <c r="G23" s="1">
        <f t="shared" si="2"/>
        <v>2</v>
      </c>
      <c r="H23" s="1" t="s">
        <v>1286</v>
      </c>
      <c r="I23" s="1">
        <v>2.0</v>
      </c>
      <c r="J23" s="1">
        <v>2.0</v>
      </c>
      <c r="K23" s="1">
        <v>0.125</v>
      </c>
    </row>
    <row r="24" ht="15.75" customHeight="1">
      <c r="A24" s="1" t="s">
        <v>1317</v>
      </c>
      <c r="B24" s="1">
        <v>23.0</v>
      </c>
      <c r="D24" s="1" t="s">
        <v>1287</v>
      </c>
      <c r="E24" s="1">
        <v>83.0</v>
      </c>
      <c r="F24" s="1">
        <f t="shared" si="1"/>
        <v>12</v>
      </c>
      <c r="G24" s="1">
        <f t="shared" si="2"/>
        <v>12</v>
      </c>
      <c r="H24" s="1" t="s">
        <v>1191</v>
      </c>
      <c r="I24" s="1">
        <v>2.0</v>
      </c>
      <c r="J24" s="1">
        <v>2.0</v>
      </c>
      <c r="K24" s="1">
        <v>0.5</v>
      </c>
    </row>
    <row r="25" ht="15.75" customHeight="1">
      <c r="A25" s="1" t="s">
        <v>1317</v>
      </c>
      <c r="B25" s="1">
        <v>24.0</v>
      </c>
      <c r="D25" s="1" t="s">
        <v>1224</v>
      </c>
      <c r="E25" s="1">
        <v>74.0</v>
      </c>
      <c r="F25" s="1">
        <f t="shared" si="1"/>
        <v>-9</v>
      </c>
      <c r="G25" s="1">
        <f t="shared" si="2"/>
        <v>9</v>
      </c>
      <c r="H25" s="1" t="s">
        <v>1288</v>
      </c>
      <c r="I25" s="1">
        <v>4.0</v>
      </c>
      <c r="J25" s="1">
        <v>4.0</v>
      </c>
      <c r="K25" s="1">
        <v>0.5</v>
      </c>
    </row>
    <row r="26" ht="15.75" customHeight="1">
      <c r="A26" s="1" t="s">
        <v>1317</v>
      </c>
      <c r="B26" s="1">
        <v>25.0</v>
      </c>
      <c r="D26" s="1" t="s">
        <v>1223</v>
      </c>
      <c r="E26" s="1">
        <v>73.0</v>
      </c>
      <c r="F26" s="1">
        <f t="shared" si="1"/>
        <v>-1</v>
      </c>
      <c r="G26" s="1">
        <f t="shared" si="2"/>
        <v>1</v>
      </c>
      <c r="H26" s="1" t="s">
        <v>1197</v>
      </c>
      <c r="I26" s="1">
        <v>3.0</v>
      </c>
      <c r="J26" s="1">
        <v>3.0</v>
      </c>
      <c r="K26" s="1">
        <v>0.25</v>
      </c>
    </row>
    <row r="27" ht="15.75" customHeight="1">
      <c r="A27" s="1" t="s">
        <v>1317</v>
      </c>
      <c r="B27" s="1">
        <v>26.0</v>
      </c>
      <c r="D27" s="1" t="s">
        <v>1200</v>
      </c>
      <c r="E27" s="1">
        <v>61.0</v>
      </c>
      <c r="F27" s="1">
        <f t="shared" si="1"/>
        <v>-12</v>
      </c>
      <c r="G27" s="1">
        <f t="shared" si="2"/>
        <v>12</v>
      </c>
      <c r="H27" s="1" t="s">
        <v>1192</v>
      </c>
      <c r="I27" s="1">
        <v>3.0</v>
      </c>
      <c r="J27" s="1">
        <v>3.0</v>
      </c>
      <c r="K27" s="1">
        <v>0.25</v>
      </c>
    </row>
    <row r="28" ht="15.75" customHeight="1">
      <c r="A28" s="1" t="s">
        <v>1317</v>
      </c>
      <c r="B28" s="1">
        <v>27.0</v>
      </c>
      <c r="D28" s="1" t="s">
        <v>1200</v>
      </c>
      <c r="E28" s="1">
        <v>61.0</v>
      </c>
      <c r="F28" s="1">
        <f t="shared" si="1"/>
        <v>0</v>
      </c>
      <c r="G28" s="1">
        <f t="shared" si="2"/>
        <v>0</v>
      </c>
      <c r="H28" s="1" t="s">
        <v>1195</v>
      </c>
      <c r="I28" s="1">
        <v>3.0</v>
      </c>
      <c r="J28" s="1">
        <v>3.0</v>
      </c>
      <c r="K28" s="1">
        <v>0.25</v>
      </c>
    </row>
    <row r="29" ht="15.75" customHeight="1">
      <c r="A29" s="1" t="s">
        <v>1317</v>
      </c>
      <c r="B29" s="1">
        <v>28.0</v>
      </c>
      <c r="D29" s="1" t="s">
        <v>1200</v>
      </c>
      <c r="E29" s="1">
        <v>61.0</v>
      </c>
      <c r="F29" s="1">
        <f t="shared" si="1"/>
        <v>0</v>
      </c>
      <c r="G29" s="1">
        <f t="shared" si="2"/>
        <v>0</v>
      </c>
      <c r="H29" s="1" t="s">
        <v>1195</v>
      </c>
      <c r="I29" s="1">
        <v>3.0</v>
      </c>
      <c r="J29" s="1">
        <v>3.0</v>
      </c>
      <c r="K29" s="1">
        <v>0.25</v>
      </c>
    </row>
    <row r="30" ht="15.75" customHeight="1">
      <c r="A30" s="1" t="s">
        <v>1317</v>
      </c>
      <c r="B30" s="1">
        <v>29.0</v>
      </c>
      <c r="D30" s="1" t="s">
        <v>1200</v>
      </c>
      <c r="E30" s="1">
        <v>61.0</v>
      </c>
      <c r="F30" s="1">
        <f t="shared" si="1"/>
        <v>0</v>
      </c>
      <c r="G30" s="1">
        <f t="shared" si="2"/>
        <v>0</v>
      </c>
      <c r="H30" s="1" t="s">
        <v>1195</v>
      </c>
      <c r="I30" s="1">
        <v>3.0</v>
      </c>
      <c r="J30" s="1">
        <v>3.0</v>
      </c>
      <c r="K30" s="1">
        <v>0.25</v>
      </c>
    </row>
    <row r="31" ht="15.75" customHeight="1">
      <c r="A31" s="1" t="s">
        <v>1317</v>
      </c>
      <c r="B31" s="1">
        <v>30.0</v>
      </c>
      <c r="D31" s="1" t="s">
        <v>1200</v>
      </c>
      <c r="E31" s="1">
        <v>61.0</v>
      </c>
      <c r="F31" s="1">
        <f t="shared" si="1"/>
        <v>0</v>
      </c>
      <c r="G31" s="1">
        <f t="shared" si="2"/>
        <v>0</v>
      </c>
      <c r="H31" s="1" t="s">
        <v>1195</v>
      </c>
      <c r="I31" s="1">
        <v>3.0</v>
      </c>
      <c r="J31" s="1">
        <v>3.0</v>
      </c>
      <c r="K31" s="1">
        <v>0.25</v>
      </c>
    </row>
    <row r="32" ht="15.75" customHeight="1">
      <c r="A32" s="1" t="s">
        <v>1317</v>
      </c>
      <c r="B32" s="1">
        <v>31.0</v>
      </c>
      <c r="D32" s="1" t="s">
        <v>1200</v>
      </c>
      <c r="E32" s="1">
        <v>61.0</v>
      </c>
      <c r="F32" s="1">
        <f t="shared" si="1"/>
        <v>0</v>
      </c>
      <c r="G32" s="1">
        <f t="shared" si="2"/>
        <v>0</v>
      </c>
      <c r="H32" s="1" t="s">
        <v>1195</v>
      </c>
      <c r="I32" s="1">
        <v>3.0</v>
      </c>
      <c r="J32" s="1">
        <v>3.0</v>
      </c>
      <c r="K32" s="1">
        <v>0.25</v>
      </c>
    </row>
    <row r="33" ht="15.75" customHeight="1">
      <c r="A33" s="1" t="s">
        <v>1317</v>
      </c>
      <c r="B33" s="1">
        <v>32.0</v>
      </c>
      <c r="D33" s="1" t="s">
        <v>1200</v>
      </c>
      <c r="E33" s="1">
        <v>61.0</v>
      </c>
      <c r="F33" s="1">
        <f t="shared" si="1"/>
        <v>0</v>
      </c>
      <c r="G33" s="1">
        <f t="shared" si="2"/>
        <v>0</v>
      </c>
      <c r="H33" s="1" t="s">
        <v>1195</v>
      </c>
      <c r="I33" s="1">
        <v>3.0</v>
      </c>
      <c r="J33" s="1">
        <v>3.0</v>
      </c>
      <c r="K33" s="1">
        <v>0.25</v>
      </c>
    </row>
    <row r="34" ht="15.75" customHeight="1">
      <c r="A34" s="1" t="s">
        <v>1317</v>
      </c>
      <c r="B34" s="1">
        <v>33.0</v>
      </c>
      <c r="C34" s="1">
        <v>4.0</v>
      </c>
      <c r="D34" s="1" t="s">
        <v>1224</v>
      </c>
      <c r="E34" s="1">
        <v>74.0</v>
      </c>
      <c r="F34" s="1">
        <f t="shared" si="1"/>
        <v>13</v>
      </c>
      <c r="G34" s="1">
        <f t="shared" si="2"/>
        <v>13</v>
      </c>
      <c r="H34" s="1" t="s">
        <v>1258</v>
      </c>
      <c r="I34" s="1">
        <v>4.0</v>
      </c>
      <c r="J34" s="1">
        <v>4.0</v>
      </c>
      <c r="K34" s="1">
        <v>0.25</v>
      </c>
    </row>
    <row r="35" ht="15.75" customHeight="1">
      <c r="A35" s="1" t="s">
        <v>1317</v>
      </c>
      <c r="B35" s="1">
        <v>34.0</v>
      </c>
      <c r="D35" s="1" t="s">
        <v>1289</v>
      </c>
      <c r="E35" s="1">
        <v>62.0</v>
      </c>
      <c r="F35" s="1">
        <f t="shared" si="1"/>
        <v>-12</v>
      </c>
      <c r="G35" s="1">
        <f t="shared" si="2"/>
        <v>12</v>
      </c>
      <c r="H35" s="1" t="s">
        <v>1192</v>
      </c>
      <c r="I35" s="1">
        <v>4.0</v>
      </c>
      <c r="J35" s="1">
        <v>4.0</v>
      </c>
      <c r="K35" s="1">
        <v>0.25</v>
      </c>
    </row>
    <row r="36" ht="15.75" customHeight="1">
      <c r="A36" s="1" t="s">
        <v>1317</v>
      </c>
      <c r="B36" s="1">
        <v>35.0</v>
      </c>
      <c r="D36" s="1" t="s">
        <v>1289</v>
      </c>
      <c r="E36" s="1">
        <v>62.0</v>
      </c>
      <c r="F36" s="1">
        <f t="shared" si="1"/>
        <v>0</v>
      </c>
      <c r="G36" s="1">
        <f t="shared" si="2"/>
        <v>0</v>
      </c>
      <c r="H36" s="1" t="s">
        <v>1195</v>
      </c>
      <c r="I36" s="1">
        <v>4.0</v>
      </c>
      <c r="J36" s="1">
        <v>4.0</v>
      </c>
      <c r="K36" s="1">
        <v>0.25</v>
      </c>
    </row>
    <row r="37" ht="15.75" customHeight="1">
      <c r="A37" s="1" t="s">
        <v>1317</v>
      </c>
      <c r="B37" s="1">
        <v>36.0</v>
      </c>
      <c r="D37" s="1" t="s">
        <v>1289</v>
      </c>
      <c r="E37" s="1">
        <v>62.0</v>
      </c>
      <c r="F37" s="1">
        <f t="shared" si="1"/>
        <v>0</v>
      </c>
      <c r="G37" s="1">
        <f t="shared" si="2"/>
        <v>0</v>
      </c>
      <c r="H37" s="1" t="s">
        <v>1195</v>
      </c>
      <c r="I37" s="1">
        <v>4.0</v>
      </c>
      <c r="J37" s="1">
        <v>4.0</v>
      </c>
      <c r="K37" s="1">
        <v>0.25</v>
      </c>
    </row>
    <row r="38" ht="15.75" customHeight="1">
      <c r="A38" s="1" t="s">
        <v>1317</v>
      </c>
      <c r="B38" s="1">
        <v>37.0</v>
      </c>
      <c r="D38" s="1" t="s">
        <v>1289</v>
      </c>
      <c r="E38" s="1">
        <v>62.0</v>
      </c>
      <c r="F38" s="1">
        <f t="shared" si="1"/>
        <v>0</v>
      </c>
      <c r="G38" s="1">
        <f t="shared" si="2"/>
        <v>0</v>
      </c>
      <c r="H38" s="1" t="s">
        <v>1195</v>
      </c>
      <c r="I38" s="1">
        <v>4.0</v>
      </c>
      <c r="J38" s="1">
        <v>4.0</v>
      </c>
      <c r="K38" s="1">
        <v>0.25</v>
      </c>
    </row>
    <row r="39" ht="15.75" customHeight="1">
      <c r="A39" s="1" t="s">
        <v>1317</v>
      </c>
      <c r="B39" s="1">
        <v>38.0</v>
      </c>
      <c r="D39" s="1" t="s">
        <v>1289</v>
      </c>
      <c r="E39" s="1">
        <v>62.0</v>
      </c>
      <c r="F39" s="1">
        <f t="shared" si="1"/>
        <v>0</v>
      </c>
      <c r="G39" s="1">
        <f t="shared" si="2"/>
        <v>0</v>
      </c>
      <c r="H39" s="1" t="s">
        <v>1195</v>
      </c>
      <c r="I39" s="1">
        <v>4.0</v>
      </c>
      <c r="J39" s="1">
        <v>4.0</v>
      </c>
      <c r="K39" s="1">
        <v>0.25</v>
      </c>
    </row>
    <row r="40" ht="15.75" customHeight="1">
      <c r="A40" s="1" t="s">
        <v>1317</v>
      </c>
      <c r="B40" s="1">
        <v>39.0</v>
      </c>
      <c r="D40" s="1" t="s">
        <v>1289</v>
      </c>
      <c r="E40" s="1">
        <v>62.0</v>
      </c>
      <c r="F40" s="1">
        <f t="shared" si="1"/>
        <v>0</v>
      </c>
      <c r="G40" s="1">
        <f t="shared" si="2"/>
        <v>0</v>
      </c>
      <c r="H40" s="1" t="s">
        <v>1195</v>
      </c>
      <c r="I40" s="1">
        <v>4.0</v>
      </c>
      <c r="J40" s="1">
        <v>4.0</v>
      </c>
      <c r="K40" s="1">
        <v>0.25</v>
      </c>
    </row>
    <row r="41" ht="15.75" customHeight="1">
      <c r="A41" s="1" t="s">
        <v>1317</v>
      </c>
      <c r="B41" s="1">
        <v>40.0</v>
      </c>
      <c r="D41" s="1" t="s">
        <v>1289</v>
      </c>
      <c r="E41" s="1">
        <v>62.0</v>
      </c>
      <c r="F41" s="1">
        <f t="shared" si="1"/>
        <v>0</v>
      </c>
      <c r="G41" s="1">
        <f t="shared" si="2"/>
        <v>0</v>
      </c>
      <c r="H41" s="1" t="s">
        <v>1195</v>
      </c>
      <c r="I41" s="1">
        <v>4.0</v>
      </c>
      <c r="J41" s="1">
        <v>4.0</v>
      </c>
      <c r="K41" s="1">
        <v>0.25</v>
      </c>
    </row>
    <row r="42" ht="15.75" customHeight="1">
      <c r="A42" s="1" t="s">
        <v>1317</v>
      </c>
      <c r="B42" s="1">
        <v>41.0</v>
      </c>
      <c r="D42" s="1" t="s">
        <v>1225</v>
      </c>
      <c r="E42" s="1">
        <v>76.0</v>
      </c>
      <c r="F42" s="1">
        <f t="shared" si="1"/>
        <v>14</v>
      </c>
      <c r="G42" s="1">
        <f t="shared" si="2"/>
        <v>14</v>
      </c>
      <c r="H42" s="1" t="s">
        <v>1290</v>
      </c>
      <c r="I42" s="1">
        <v>5.0</v>
      </c>
      <c r="J42" s="1">
        <v>5.0</v>
      </c>
      <c r="K42" s="1">
        <v>0.25</v>
      </c>
    </row>
    <row r="43" ht="15.75" customHeight="1">
      <c r="A43" s="1" t="s">
        <v>1317</v>
      </c>
      <c r="B43" s="1">
        <v>42.0</v>
      </c>
      <c r="D43" s="1" t="s">
        <v>1193</v>
      </c>
      <c r="E43" s="1">
        <v>64.0</v>
      </c>
      <c r="F43" s="1">
        <f t="shared" si="1"/>
        <v>-12</v>
      </c>
      <c r="G43" s="1">
        <f t="shared" si="2"/>
        <v>12</v>
      </c>
      <c r="H43" s="1" t="s">
        <v>1192</v>
      </c>
      <c r="I43" s="1">
        <v>5.0</v>
      </c>
      <c r="J43" s="1">
        <v>5.0</v>
      </c>
      <c r="K43" s="1">
        <v>0.25</v>
      </c>
    </row>
    <row r="44" ht="15.75" customHeight="1">
      <c r="A44" s="1" t="s">
        <v>1317</v>
      </c>
      <c r="B44" s="1">
        <v>43.0</v>
      </c>
      <c r="D44" s="1" t="s">
        <v>1193</v>
      </c>
      <c r="E44" s="1">
        <v>64.0</v>
      </c>
      <c r="F44" s="1">
        <f t="shared" si="1"/>
        <v>0</v>
      </c>
      <c r="G44" s="1">
        <f t="shared" si="2"/>
        <v>0</v>
      </c>
      <c r="H44" s="1" t="s">
        <v>1195</v>
      </c>
      <c r="I44" s="1">
        <v>5.0</v>
      </c>
      <c r="J44" s="1">
        <v>5.0</v>
      </c>
      <c r="K44" s="1">
        <v>0.25</v>
      </c>
    </row>
    <row r="45" ht="15.75" customHeight="1">
      <c r="A45" s="1" t="s">
        <v>1317</v>
      </c>
      <c r="B45" s="1">
        <v>44.0</v>
      </c>
      <c r="D45" s="1" t="s">
        <v>1193</v>
      </c>
      <c r="E45" s="1">
        <v>64.0</v>
      </c>
      <c r="F45" s="1">
        <f t="shared" si="1"/>
        <v>0</v>
      </c>
      <c r="G45" s="1">
        <f t="shared" si="2"/>
        <v>0</v>
      </c>
      <c r="H45" s="1" t="s">
        <v>1195</v>
      </c>
      <c r="I45" s="1">
        <v>5.0</v>
      </c>
      <c r="J45" s="1">
        <v>5.0</v>
      </c>
      <c r="K45" s="1">
        <v>0.25</v>
      </c>
    </row>
    <row r="46" ht="15.75" customHeight="1">
      <c r="A46" s="1" t="s">
        <v>1317</v>
      </c>
      <c r="B46" s="1">
        <v>45.0</v>
      </c>
      <c r="D46" s="1" t="s">
        <v>1193</v>
      </c>
      <c r="E46" s="1">
        <v>64.0</v>
      </c>
      <c r="F46" s="1">
        <f t="shared" si="1"/>
        <v>0</v>
      </c>
      <c r="G46" s="1">
        <f t="shared" si="2"/>
        <v>0</v>
      </c>
      <c r="H46" s="1" t="s">
        <v>1195</v>
      </c>
      <c r="I46" s="1">
        <v>5.0</v>
      </c>
      <c r="J46" s="1">
        <v>5.0</v>
      </c>
      <c r="K46" s="1">
        <v>0.25</v>
      </c>
    </row>
    <row r="47" ht="15.75" customHeight="1">
      <c r="A47" s="1" t="s">
        <v>1317</v>
      </c>
      <c r="B47" s="1">
        <v>46.0</v>
      </c>
      <c r="D47" s="1" t="s">
        <v>1193</v>
      </c>
      <c r="E47" s="1">
        <v>64.0</v>
      </c>
      <c r="F47" s="1">
        <f t="shared" si="1"/>
        <v>0</v>
      </c>
      <c r="G47" s="1">
        <f t="shared" si="2"/>
        <v>0</v>
      </c>
      <c r="H47" s="1" t="s">
        <v>1195</v>
      </c>
      <c r="I47" s="1">
        <v>5.0</v>
      </c>
      <c r="J47" s="1">
        <v>5.0</v>
      </c>
      <c r="K47" s="1">
        <v>0.25</v>
      </c>
    </row>
    <row r="48" ht="15.75" customHeight="1">
      <c r="A48" s="1" t="s">
        <v>1317</v>
      </c>
      <c r="B48" s="1">
        <v>47.0</v>
      </c>
      <c r="D48" s="1" t="s">
        <v>1193</v>
      </c>
      <c r="E48" s="1">
        <v>64.0</v>
      </c>
      <c r="F48" s="1">
        <f t="shared" si="1"/>
        <v>0</v>
      </c>
      <c r="G48" s="1">
        <f t="shared" si="2"/>
        <v>0</v>
      </c>
      <c r="H48" s="1" t="s">
        <v>1195</v>
      </c>
      <c r="I48" s="1">
        <v>5.0</v>
      </c>
      <c r="J48" s="1">
        <v>5.0</v>
      </c>
      <c r="K48" s="1">
        <v>0.25</v>
      </c>
    </row>
    <row r="49" ht="15.75" customHeight="1">
      <c r="A49" s="1" t="s">
        <v>1317</v>
      </c>
      <c r="B49" s="1">
        <v>48.0</v>
      </c>
      <c r="D49" s="1" t="s">
        <v>1193</v>
      </c>
      <c r="E49" s="1">
        <v>64.0</v>
      </c>
      <c r="F49" s="1">
        <f t="shared" si="1"/>
        <v>0</v>
      </c>
      <c r="G49" s="1">
        <f t="shared" si="2"/>
        <v>0</v>
      </c>
      <c r="H49" s="1" t="s">
        <v>1195</v>
      </c>
      <c r="I49" s="1">
        <v>5.0</v>
      </c>
      <c r="J49" s="1">
        <v>5.0</v>
      </c>
      <c r="K49" s="1">
        <v>0.25</v>
      </c>
    </row>
    <row r="50" ht="15.75" customHeight="1">
      <c r="A50" s="1" t="s">
        <v>1317</v>
      </c>
      <c r="B50" s="1">
        <v>49.0</v>
      </c>
      <c r="C50" s="1">
        <v>5.0</v>
      </c>
      <c r="D50" s="1" t="s">
        <v>1190</v>
      </c>
      <c r="E50" s="1">
        <v>78.0</v>
      </c>
      <c r="F50" s="1">
        <f t="shared" si="1"/>
        <v>14</v>
      </c>
      <c r="G50" s="1">
        <f t="shared" si="2"/>
        <v>14</v>
      </c>
      <c r="H50" s="1" t="s">
        <v>1290</v>
      </c>
      <c r="I50" s="1">
        <v>6.0</v>
      </c>
      <c r="J50" s="1">
        <v>6.0</v>
      </c>
      <c r="K50" s="1">
        <v>0.25</v>
      </c>
    </row>
    <row r="51" ht="15.75" customHeight="1">
      <c r="A51" s="1" t="s">
        <v>1317</v>
      </c>
      <c r="B51" s="1">
        <v>50.0</v>
      </c>
      <c r="D51" s="1" t="s">
        <v>1239</v>
      </c>
      <c r="E51" s="1">
        <v>66.0</v>
      </c>
      <c r="F51" s="1">
        <f t="shared" si="1"/>
        <v>-12</v>
      </c>
      <c r="G51" s="1">
        <f t="shared" si="2"/>
        <v>12</v>
      </c>
      <c r="H51" s="1" t="s">
        <v>1192</v>
      </c>
      <c r="I51" s="1">
        <v>6.0</v>
      </c>
      <c r="J51" s="1">
        <v>6.0</v>
      </c>
      <c r="K51" s="1">
        <v>0.25</v>
      </c>
    </row>
    <row r="52" ht="15.75" customHeight="1">
      <c r="A52" s="1" t="s">
        <v>1317</v>
      </c>
      <c r="B52" s="1">
        <v>51.0</v>
      </c>
      <c r="D52" s="1" t="s">
        <v>1239</v>
      </c>
      <c r="E52" s="1">
        <v>66.0</v>
      </c>
      <c r="F52" s="1">
        <f t="shared" si="1"/>
        <v>0</v>
      </c>
      <c r="G52" s="1">
        <f t="shared" si="2"/>
        <v>0</v>
      </c>
      <c r="H52" s="1" t="s">
        <v>1195</v>
      </c>
      <c r="I52" s="1">
        <v>6.0</v>
      </c>
      <c r="J52" s="1">
        <v>6.0</v>
      </c>
      <c r="K52" s="1">
        <v>0.25</v>
      </c>
    </row>
    <row r="53" ht="15.75" customHeight="1">
      <c r="A53" s="1" t="s">
        <v>1317</v>
      </c>
      <c r="B53" s="1">
        <v>52.0</v>
      </c>
      <c r="D53" s="1" t="s">
        <v>1239</v>
      </c>
      <c r="E53" s="1">
        <v>66.0</v>
      </c>
      <c r="F53" s="1">
        <f t="shared" si="1"/>
        <v>0</v>
      </c>
      <c r="G53" s="1">
        <f t="shared" si="2"/>
        <v>0</v>
      </c>
      <c r="H53" s="1" t="s">
        <v>1195</v>
      </c>
      <c r="I53" s="1">
        <v>6.0</v>
      </c>
      <c r="J53" s="1">
        <v>6.0</v>
      </c>
      <c r="K53" s="1">
        <v>0.25</v>
      </c>
    </row>
    <row r="54" ht="15.75" customHeight="1">
      <c r="A54" s="1" t="s">
        <v>1317</v>
      </c>
      <c r="B54" s="1">
        <v>53.0</v>
      </c>
      <c r="D54" s="1" t="s">
        <v>1239</v>
      </c>
      <c r="E54" s="1">
        <v>66.0</v>
      </c>
      <c r="F54" s="1">
        <f t="shared" si="1"/>
        <v>0</v>
      </c>
      <c r="G54" s="1">
        <f t="shared" si="2"/>
        <v>0</v>
      </c>
      <c r="H54" s="1" t="s">
        <v>1195</v>
      </c>
      <c r="I54" s="1">
        <v>6.0</v>
      </c>
      <c r="J54" s="1">
        <v>6.0</v>
      </c>
      <c r="K54" s="1">
        <v>0.25</v>
      </c>
    </row>
    <row r="55" ht="15.75" customHeight="1">
      <c r="A55" s="1" t="s">
        <v>1317</v>
      </c>
      <c r="B55" s="1">
        <v>54.0</v>
      </c>
      <c r="D55" s="1" t="s">
        <v>1239</v>
      </c>
      <c r="E55" s="1">
        <v>66.0</v>
      </c>
      <c r="F55" s="1">
        <f t="shared" si="1"/>
        <v>0</v>
      </c>
      <c r="G55" s="1">
        <f t="shared" si="2"/>
        <v>0</v>
      </c>
      <c r="H55" s="1" t="s">
        <v>1195</v>
      </c>
      <c r="I55" s="1">
        <v>6.0</v>
      </c>
      <c r="J55" s="1">
        <v>6.0</v>
      </c>
      <c r="K55" s="1">
        <v>0.25</v>
      </c>
    </row>
    <row r="56" ht="15.75" customHeight="1">
      <c r="A56" s="1" t="s">
        <v>1317</v>
      </c>
      <c r="B56" s="1">
        <v>55.0</v>
      </c>
      <c r="D56" s="1" t="s">
        <v>1239</v>
      </c>
      <c r="E56" s="1">
        <v>66.0</v>
      </c>
      <c r="F56" s="1">
        <f t="shared" si="1"/>
        <v>0</v>
      </c>
      <c r="G56" s="1">
        <f t="shared" si="2"/>
        <v>0</v>
      </c>
      <c r="H56" s="1" t="s">
        <v>1195</v>
      </c>
      <c r="I56" s="1">
        <v>6.0</v>
      </c>
      <c r="J56" s="1">
        <v>6.0</v>
      </c>
      <c r="K56" s="1">
        <v>0.25</v>
      </c>
    </row>
    <row r="57" ht="15.75" customHeight="1">
      <c r="A57" s="1" t="s">
        <v>1317</v>
      </c>
      <c r="B57" s="1">
        <v>56.0</v>
      </c>
      <c r="D57" s="1" t="s">
        <v>1239</v>
      </c>
      <c r="E57" s="1">
        <v>66.0</v>
      </c>
      <c r="F57" s="1">
        <f t="shared" si="1"/>
        <v>0</v>
      </c>
      <c r="G57" s="1">
        <f t="shared" si="2"/>
        <v>0</v>
      </c>
      <c r="H57" s="1" t="s">
        <v>1195</v>
      </c>
      <c r="I57" s="1">
        <v>6.0</v>
      </c>
      <c r="J57" s="1">
        <v>6.0</v>
      </c>
      <c r="K57" s="1">
        <v>0.25</v>
      </c>
    </row>
    <row r="58" ht="15.75" customHeight="1">
      <c r="A58" s="1" t="s">
        <v>1317</v>
      </c>
      <c r="B58" s="1">
        <v>57.0</v>
      </c>
      <c r="D58" s="1" t="s">
        <v>1291</v>
      </c>
      <c r="E58" s="1">
        <v>80.0</v>
      </c>
      <c r="F58" s="1">
        <f t="shared" si="1"/>
        <v>14</v>
      </c>
      <c r="G58" s="1">
        <f t="shared" si="2"/>
        <v>14</v>
      </c>
      <c r="H58" s="1" t="s">
        <v>1290</v>
      </c>
      <c r="I58" s="1">
        <v>7.0</v>
      </c>
      <c r="J58" s="1">
        <v>7.0</v>
      </c>
      <c r="K58" s="1">
        <v>0.375</v>
      </c>
    </row>
    <row r="59" ht="15.75" customHeight="1">
      <c r="A59" s="1" t="s">
        <v>1317</v>
      </c>
      <c r="B59" s="1">
        <v>58.0</v>
      </c>
      <c r="D59" s="1" t="s">
        <v>1225</v>
      </c>
      <c r="E59" s="1">
        <v>76.0</v>
      </c>
      <c r="F59" s="1">
        <f t="shared" si="1"/>
        <v>-4</v>
      </c>
      <c r="G59" s="1">
        <f t="shared" si="2"/>
        <v>4</v>
      </c>
      <c r="H59" s="1" t="s">
        <v>1292</v>
      </c>
      <c r="I59" s="1">
        <v>5.0</v>
      </c>
      <c r="J59" s="1">
        <v>5.0</v>
      </c>
      <c r="K59" s="1">
        <v>0.125</v>
      </c>
    </row>
    <row r="60" ht="15.75" customHeight="1">
      <c r="A60" s="1" t="s">
        <v>1317</v>
      </c>
      <c r="B60" s="1">
        <v>59.0</v>
      </c>
      <c r="D60" s="1" t="s">
        <v>1291</v>
      </c>
      <c r="E60" s="1">
        <v>80.0</v>
      </c>
      <c r="F60" s="1">
        <f t="shared" si="1"/>
        <v>4</v>
      </c>
      <c r="G60" s="1">
        <f t="shared" si="2"/>
        <v>4</v>
      </c>
      <c r="H60" s="1" t="s">
        <v>1293</v>
      </c>
      <c r="I60" s="1">
        <v>7.0</v>
      </c>
      <c r="J60" s="1">
        <v>7.0</v>
      </c>
      <c r="K60" s="1">
        <v>0.375</v>
      </c>
    </row>
    <row r="61" ht="15.75" customHeight="1">
      <c r="A61" s="1" t="s">
        <v>1317</v>
      </c>
      <c r="B61" s="1">
        <v>60.0</v>
      </c>
      <c r="D61" s="1" t="s">
        <v>1294</v>
      </c>
      <c r="E61" s="1">
        <v>81.0</v>
      </c>
      <c r="F61" s="1">
        <f t="shared" si="1"/>
        <v>1</v>
      </c>
      <c r="G61" s="1">
        <f t="shared" si="2"/>
        <v>1</v>
      </c>
      <c r="H61" s="1" t="s">
        <v>1196</v>
      </c>
      <c r="I61" s="1">
        <v>1.0</v>
      </c>
      <c r="J61" s="1">
        <v>1.0</v>
      </c>
      <c r="K61" s="1">
        <v>0.125</v>
      </c>
    </row>
    <row r="62" ht="15.75" customHeight="1">
      <c r="A62" s="1" t="s">
        <v>1317</v>
      </c>
      <c r="B62" s="1">
        <v>61.0</v>
      </c>
      <c r="D62" s="1" t="s">
        <v>1287</v>
      </c>
      <c r="E62" s="1">
        <v>83.0</v>
      </c>
      <c r="F62" s="1">
        <f t="shared" si="1"/>
        <v>2</v>
      </c>
      <c r="G62" s="1">
        <f t="shared" si="2"/>
        <v>2</v>
      </c>
      <c r="H62" s="1" t="s">
        <v>1285</v>
      </c>
      <c r="I62" s="1">
        <v>2.0</v>
      </c>
      <c r="J62" s="1">
        <v>2.0</v>
      </c>
      <c r="K62" s="1">
        <v>0.375</v>
      </c>
    </row>
    <row r="63" ht="15.75" customHeight="1">
      <c r="A63" s="1" t="s">
        <v>1317</v>
      </c>
      <c r="B63" s="1">
        <v>62.0</v>
      </c>
      <c r="D63" s="1" t="s">
        <v>1224</v>
      </c>
      <c r="E63" s="1">
        <v>74.0</v>
      </c>
      <c r="F63" s="1">
        <f t="shared" si="1"/>
        <v>-9</v>
      </c>
      <c r="G63" s="1">
        <f t="shared" si="2"/>
        <v>9</v>
      </c>
      <c r="H63" s="1" t="s">
        <v>1288</v>
      </c>
      <c r="I63" s="1">
        <v>4.0</v>
      </c>
      <c r="J63" s="1">
        <v>4.0</v>
      </c>
      <c r="K63" s="1">
        <v>0.125</v>
      </c>
    </row>
    <row r="64" ht="15.75" customHeight="1">
      <c r="A64" s="1" t="s">
        <v>1317</v>
      </c>
      <c r="B64" s="1">
        <v>63.0</v>
      </c>
      <c r="D64" s="1" t="s">
        <v>1223</v>
      </c>
      <c r="E64" s="1">
        <v>73.0</v>
      </c>
      <c r="F64" s="1">
        <f t="shared" si="1"/>
        <v>-1</v>
      </c>
      <c r="G64" s="1">
        <f t="shared" si="2"/>
        <v>1</v>
      </c>
      <c r="H64" s="1" t="s">
        <v>1197</v>
      </c>
      <c r="I64" s="1">
        <v>3.0</v>
      </c>
      <c r="J64" s="1">
        <v>3.0</v>
      </c>
      <c r="K64" s="1">
        <v>0.375</v>
      </c>
    </row>
    <row r="65" ht="15.75" customHeight="1">
      <c r="A65" s="1" t="s">
        <v>1317</v>
      </c>
      <c r="B65" s="1">
        <v>64.0</v>
      </c>
      <c r="D65" s="1" t="s">
        <v>1228</v>
      </c>
      <c r="E65" s="1">
        <v>71.0</v>
      </c>
      <c r="F65" s="1">
        <f t="shared" si="1"/>
        <v>-2</v>
      </c>
      <c r="G65" s="1">
        <f t="shared" si="2"/>
        <v>2</v>
      </c>
      <c r="H65" s="1" t="s">
        <v>1286</v>
      </c>
      <c r="I65" s="1">
        <v>2.0</v>
      </c>
      <c r="J65" s="1">
        <v>2.0</v>
      </c>
      <c r="K65" s="1">
        <v>0.125</v>
      </c>
    </row>
    <row r="66" ht="15.75" customHeight="1">
      <c r="A66" s="1" t="s">
        <v>1317</v>
      </c>
      <c r="B66" s="1">
        <v>65.0</v>
      </c>
      <c r="C66" s="1">
        <v>6.0</v>
      </c>
      <c r="D66" s="1" t="s">
        <v>1223</v>
      </c>
      <c r="E66" s="1">
        <v>73.0</v>
      </c>
      <c r="F66" s="1">
        <f t="shared" si="1"/>
        <v>2</v>
      </c>
      <c r="G66" s="1">
        <f t="shared" si="2"/>
        <v>2</v>
      </c>
      <c r="H66" s="1" t="s">
        <v>1285</v>
      </c>
      <c r="I66" s="1">
        <v>3.0</v>
      </c>
      <c r="J66" s="1">
        <v>3.0</v>
      </c>
      <c r="K66" s="1">
        <v>0.375</v>
      </c>
    </row>
    <row r="67" ht="15.75" customHeight="1">
      <c r="A67" s="1" t="s">
        <v>1317</v>
      </c>
      <c r="B67" s="1">
        <v>66.0</v>
      </c>
      <c r="D67" s="1" t="s">
        <v>1225</v>
      </c>
      <c r="E67" s="1">
        <v>76.0</v>
      </c>
      <c r="F67" s="1">
        <f t="shared" si="1"/>
        <v>3</v>
      </c>
      <c r="G67" s="1">
        <f t="shared" si="2"/>
        <v>3</v>
      </c>
      <c r="H67" s="1" t="s">
        <v>1201</v>
      </c>
      <c r="I67" s="1">
        <v>5.0</v>
      </c>
      <c r="J67" s="1">
        <v>5.0</v>
      </c>
      <c r="K67" s="1">
        <v>0.125</v>
      </c>
    </row>
    <row r="68" ht="15.75" customHeight="1">
      <c r="A68" s="1" t="s">
        <v>1317</v>
      </c>
      <c r="B68" s="1">
        <v>67.0</v>
      </c>
      <c r="D68" s="1" t="s">
        <v>1294</v>
      </c>
      <c r="E68" s="1">
        <v>81.0</v>
      </c>
      <c r="F68" s="1">
        <f t="shared" si="1"/>
        <v>5</v>
      </c>
      <c r="G68" s="1">
        <f t="shared" si="2"/>
        <v>5</v>
      </c>
      <c r="H68" s="1" t="s">
        <v>1237</v>
      </c>
      <c r="I68" s="1">
        <v>1.0</v>
      </c>
      <c r="J68" s="1">
        <v>1.0</v>
      </c>
      <c r="K68" s="1">
        <v>0.375</v>
      </c>
    </row>
    <row r="69" ht="15.75" customHeight="1">
      <c r="A69" s="1" t="s">
        <v>1317</v>
      </c>
      <c r="B69" s="1">
        <v>68.0</v>
      </c>
      <c r="D69" s="1" t="s">
        <v>1223</v>
      </c>
      <c r="E69" s="1">
        <v>73.0</v>
      </c>
      <c r="F69" s="1">
        <f t="shared" si="1"/>
        <v>-8</v>
      </c>
      <c r="G69" s="1">
        <f t="shared" si="2"/>
        <v>8</v>
      </c>
      <c r="H69" s="1" t="s">
        <v>1274</v>
      </c>
      <c r="I69" s="1">
        <v>3.0</v>
      </c>
      <c r="J69" s="1">
        <v>3.0</v>
      </c>
      <c r="K69" s="1">
        <v>0.125</v>
      </c>
    </row>
    <row r="70" ht="15.75" customHeight="1">
      <c r="A70" s="1" t="s">
        <v>1317</v>
      </c>
      <c r="B70" s="1">
        <v>69.0</v>
      </c>
      <c r="D70" s="1" t="s">
        <v>1228</v>
      </c>
      <c r="E70" s="1">
        <v>71.0</v>
      </c>
      <c r="F70" s="1">
        <f t="shared" si="1"/>
        <v>-2</v>
      </c>
      <c r="G70" s="1">
        <f t="shared" si="2"/>
        <v>2</v>
      </c>
      <c r="H70" s="1" t="s">
        <v>1286</v>
      </c>
      <c r="I70" s="1">
        <v>2.0</v>
      </c>
      <c r="J70" s="1">
        <v>2.0</v>
      </c>
      <c r="K70" s="1">
        <v>1.0</v>
      </c>
    </row>
    <row r="71" ht="15.75" customHeight="1">
      <c r="A71" s="1" t="s">
        <v>1317</v>
      </c>
      <c r="B71" s="1">
        <v>70.0</v>
      </c>
      <c r="D71" s="1" t="s">
        <v>1230</v>
      </c>
      <c r="E71" s="1">
        <v>69.0</v>
      </c>
      <c r="F71" s="1">
        <f t="shared" si="1"/>
        <v>-2</v>
      </c>
      <c r="G71" s="1">
        <f t="shared" si="2"/>
        <v>2</v>
      </c>
      <c r="H71" s="1" t="s">
        <v>1286</v>
      </c>
      <c r="I71" s="1">
        <v>1.0</v>
      </c>
      <c r="J71" s="1">
        <v>1.0</v>
      </c>
      <c r="K71" s="1">
        <v>0.5</v>
      </c>
    </row>
    <row r="72" ht="15.75" customHeight="1">
      <c r="A72" s="1" t="s">
        <v>1317</v>
      </c>
      <c r="B72" s="1">
        <v>71.0</v>
      </c>
      <c r="D72" s="1" t="s">
        <v>1193</v>
      </c>
      <c r="E72" s="1">
        <v>64.0</v>
      </c>
      <c r="F72" s="1">
        <f t="shared" si="1"/>
        <v>-5</v>
      </c>
      <c r="G72" s="1">
        <f t="shared" si="2"/>
        <v>5</v>
      </c>
      <c r="H72" s="1" t="s">
        <v>1272</v>
      </c>
      <c r="I72" s="1">
        <v>5.0</v>
      </c>
      <c r="J72" s="1">
        <v>5.0</v>
      </c>
      <c r="K72" s="1">
        <v>0.5</v>
      </c>
    </row>
    <row r="73" ht="15.75" customHeight="1">
      <c r="A73" s="1" t="s">
        <v>1317</v>
      </c>
      <c r="B73" s="1">
        <v>72.0</v>
      </c>
      <c r="D73" s="1" t="s">
        <v>1193</v>
      </c>
      <c r="E73" s="1">
        <v>64.0</v>
      </c>
      <c r="F73" s="1">
        <f t="shared" si="1"/>
        <v>0</v>
      </c>
      <c r="G73" s="1">
        <f t="shared" si="2"/>
        <v>0</v>
      </c>
      <c r="H73" s="1" t="s">
        <v>1195</v>
      </c>
      <c r="I73" s="1">
        <v>5.0</v>
      </c>
      <c r="J73" s="1">
        <v>5.0</v>
      </c>
      <c r="K73" s="1">
        <v>1.0</v>
      </c>
    </row>
    <row r="74" ht="15.75" customHeight="1">
      <c r="A74" s="1" t="s">
        <v>1317</v>
      </c>
      <c r="B74" s="1">
        <v>73.0</v>
      </c>
      <c r="C74" s="1">
        <v>8.0</v>
      </c>
      <c r="D74" s="1" t="s">
        <v>1225</v>
      </c>
      <c r="E74" s="1">
        <v>76.0</v>
      </c>
      <c r="F74" s="1">
        <f t="shared" si="1"/>
        <v>12</v>
      </c>
      <c r="G74" s="1">
        <f t="shared" si="2"/>
        <v>12</v>
      </c>
      <c r="H74" s="1" t="s">
        <v>1191</v>
      </c>
      <c r="I74" s="1">
        <v>5.0</v>
      </c>
      <c r="J74" s="1">
        <v>5.0</v>
      </c>
      <c r="K74" s="1">
        <v>0.125</v>
      </c>
    </row>
    <row r="75" ht="15.75" customHeight="1">
      <c r="A75" s="1" t="s">
        <v>1317</v>
      </c>
      <c r="B75" s="1">
        <v>74.0</v>
      </c>
      <c r="D75" s="1" t="s">
        <v>1224</v>
      </c>
      <c r="E75" s="1">
        <v>74.0</v>
      </c>
      <c r="F75" s="1">
        <f t="shared" si="1"/>
        <v>-2</v>
      </c>
      <c r="G75" s="1">
        <f t="shared" si="2"/>
        <v>2</v>
      </c>
      <c r="H75" s="1" t="s">
        <v>1286</v>
      </c>
      <c r="I75" s="1">
        <v>4.0</v>
      </c>
      <c r="J75" s="1">
        <v>4.0</v>
      </c>
      <c r="K75" s="1">
        <v>0.375</v>
      </c>
    </row>
    <row r="76" ht="15.75" customHeight="1">
      <c r="A76" s="1" t="s">
        <v>1317</v>
      </c>
      <c r="B76" s="1">
        <v>75.0</v>
      </c>
      <c r="D76" s="1" t="s">
        <v>1223</v>
      </c>
      <c r="E76" s="1">
        <v>73.0</v>
      </c>
      <c r="F76" s="1">
        <f t="shared" si="1"/>
        <v>-1</v>
      </c>
      <c r="G76" s="1">
        <f t="shared" si="2"/>
        <v>1</v>
      </c>
      <c r="H76" s="1" t="s">
        <v>1197</v>
      </c>
      <c r="I76" s="1">
        <v>3.0</v>
      </c>
      <c r="J76" s="1">
        <v>3.0</v>
      </c>
      <c r="K76" s="1">
        <v>0.125</v>
      </c>
    </row>
    <row r="77" ht="15.75" customHeight="1">
      <c r="A77" s="1" t="s">
        <v>1317</v>
      </c>
      <c r="B77" s="1">
        <v>76.0</v>
      </c>
      <c r="D77" s="1" t="s">
        <v>1224</v>
      </c>
      <c r="E77" s="1">
        <v>74.0</v>
      </c>
      <c r="F77" s="1">
        <f t="shared" si="1"/>
        <v>1</v>
      </c>
      <c r="G77" s="1">
        <f t="shared" si="2"/>
        <v>1</v>
      </c>
      <c r="H77" s="1" t="s">
        <v>1196</v>
      </c>
      <c r="I77" s="1">
        <v>4.0</v>
      </c>
      <c r="J77" s="1">
        <v>4.0</v>
      </c>
      <c r="K77" s="1">
        <v>0.5</v>
      </c>
    </row>
    <row r="78" ht="15.75" customHeight="1">
      <c r="A78" s="1" t="s">
        <v>1317</v>
      </c>
      <c r="B78" s="1">
        <v>77.0</v>
      </c>
      <c r="D78" s="1" t="s">
        <v>1228</v>
      </c>
      <c r="E78" s="1">
        <v>71.0</v>
      </c>
      <c r="F78" s="1">
        <f t="shared" si="1"/>
        <v>-3</v>
      </c>
      <c r="G78" s="1">
        <f t="shared" si="2"/>
        <v>3</v>
      </c>
      <c r="H78" s="1" t="s">
        <v>1229</v>
      </c>
      <c r="I78" s="1">
        <v>2.0</v>
      </c>
      <c r="J78" s="1">
        <v>2.0</v>
      </c>
      <c r="K78" s="1">
        <v>0.5</v>
      </c>
    </row>
    <row r="79" ht="15.75" customHeight="1">
      <c r="A79" s="1" t="s">
        <v>1317</v>
      </c>
      <c r="B79" s="1">
        <v>78.0</v>
      </c>
      <c r="D79" s="1" t="s">
        <v>1223</v>
      </c>
      <c r="E79" s="1">
        <v>73.0</v>
      </c>
      <c r="F79" s="1">
        <f t="shared" si="1"/>
        <v>2</v>
      </c>
      <c r="G79" s="1">
        <f t="shared" si="2"/>
        <v>2</v>
      </c>
      <c r="H79" s="1" t="s">
        <v>1285</v>
      </c>
      <c r="I79" s="1">
        <v>3.0</v>
      </c>
      <c r="J79" s="1">
        <v>3.0</v>
      </c>
      <c r="K79" s="1">
        <v>1.0</v>
      </c>
    </row>
    <row r="80" ht="15.75" customHeight="1">
      <c r="A80" s="1" t="s">
        <v>1317</v>
      </c>
      <c r="B80" s="1">
        <v>79.0</v>
      </c>
      <c r="C80" s="1">
        <v>9.0</v>
      </c>
      <c r="D80" s="1" t="s">
        <v>1225</v>
      </c>
      <c r="E80" s="1">
        <v>76.0</v>
      </c>
      <c r="F80" s="1">
        <f t="shared" si="1"/>
        <v>3</v>
      </c>
      <c r="G80" s="1">
        <f t="shared" si="2"/>
        <v>3</v>
      </c>
      <c r="H80" s="1" t="s">
        <v>1201</v>
      </c>
      <c r="I80" s="1">
        <v>5.0</v>
      </c>
      <c r="J80" s="1">
        <v>5.0</v>
      </c>
      <c r="K80" s="1">
        <v>0.125</v>
      </c>
    </row>
    <row r="81" ht="15.75" customHeight="1">
      <c r="A81" s="1" t="s">
        <v>1317</v>
      </c>
      <c r="B81" s="1">
        <v>80.0</v>
      </c>
      <c r="D81" s="1" t="s">
        <v>1224</v>
      </c>
      <c r="E81" s="1">
        <v>74.0</v>
      </c>
      <c r="F81" s="1">
        <f t="shared" si="1"/>
        <v>-2</v>
      </c>
      <c r="G81" s="1">
        <f t="shared" si="2"/>
        <v>2</v>
      </c>
      <c r="H81" s="1" t="s">
        <v>1286</v>
      </c>
      <c r="I81" s="1">
        <v>4.0</v>
      </c>
      <c r="J81" s="1">
        <v>4.0</v>
      </c>
      <c r="K81" s="1">
        <v>0.375</v>
      </c>
    </row>
    <row r="82" ht="15.75" customHeight="1">
      <c r="A82" s="1" t="s">
        <v>1317</v>
      </c>
      <c r="B82" s="1">
        <v>81.0</v>
      </c>
      <c r="D82" s="1" t="s">
        <v>1223</v>
      </c>
      <c r="E82" s="1">
        <v>73.0</v>
      </c>
      <c r="F82" s="1">
        <f t="shared" si="1"/>
        <v>-1</v>
      </c>
      <c r="G82" s="1">
        <f t="shared" si="2"/>
        <v>1</v>
      </c>
      <c r="H82" s="1" t="s">
        <v>1197</v>
      </c>
      <c r="I82" s="1">
        <v>3.0</v>
      </c>
      <c r="J82" s="1">
        <v>3.0</v>
      </c>
      <c r="K82" s="1">
        <v>0.125</v>
      </c>
    </row>
    <row r="83" ht="15.75" customHeight="1">
      <c r="A83" s="1" t="s">
        <v>1317</v>
      </c>
      <c r="B83" s="1">
        <v>82.0</v>
      </c>
      <c r="D83" s="1" t="s">
        <v>1224</v>
      </c>
      <c r="E83" s="1">
        <v>74.0</v>
      </c>
      <c r="F83" s="1">
        <f t="shared" si="1"/>
        <v>1</v>
      </c>
      <c r="G83" s="1">
        <f t="shared" si="2"/>
        <v>1</v>
      </c>
      <c r="H83" s="1" t="s">
        <v>1196</v>
      </c>
      <c r="I83" s="1">
        <v>4.0</v>
      </c>
      <c r="J83" s="1">
        <v>4.0</v>
      </c>
      <c r="K83" s="1">
        <v>0.5</v>
      </c>
    </row>
    <row r="84" ht="15.75" customHeight="1">
      <c r="A84" s="1" t="s">
        <v>1317</v>
      </c>
      <c r="B84" s="1">
        <v>83.0</v>
      </c>
      <c r="D84" s="1" t="s">
        <v>1228</v>
      </c>
      <c r="E84" s="1">
        <v>71.0</v>
      </c>
      <c r="F84" s="1">
        <f t="shared" si="1"/>
        <v>-3</v>
      </c>
      <c r="G84" s="1">
        <f t="shared" si="2"/>
        <v>3</v>
      </c>
      <c r="H84" s="1" t="s">
        <v>1229</v>
      </c>
      <c r="I84" s="1">
        <v>2.0</v>
      </c>
      <c r="J84" s="1">
        <v>2.0</v>
      </c>
      <c r="K84" s="1">
        <v>0.5</v>
      </c>
    </row>
    <row r="85" ht="15.75" customHeight="1">
      <c r="A85" s="1" t="s">
        <v>1317</v>
      </c>
      <c r="B85" s="1">
        <v>84.0</v>
      </c>
      <c r="C85" s="1">
        <v>10.0</v>
      </c>
      <c r="D85" s="1" t="s">
        <v>1223</v>
      </c>
      <c r="E85" s="1">
        <v>73.0</v>
      </c>
      <c r="F85" s="1">
        <f t="shared" si="1"/>
        <v>2</v>
      </c>
      <c r="G85" s="1">
        <f t="shared" si="2"/>
        <v>2</v>
      </c>
      <c r="H85" s="1" t="s">
        <v>1285</v>
      </c>
      <c r="I85" s="1">
        <v>3.0</v>
      </c>
      <c r="J85" s="1">
        <v>3.0</v>
      </c>
      <c r="K85" s="1">
        <v>1.0</v>
      </c>
    </row>
    <row r="86" ht="15.75" customHeight="1">
      <c r="A86" s="1" t="s">
        <v>1317</v>
      </c>
      <c r="B86" s="1">
        <v>85.0</v>
      </c>
      <c r="C86" s="1">
        <v>14.0</v>
      </c>
      <c r="D86" s="1" t="s">
        <v>1291</v>
      </c>
      <c r="E86" s="1">
        <v>80.0</v>
      </c>
      <c r="F86" s="1">
        <f t="shared" si="1"/>
        <v>7</v>
      </c>
      <c r="G86" s="1">
        <f t="shared" si="2"/>
        <v>7</v>
      </c>
      <c r="H86" s="1" t="s">
        <v>1233</v>
      </c>
      <c r="I86" s="1">
        <v>7.0</v>
      </c>
      <c r="J86" s="1">
        <v>3.0</v>
      </c>
      <c r="K86" s="1">
        <v>1.0</v>
      </c>
    </row>
    <row r="87" ht="15.75" customHeight="1">
      <c r="A87" s="1" t="s">
        <v>1317</v>
      </c>
      <c r="B87" s="1">
        <v>86.0</v>
      </c>
      <c r="D87" s="1" t="s">
        <v>1294</v>
      </c>
      <c r="E87" s="1">
        <v>81.0</v>
      </c>
      <c r="F87" s="1">
        <f t="shared" si="1"/>
        <v>1</v>
      </c>
      <c r="G87" s="1">
        <f t="shared" si="2"/>
        <v>1</v>
      </c>
      <c r="H87" s="1" t="s">
        <v>1196</v>
      </c>
      <c r="I87" s="1">
        <v>1.0</v>
      </c>
      <c r="J87" s="1">
        <v>4.0</v>
      </c>
      <c r="K87" s="1">
        <v>0.75</v>
      </c>
    </row>
    <row r="88" ht="15.75" customHeight="1">
      <c r="A88" s="1" t="s">
        <v>1317</v>
      </c>
      <c r="B88" s="1">
        <v>87.0</v>
      </c>
      <c r="D88" s="1" t="s">
        <v>1291</v>
      </c>
      <c r="E88" s="1">
        <v>80.0</v>
      </c>
      <c r="F88" s="1">
        <f t="shared" si="1"/>
        <v>-1</v>
      </c>
      <c r="G88" s="1">
        <f t="shared" si="2"/>
        <v>1</v>
      </c>
      <c r="H88" s="1" t="s">
        <v>1197</v>
      </c>
      <c r="I88" s="1">
        <v>7.0</v>
      </c>
      <c r="J88" s="1">
        <v>3.0</v>
      </c>
      <c r="K88" s="1">
        <v>0.125</v>
      </c>
    </row>
    <row r="89" ht="15.75" customHeight="1">
      <c r="A89" s="1" t="s">
        <v>1317</v>
      </c>
      <c r="B89" s="1">
        <v>88.0</v>
      </c>
      <c r="D89" s="1" t="s">
        <v>1294</v>
      </c>
      <c r="E89" s="1">
        <v>81.0</v>
      </c>
      <c r="F89" s="1">
        <f t="shared" si="1"/>
        <v>1</v>
      </c>
      <c r="G89" s="1">
        <f t="shared" si="2"/>
        <v>1</v>
      </c>
      <c r="H89" s="1" t="s">
        <v>1196</v>
      </c>
      <c r="I89" s="1">
        <v>1.0</v>
      </c>
      <c r="J89" s="1">
        <v>4.0</v>
      </c>
      <c r="K89" s="1">
        <v>0.125</v>
      </c>
    </row>
    <row r="90" ht="15.75" customHeight="1">
      <c r="A90" s="1" t="s">
        <v>1317</v>
      </c>
      <c r="B90" s="1">
        <v>89.0</v>
      </c>
      <c r="D90" s="1" t="s">
        <v>1287</v>
      </c>
      <c r="E90" s="1">
        <v>83.0</v>
      </c>
      <c r="F90" s="1">
        <f t="shared" si="1"/>
        <v>2</v>
      </c>
      <c r="G90" s="1">
        <f t="shared" si="2"/>
        <v>2</v>
      </c>
      <c r="H90" s="1" t="s">
        <v>1285</v>
      </c>
      <c r="I90" s="1">
        <v>2.0</v>
      </c>
      <c r="J90" s="1">
        <v>5.0</v>
      </c>
      <c r="K90" s="1">
        <v>0.375</v>
      </c>
    </row>
    <row r="91" ht="15.75" customHeight="1">
      <c r="A91" s="1" t="s">
        <v>1317</v>
      </c>
      <c r="B91" s="1">
        <v>90.0</v>
      </c>
      <c r="D91" s="1" t="s">
        <v>1287</v>
      </c>
      <c r="E91" s="1">
        <v>83.0</v>
      </c>
      <c r="F91" s="1">
        <f t="shared" si="1"/>
        <v>0</v>
      </c>
      <c r="G91" s="1">
        <f t="shared" si="2"/>
        <v>0</v>
      </c>
      <c r="H91" s="1" t="s">
        <v>1195</v>
      </c>
      <c r="I91" s="1">
        <v>2.0</v>
      </c>
      <c r="J91" s="1">
        <v>5.0</v>
      </c>
      <c r="K91" s="1">
        <v>0.125</v>
      </c>
    </row>
    <row r="92" ht="15.75" customHeight="1">
      <c r="A92" s="1" t="s">
        <v>1317</v>
      </c>
      <c r="B92" s="1">
        <v>91.0</v>
      </c>
      <c r="D92" s="1" t="s">
        <v>1294</v>
      </c>
      <c r="E92" s="1">
        <v>81.0</v>
      </c>
      <c r="F92" s="1">
        <f t="shared" si="1"/>
        <v>-2</v>
      </c>
      <c r="G92" s="1">
        <f t="shared" si="2"/>
        <v>2</v>
      </c>
      <c r="H92" s="1" t="s">
        <v>1286</v>
      </c>
      <c r="I92" s="1">
        <v>1.0</v>
      </c>
      <c r="J92" s="1">
        <v>4.0</v>
      </c>
      <c r="K92" s="1">
        <v>0.375</v>
      </c>
    </row>
    <row r="93" ht="15.75" customHeight="1">
      <c r="A93" s="1" t="s">
        <v>1317</v>
      </c>
      <c r="B93" s="1">
        <v>92.0</v>
      </c>
      <c r="D93" s="1" t="s">
        <v>1291</v>
      </c>
      <c r="E93" s="1">
        <v>80.0</v>
      </c>
      <c r="F93" s="1">
        <f t="shared" si="1"/>
        <v>-1</v>
      </c>
      <c r="G93" s="1">
        <f t="shared" si="2"/>
        <v>1</v>
      </c>
      <c r="H93" s="1" t="s">
        <v>1197</v>
      </c>
      <c r="I93" s="1">
        <v>7.0</v>
      </c>
      <c r="J93" s="1">
        <v>3.0</v>
      </c>
      <c r="K93" s="1">
        <v>0.125</v>
      </c>
    </row>
    <row r="94" ht="15.75" customHeight="1">
      <c r="A94" s="1" t="s">
        <v>1317</v>
      </c>
      <c r="B94" s="1">
        <v>93.0</v>
      </c>
      <c r="D94" s="1" t="s">
        <v>1294</v>
      </c>
      <c r="E94" s="1">
        <v>81.0</v>
      </c>
      <c r="F94" s="1">
        <f t="shared" si="1"/>
        <v>1</v>
      </c>
      <c r="G94" s="1">
        <f t="shared" si="2"/>
        <v>1</v>
      </c>
      <c r="H94" s="1" t="s">
        <v>1196</v>
      </c>
      <c r="I94" s="1">
        <v>1.0</v>
      </c>
      <c r="J94" s="1">
        <v>4.0</v>
      </c>
      <c r="K94" s="1">
        <v>0.5</v>
      </c>
    </row>
    <row r="95" ht="15.75" customHeight="1">
      <c r="A95" s="1" t="s">
        <v>1317</v>
      </c>
      <c r="B95" s="1">
        <v>94.0</v>
      </c>
      <c r="D95" s="1" t="s">
        <v>1190</v>
      </c>
      <c r="E95" s="1">
        <v>78.0</v>
      </c>
      <c r="F95" s="1">
        <f t="shared" si="1"/>
        <v>-3</v>
      </c>
      <c r="G95" s="1">
        <f t="shared" si="2"/>
        <v>3</v>
      </c>
      <c r="H95" s="1" t="s">
        <v>1229</v>
      </c>
      <c r="I95" s="1">
        <v>6.0</v>
      </c>
      <c r="J95" s="1">
        <v>2.0</v>
      </c>
      <c r="K95" s="1">
        <v>0.5</v>
      </c>
    </row>
    <row r="96" ht="15.75" customHeight="1">
      <c r="A96" s="1" t="s">
        <v>1317</v>
      </c>
      <c r="B96" s="1">
        <v>95.0</v>
      </c>
      <c r="C96" s="1">
        <v>15.0</v>
      </c>
      <c r="D96" s="1" t="s">
        <v>1291</v>
      </c>
      <c r="E96" s="1">
        <v>80.0</v>
      </c>
      <c r="F96" s="1">
        <f t="shared" si="1"/>
        <v>2</v>
      </c>
      <c r="G96" s="1">
        <f t="shared" si="2"/>
        <v>2</v>
      </c>
      <c r="H96" s="1" t="s">
        <v>1285</v>
      </c>
      <c r="I96" s="1">
        <v>7.0</v>
      </c>
      <c r="J96" s="1">
        <v>3.0</v>
      </c>
      <c r="K96" s="1">
        <v>0.375</v>
      </c>
    </row>
    <row r="97" ht="15.75" customHeight="1">
      <c r="A97" s="1" t="s">
        <v>1317</v>
      </c>
      <c r="B97" s="1">
        <v>96.0</v>
      </c>
      <c r="D97" s="1" t="s">
        <v>1287</v>
      </c>
      <c r="E97" s="1">
        <v>83.0</v>
      </c>
      <c r="F97" s="1">
        <f t="shared" si="1"/>
        <v>3</v>
      </c>
      <c r="G97" s="1">
        <f t="shared" si="2"/>
        <v>3</v>
      </c>
      <c r="H97" s="1" t="s">
        <v>1201</v>
      </c>
      <c r="I97" s="1">
        <v>2.0</v>
      </c>
      <c r="J97" s="1">
        <v>5.0</v>
      </c>
      <c r="K97" s="1">
        <v>0.125</v>
      </c>
    </row>
    <row r="98" ht="15.75" customHeight="1">
      <c r="A98" s="1" t="s">
        <v>1317</v>
      </c>
      <c r="B98" s="1">
        <v>97.0</v>
      </c>
      <c r="D98" s="1" t="s">
        <v>1294</v>
      </c>
      <c r="E98" s="1">
        <v>81.0</v>
      </c>
      <c r="F98" s="1">
        <f t="shared" si="1"/>
        <v>-2</v>
      </c>
      <c r="G98" s="1">
        <f t="shared" si="2"/>
        <v>2</v>
      </c>
      <c r="H98" s="1" t="s">
        <v>1286</v>
      </c>
      <c r="I98" s="1">
        <v>1.0</v>
      </c>
      <c r="J98" s="1">
        <v>4.0</v>
      </c>
      <c r="K98" s="1">
        <v>0.375</v>
      </c>
    </row>
    <row r="99" ht="15.75" customHeight="1">
      <c r="A99" s="1" t="s">
        <v>1317</v>
      </c>
      <c r="B99" s="1">
        <v>98.0</v>
      </c>
      <c r="D99" s="1" t="s">
        <v>1291</v>
      </c>
      <c r="E99" s="1">
        <v>80.0</v>
      </c>
      <c r="F99" s="1">
        <f t="shared" si="1"/>
        <v>-1</v>
      </c>
      <c r="G99" s="1">
        <f t="shared" si="2"/>
        <v>1</v>
      </c>
      <c r="H99" s="1" t="s">
        <v>1197</v>
      </c>
      <c r="I99" s="1">
        <v>7.0</v>
      </c>
      <c r="J99" s="1">
        <v>3.0</v>
      </c>
      <c r="K99" s="1">
        <v>0.125</v>
      </c>
    </row>
    <row r="100" ht="15.75" customHeight="1">
      <c r="A100" s="1" t="s">
        <v>1317</v>
      </c>
      <c r="B100" s="1">
        <v>99.0</v>
      </c>
      <c r="D100" s="1" t="s">
        <v>1190</v>
      </c>
      <c r="E100" s="1">
        <v>78.0</v>
      </c>
      <c r="F100" s="1">
        <f t="shared" si="1"/>
        <v>-2</v>
      </c>
      <c r="G100" s="1">
        <f t="shared" si="2"/>
        <v>2</v>
      </c>
      <c r="H100" s="1" t="s">
        <v>1286</v>
      </c>
      <c r="I100" s="1">
        <v>6.0</v>
      </c>
      <c r="J100" s="1">
        <v>2.0</v>
      </c>
      <c r="K100" s="1">
        <v>0.5</v>
      </c>
    </row>
    <row r="101" ht="15.75" customHeight="1">
      <c r="A101" s="1" t="s">
        <v>1317</v>
      </c>
      <c r="B101" s="1">
        <v>100.0</v>
      </c>
      <c r="D101" s="1" t="s">
        <v>1225</v>
      </c>
      <c r="E101" s="1">
        <v>76.0</v>
      </c>
      <c r="F101" s="1">
        <f t="shared" si="1"/>
        <v>-2</v>
      </c>
      <c r="G101" s="1">
        <f t="shared" si="2"/>
        <v>2</v>
      </c>
      <c r="H101" s="1" t="s">
        <v>1286</v>
      </c>
      <c r="I101" s="1">
        <v>5.0</v>
      </c>
      <c r="J101" s="1">
        <v>1.0</v>
      </c>
      <c r="K101" s="1">
        <v>0.5</v>
      </c>
    </row>
    <row r="102" ht="15.75" customHeight="1">
      <c r="A102" s="1" t="s">
        <v>1317</v>
      </c>
      <c r="B102" s="1">
        <v>101.0</v>
      </c>
      <c r="D102" s="1" t="s">
        <v>1235</v>
      </c>
      <c r="E102" s="1">
        <v>75.0</v>
      </c>
      <c r="F102" s="1">
        <f t="shared" si="1"/>
        <v>-1</v>
      </c>
      <c r="G102" s="1">
        <f t="shared" si="2"/>
        <v>1</v>
      </c>
      <c r="H102" s="1" t="s">
        <v>1197</v>
      </c>
      <c r="I102" s="1" t="s">
        <v>1236</v>
      </c>
      <c r="J102" s="1">
        <v>7.0</v>
      </c>
      <c r="K102" s="1">
        <v>0.25</v>
      </c>
    </row>
    <row r="103" ht="15.75" customHeight="1">
      <c r="A103" s="1" t="s">
        <v>1317</v>
      </c>
      <c r="B103" s="1">
        <v>102.0</v>
      </c>
      <c r="D103" s="1" t="s">
        <v>1225</v>
      </c>
      <c r="E103" s="1">
        <v>76.0</v>
      </c>
      <c r="F103" s="1">
        <f t="shared" si="1"/>
        <v>1</v>
      </c>
      <c r="G103" s="1">
        <f t="shared" si="2"/>
        <v>1</v>
      </c>
      <c r="H103" s="1" t="s">
        <v>1196</v>
      </c>
      <c r="I103" s="1">
        <v>5.0</v>
      </c>
      <c r="J103" s="1">
        <v>1.0</v>
      </c>
      <c r="K103" s="1">
        <v>0.25</v>
      </c>
    </row>
    <row r="104" ht="15.75" customHeight="1">
      <c r="A104" s="1" t="s">
        <v>1317</v>
      </c>
      <c r="B104" s="1">
        <v>103.0</v>
      </c>
      <c r="D104" s="1" t="s">
        <v>1225</v>
      </c>
      <c r="E104" s="1">
        <v>76.0</v>
      </c>
      <c r="F104" s="1">
        <f t="shared" si="1"/>
        <v>0</v>
      </c>
      <c r="G104" s="1">
        <f t="shared" si="2"/>
        <v>0</v>
      </c>
      <c r="H104" s="1" t="s">
        <v>1195</v>
      </c>
      <c r="I104" s="1">
        <v>5.0</v>
      </c>
      <c r="J104" s="1">
        <v>1.0</v>
      </c>
      <c r="K104" s="1">
        <v>0.25</v>
      </c>
    </row>
    <row r="105" ht="15.75" customHeight="1">
      <c r="A105" s="1" t="s">
        <v>1317</v>
      </c>
      <c r="B105" s="1">
        <v>104.0</v>
      </c>
      <c r="D105" s="1" t="s">
        <v>1190</v>
      </c>
      <c r="E105" s="1">
        <v>78.0</v>
      </c>
      <c r="F105" s="1">
        <f t="shared" si="1"/>
        <v>2</v>
      </c>
      <c r="G105" s="1">
        <f t="shared" si="2"/>
        <v>2</v>
      </c>
      <c r="H105" s="1" t="s">
        <v>1285</v>
      </c>
      <c r="I105" s="1">
        <v>6.0</v>
      </c>
      <c r="J105" s="1">
        <v>2.0</v>
      </c>
      <c r="K105" s="1">
        <v>0.25</v>
      </c>
    </row>
    <row r="106" ht="15.75" customHeight="1">
      <c r="A106" s="1" t="s">
        <v>1317</v>
      </c>
      <c r="B106" s="1">
        <v>105.0</v>
      </c>
      <c r="D106" s="1" t="s">
        <v>1190</v>
      </c>
      <c r="E106" s="1">
        <v>78.0</v>
      </c>
      <c r="F106" s="1">
        <f t="shared" si="1"/>
        <v>0</v>
      </c>
      <c r="G106" s="1">
        <f t="shared" si="2"/>
        <v>0</v>
      </c>
      <c r="H106" s="1" t="s">
        <v>1195</v>
      </c>
      <c r="I106" s="1">
        <v>6.0</v>
      </c>
      <c r="J106" s="1">
        <v>2.0</v>
      </c>
      <c r="K106" s="1">
        <v>0.25</v>
      </c>
    </row>
    <row r="107" ht="15.75" customHeight="1">
      <c r="A107" s="1" t="s">
        <v>1317</v>
      </c>
      <c r="B107" s="1">
        <v>106.0</v>
      </c>
      <c r="D107" s="1" t="s">
        <v>1291</v>
      </c>
      <c r="E107" s="1">
        <v>80.0</v>
      </c>
      <c r="F107" s="1">
        <f t="shared" si="1"/>
        <v>2</v>
      </c>
      <c r="G107" s="1">
        <f t="shared" si="2"/>
        <v>2</v>
      </c>
      <c r="H107" s="1" t="s">
        <v>1285</v>
      </c>
      <c r="I107" s="1">
        <v>7.0</v>
      </c>
      <c r="J107" s="1">
        <v>3.0</v>
      </c>
      <c r="K107" s="1">
        <v>0.25</v>
      </c>
    </row>
    <row r="108" ht="15.75" customHeight="1">
      <c r="A108" s="1" t="s">
        <v>1317</v>
      </c>
      <c r="B108" s="1">
        <v>107.0</v>
      </c>
      <c r="D108" s="1" t="s">
        <v>1291</v>
      </c>
      <c r="E108" s="1">
        <v>80.0</v>
      </c>
      <c r="F108" s="1">
        <f t="shared" si="1"/>
        <v>0</v>
      </c>
      <c r="G108" s="1">
        <f t="shared" si="2"/>
        <v>0</v>
      </c>
      <c r="H108" s="1" t="s">
        <v>1195</v>
      </c>
      <c r="I108" s="1">
        <v>7.0</v>
      </c>
      <c r="J108" s="1">
        <v>3.0</v>
      </c>
      <c r="K108" s="1">
        <v>0.25</v>
      </c>
    </row>
    <row r="109" ht="15.75" customHeight="1">
      <c r="A109" s="1" t="s">
        <v>1317</v>
      </c>
      <c r="B109" s="1">
        <v>108.0</v>
      </c>
      <c r="D109" s="1" t="s">
        <v>1294</v>
      </c>
      <c r="E109" s="1">
        <v>81.0</v>
      </c>
      <c r="F109" s="1">
        <f t="shared" si="1"/>
        <v>1</v>
      </c>
      <c r="G109" s="1">
        <f t="shared" si="2"/>
        <v>1</v>
      </c>
      <c r="H109" s="1" t="s">
        <v>1196</v>
      </c>
      <c r="I109" s="1">
        <v>1.0</v>
      </c>
      <c r="J109" s="1">
        <v>4.0</v>
      </c>
      <c r="K109" s="1">
        <v>0.25</v>
      </c>
    </row>
    <row r="110" ht="15.75" customHeight="1">
      <c r="A110" s="1" t="s">
        <v>1317</v>
      </c>
      <c r="B110" s="1">
        <v>109.0</v>
      </c>
      <c r="C110" s="1">
        <v>16.0</v>
      </c>
      <c r="D110" s="1" t="s">
        <v>1294</v>
      </c>
      <c r="E110" s="1">
        <v>81.0</v>
      </c>
      <c r="F110" s="1">
        <f t="shared" si="1"/>
        <v>0</v>
      </c>
      <c r="G110" s="1">
        <f t="shared" si="2"/>
        <v>0</v>
      </c>
      <c r="H110" s="1" t="s">
        <v>1195</v>
      </c>
      <c r="I110" s="1">
        <v>1.0</v>
      </c>
      <c r="J110" s="1">
        <v>4.0</v>
      </c>
      <c r="K110" s="1">
        <v>0.375</v>
      </c>
    </row>
    <row r="111" ht="15.75" customHeight="1">
      <c r="A111" s="1" t="s">
        <v>1317</v>
      </c>
      <c r="B111" s="1">
        <v>110.0</v>
      </c>
      <c r="D111" s="1" t="s">
        <v>1190</v>
      </c>
      <c r="E111" s="1">
        <v>78.0</v>
      </c>
      <c r="F111" s="1">
        <f t="shared" si="1"/>
        <v>-3</v>
      </c>
      <c r="G111" s="1">
        <f t="shared" si="2"/>
        <v>3</v>
      </c>
      <c r="H111" s="1" t="s">
        <v>1229</v>
      </c>
      <c r="I111" s="1">
        <v>6.0</v>
      </c>
      <c r="J111" s="1">
        <v>2.0</v>
      </c>
      <c r="K111" s="1">
        <v>0.125</v>
      </c>
    </row>
    <row r="112" ht="15.75" customHeight="1">
      <c r="A112" s="1" t="s">
        <v>1317</v>
      </c>
      <c r="B112" s="1">
        <v>111.0</v>
      </c>
      <c r="D112" s="1" t="s">
        <v>1291</v>
      </c>
      <c r="E112" s="1">
        <v>80.0</v>
      </c>
      <c r="F112" s="1">
        <f t="shared" si="1"/>
        <v>2</v>
      </c>
      <c r="G112" s="1">
        <f t="shared" si="2"/>
        <v>2</v>
      </c>
      <c r="H112" s="1" t="s">
        <v>1285</v>
      </c>
      <c r="I112" s="1">
        <v>7.0</v>
      </c>
      <c r="J112" s="1">
        <v>3.0</v>
      </c>
      <c r="K112" s="1">
        <v>0.375</v>
      </c>
    </row>
    <row r="113" ht="15.75" customHeight="1">
      <c r="A113" s="1" t="s">
        <v>1317</v>
      </c>
      <c r="B113" s="1">
        <v>112.0</v>
      </c>
      <c r="D113" s="1" t="s">
        <v>1225</v>
      </c>
      <c r="E113" s="1">
        <v>76.0</v>
      </c>
      <c r="F113" s="1">
        <f t="shared" si="1"/>
        <v>-4</v>
      </c>
      <c r="G113" s="1">
        <f t="shared" si="2"/>
        <v>4</v>
      </c>
      <c r="H113" s="1" t="s">
        <v>1292</v>
      </c>
      <c r="I113" s="1">
        <v>5.0</v>
      </c>
      <c r="J113" s="1">
        <v>1.0</v>
      </c>
      <c r="K113" s="1">
        <v>0.125</v>
      </c>
    </row>
    <row r="114" ht="15.75" customHeight="1">
      <c r="A114" s="1" t="s">
        <v>1317</v>
      </c>
      <c r="B114" s="1">
        <v>113.0</v>
      </c>
      <c r="D114" s="1" t="s">
        <v>1190</v>
      </c>
      <c r="E114" s="1">
        <v>78.0</v>
      </c>
      <c r="F114" s="1">
        <f t="shared" si="1"/>
        <v>2</v>
      </c>
      <c r="G114" s="1">
        <f t="shared" si="2"/>
        <v>2</v>
      </c>
      <c r="H114" s="1" t="s">
        <v>1285</v>
      </c>
      <c r="I114" s="1">
        <v>6.0</v>
      </c>
      <c r="J114" s="1">
        <v>2.0</v>
      </c>
      <c r="K114" s="1">
        <v>1.0</v>
      </c>
    </row>
    <row r="115" ht="15.75" customHeight="1">
      <c r="A115" s="1" t="s">
        <v>1317</v>
      </c>
      <c r="B115" s="1">
        <v>114.0</v>
      </c>
      <c r="D115" s="1" t="s">
        <v>1225</v>
      </c>
      <c r="E115" s="1">
        <v>76.0</v>
      </c>
      <c r="F115" s="1">
        <f t="shared" si="1"/>
        <v>-2</v>
      </c>
      <c r="G115" s="1">
        <f t="shared" si="2"/>
        <v>2</v>
      </c>
      <c r="H115" s="1" t="s">
        <v>1286</v>
      </c>
      <c r="I115" s="1">
        <v>5.0</v>
      </c>
      <c r="J115" s="1">
        <v>1.0</v>
      </c>
      <c r="K115" s="1">
        <v>0.5</v>
      </c>
    </row>
    <row r="116" ht="15.75" customHeight="1">
      <c r="A116" s="1" t="s">
        <v>1317</v>
      </c>
      <c r="B116" s="1">
        <v>115.0</v>
      </c>
      <c r="D116" s="1" t="s">
        <v>1228</v>
      </c>
      <c r="E116" s="1">
        <v>71.0</v>
      </c>
      <c r="F116" s="1">
        <f t="shared" si="1"/>
        <v>-5</v>
      </c>
      <c r="G116" s="1">
        <f t="shared" si="2"/>
        <v>5</v>
      </c>
      <c r="H116" s="1" t="s">
        <v>1272</v>
      </c>
      <c r="I116" s="1">
        <v>2.0</v>
      </c>
      <c r="J116" s="1">
        <v>5.0</v>
      </c>
      <c r="K116" s="1">
        <v>0.5</v>
      </c>
    </row>
    <row r="117" ht="15.75" customHeight="1">
      <c r="A117" s="1" t="s">
        <v>1317</v>
      </c>
      <c r="B117" s="1">
        <v>116.0</v>
      </c>
      <c r="D117" s="1" t="s">
        <v>1228</v>
      </c>
      <c r="E117" s="1">
        <v>71.0</v>
      </c>
      <c r="F117" s="1">
        <f t="shared" si="1"/>
        <v>0</v>
      </c>
      <c r="G117" s="1">
        <f t="shared" si="2"/>
        <v>0</v>
      </c>
      <c r="H117" s="1" t="s">
        <v>1195</v>
      </c>
      <c r="I117" s="1">
        <v>2.0</v>
      </c>
      <c r="J117" s="1">
        <v>5.0</v>
      </c>
      <c r="K117" s="1">
        <v>1.0</v>
      </c>
    </row>
    <row r="118" ht="15.75" customHeight="1">
      <c r="A118" s="1" t="s">
        <v>1317</v>
      </c>
      <c r="B118" s="1">
        <v>117.0</v>
      </c>
      <c r="C118" s="1">
        <v>20.0</v>
      </c>
      <c r="D118" s="1" t="s">
        <v>1287</v>
      </c>
      <c r="E118" s="1">
        <v>83.0</v>
      </c>
      <c r="F118" s="1">
        <f t="shared" si="1"/>
        <v>12</v>
      </c>
      <c r="G118" s="1">
        <f t="shared" si="2"/>
        <v>12</v>
      </c>
      <c r="H118" s="1" t="s">
        <v>1191</v>
      </c>
      <c r="I118" s="1">
        <v>2.0</v>
      </c>
      <c r="J118" s="1">
        <v>2.0</v>
      </c>
      <c r="K118" s="1">
        <v>0.125</v>
      </c>
    </row>
    <row r="119" ht="15.75" customHeight="1">
      <c r="A119" s="1" t="s">
        <v>1317</v>
      </c>
      <c r="B119" s="1">
        <v>118.0</v>
      </c>
      <c r="D119" s="1" t="s">
        <v>1294</v>
      </c>
      <c r="E119" s="1">
        <v>81.0</v>
      </c>
      <c r="F119" s="1">
        <f t="shared" si="1"/>
        <v>-2</v>
      </c>
      <c r="G119" s="1">
        <f t="shared" si="2"/>
        <v>2</v>
      </c>
      <c r="H119" s="1" t="s">
        <v>1286</v>
      </c>
      <c r="I119" s="1">
        <v>1.0</v>
      </c>
      <c r="J119" s="1">
        <v>1.0</v>
      </c>
      <c r="K119" s="1">
        <v>0.375</v>
      </c>
    </row>
    <row r="120" ht="15.75" customHeight="1">
      <c r="A120" s="1" t="s">
        <v>1317</v>
      </c>
      <c r="B120" s="1">
        <v>119.0</v>
      </c>
      <c r="D120" s="1" t="s">
        <v>1291</v>
      </c>
      <c r="E120" s="1">
        <v>80.0</v>
      </c>
      <c r="F120" s="1">
        <f t="shared" si="1"/>
        <v>-1</v>
      </c>
      <c r="G120" s="1">
        <f t="shared" si="2"/>
        <v>1</v>
      </c>
      <c r="H120" s="1" t="s">
        <v>1197</v>
      </c>
      <c r="I120" s="1">
        <v>7.0</v>
      </c>
      <c r="J120" s="1">
        <v>7.0</v>
      </c>
      <c r="K120" s="1">
        <v>0.125</v>
      </c>
    </row>
    <row r="121" ht="15.75" customHeight="1">
      <c r="A121" s="1" t="s">
        <v>1317</v>
      </c>
      <c r="B121" s="1">
        <v>120.0</v>
      </c>
      <c r="D121" s="1" t="s">
        <v>1294</v>
      </c>
      <c r="E121" s="1">
        <v>81.0</v>
      </c>
      <c r="F121" s="1">
        <f t="shared" si="1"/>
        <v>1</v>
      </c>
      <c r="G121" s="1">
        <f t="shared" si="2"/>
        <v>1</v>
      </c>
      <c r="H121" s="1" t="s">
        <v>1196</v>
      </c>
      <c r="I121" s="1">
        <v>1.0</v>
      </c>
      <c r="J121" s="1">
        <v>1.0</v>
      </c>
      <c r="K121" s="1">
        <v>0.5</v>
      </c>
    </row>
    <row r="122" ht="15.75" customHeight="1">
      <c r="A122" s="1" t="s">
        <v>1317</v>
      </c>
      <c r="B122" s="1">
        <v>121.0</v>
      </c>
      <c r="D122" s="1" t="s">
        <v>1190</v>
      </c>
      <c r="E122" s="1">
        <v>78.0</v>
      </c>
      <c r="F122" s="1">
        <f t="shared" si="1"/>
        <v>-3</v>
      </c>
      <c r="G122" s="1">
        <f t="shared" si="2"/>
        <v>3</v>
      </c>
      <c r="H122" s="1" t="s">
        <v>1229</v>
      </c>
      <c r="I122" s="1">
        <v>6.0</v>
      </c>
      <c r="J122" s="1">
        <v>6.0</v>
      </c>
      <c r="K122" s="1">
        <v>0.5</v>
      </c>
    </row>
    <row r="123" ht="15.75" customHeight="1">
      <c r="A123" s="1" t="s">
        <v>1317</v>
      </c>
      <c r="B123" s="1">
        <v>122.0</v>
      </c>
      <c r="D123" s="1" t="s">
        <v>1291</v>
      </c>
      <c r="E123" s="1">
        <v>80.0</v>
      </c>
      <c r="F123" s="1">
        <f t="shared" si="1"/>
        <v>2</v>
      </c>
      <c r="G123" s="1">
        <f t="shared" si="2"/>
        <v>2</v>
      </c>
      <c r="H123" s="1" t="s">
        <v>1285</v>
      </c>
      <c r="I123" s="1">
        <v>7.0</v>
      </c>
      <c r="J123" s="1">
        <v>7.0</v>
      </c>
      <c r="K123" s="1">
        <v>1.0</v>
      </c>
    </row>
    <row r="124" ht="15.75" customHeight="1">
      <c r="A124" s="1" t="s">
        <v>1317</v>
      </c>
      <c r="B124" s="1">
        <v>123.0</v>
      </c>
      <c r="D124" s="1" t="s">
        <v>1225</v>
      </c>
      <c r="E124" s="1">
        <v>76.0</v>
      </c>
      <c r="F124" s="1">
        <f t="shared" si="1"/>
        <v>-4</v>
      </c>
      <c r="G124" s="1">
        <f t="shared" si="2"/>
        <v>4</v>
      </c>
      <c r="H124" s="1" t="s">
        <v>1292</v>
      </c>
      <c r="I124" s="1">
        <v>5.0</v>
      </c>
      <c r="J124" s="1">
        <v>5.0</v>
      </c>
      <c r="K124" s="1">
        <v>0.5</v>
      </c>
    </row>
    <row r="125" ht="15.75" customHeight="1">
      <c r="A125" s="1" t="s">
        <v>1317</v>
      </c>
      <c r="B125" s="1">
        <v>124.0</v>
      </c>
      <c r="C125" s="1">
        <v>21.0</v>
      </c>
      <c r="D125" s="1" t="s">
        <v>1294</v>
      </c>
      <c r="E125" s="1">
        <v>81.0</v>
      </c>
      <c r="F125" s="1">
        <f t="shared" si="1"/>
        <v>5</v>
      </c>
      <c r="G125" s="1">
        <f t="shared" si="2"/>
        <v>5</v>
      </c>
      <c r="H125" s="1" t="s">
        <v>1237</v>
      </c>
      <c r="I125" s="1">
        <v>1.0</v>
      </c>
      <c r="J125" s="1">
        <v>1.0</v>
      </c>
      <c r="K125" s="1">
        <v>0.5</v>
      </c>
    </row>
    <row r="126" ht="15.75" customHeight="1">
      <c r="A126" s="1" t="s">
        <v>1317</v>
      </c>
      <c r="B126" s="1">
        <v>125.0</v>
      </c>
      <c r="D126" s="1" t="s">
        <v>1295</v>
      </c>
      <c r="E126" s="1">
        <v>85.0</v>
      </c>
      <c r="F126" s="1">
        <f t="shared" si="1"/>
        <v>4</v>
      </c>
      <c r="G126" s="1">
        <f t="shared" si="2"/>
        <v>4</v>
      </c>
      <c r="H126" s="1" t="s">
        <v>1293</v>
      </c>
      <c r="I126" s="1">
        <v>3.0</v>
      </c>
      <c r="J126" s="1">
        <v>3.0</v>
      </c>
      <c r="K126" s="1">
        <v>0.375</v>
      </c>
    </row>
    <row r="127" ht="15.75" customHeight="1">
      <c r="A127" s="1" t="s">
        <v>1317</v>
      </c>
      <c r="B127" s="1">
        <v>126.0</v>
      </c>
      <c r="D127" s="1" t="s">
        <v>1287</v>
      </c>
      <c r="E127" s="1">
        <v>83.0</v>
      </c>
      <c r="F127" s="1">
        <f t="shared" si="1"/>
        <v>-2</v>
      </c>
      <c r="G127" s="1">
        <f t="shared" si="2"/>
        <v>2</v>
      </c>
      <c r="H127" s="1" t="s">
        <v>1286</v>
      </c>
      <c r="I127" s="1">
        <v>2.0</v>
      </c>
      <c r="J127" s="1">
        <v>2.0</v>
      </c>
      <c r="K127" s="1">
        <v>0.125</v>
      </c>
    </row>
    <row r="128" ht="15.75" customHeight="1">
      <c r="A128" s="1" t="s">
        <v>1317</v>
      </c>
      <c r="B128" s="1">
        <v>127.0</v>
      </c>
      <c r="D128" s="1" t="s">
        <v>1294</v>
      </c>
      <c r="E128" s="1">
        <v>81.0</v>
      </c>
      <c r="F128" s="1">
        <f t="shared" si="1"/>
        <v>-2</v>
      </c>
      <c r="G128" s="1">
        <f t="shared" si="2"/>
        <v>2</v>
      </c>
      <c r="H128" s="1" t="s">
        <v>1286</v>
      </c>
      <c r="I128" s="1">
        <v>1.0</v>
      </c>
      <c r="J128" s="1">
        <v>1.0</v>
      </c>
      <c r="K128" s="1">
        <v>0.5</v>
      </c>
    </row>
    <row r="129" ht="15.75" customHeight="1">
      <c r="A129" s="1" t="s">
        <v>1317</v>
      </c>
      <c r="B129" s="1">
        <v>128.0</v>
      </c>
      <c r="D129" s="1" t="s">
        <v>1294</v>
      </c>
      <c r="E129" s="1">
        <v>81.0</v>
      </c>
      <c r="F129" s="1">
        <f t="shared" si="1"/>
        <v>0</v>
      </c>
      <c r="G129" s="1">
        <f t="shared" si="2"/>
        <v>0</v>
      </c>
      <c r="H129" s="1" t="s">
        <v>1195</v>
      </c>
      <c r="I129" s="1">
        <v>1.0</v>
      </c>
      <c r="J129" s="1">
        <v>1.0</v>
      </c>
      <c r="K129" s="1">
        <v>0.5</v>
      </c>
    </row>
    <row r="130" ht="15.75" customHeight="1">
      <c r="A130" s="1" t="s">
        <v>1317</v>
      </c>
      <c r="B130" s="1">
        <v>129.0</v>
      </c>
      <c r="D130" s="1" t="s">
        <v>1294</v>
      </c>
      <c r="E130" s="1">
        <v>81.0</v>
      </c>
      <c r="F130" s="1">
        <f t="shared" si="1"/>
        <v>0</v>
      </c>
      <c r="G130" s="1">
        <f t="shared" si="2"/>
        <v>0</v>
      </c>
      <c r="H130" s="1" t="s">
        <v>1195</v>
      </c>
      <c r="I130" s="1">
        <v>1.0</v>
      </c>
      <c r="J130" s="1">
        <v>1.0</v>
      </c>
      <c r="K130" s="1">
        <v>0.5</v>
      </c>
    </row>
    <row r="131" ht="15.75" customHeight="1">
      <c r="A131" s="1" t="s">
        <v>1317</v>
      </c>
      <c r="B131" s="1">
        <v>130.0</v>
      </c>
      <c r="D131" s="1" t="s">
        <v>1295</v>
      </c>
      <c r="E131" s="1">
        <v>85.0</v>
      </c>
      <c r="F131" s="1">
        <f t="shared" si="1"/>
        <v>4</v>
      </c>
      <c r="G131" s="1">
        <f t="shared" si="2"/>
        <v>4</v>
      </c>
      <c r="H131" s="1" t="s">
        <v>1293</v>
      </c>
      <c r="I131" s="1">
        <v>3.0</v>
      </c>
      <c r="J131" s="1">
        <v>3.0</v>
      </c>
      <c r="K131" s="1">
        <v>0.375</v>
      </c>
    </row>
    <row r="132" ht="15.75" customHeight="1">
      <c r="A132" s="1" t="s">
        <v>1317</v>
      </c>
      <c r="B132" s="1">
        <v>131.0</v>
      </c>
      <c r="D132" s="1" t="s">
        <v>1287</v>
      </c>
      <c r="E132" s="1">
        <v>83.0</v>
      </c>
      <c r="F132" s="1">
        <f t="shared" si="1"/>
        <v>-2</v>
      </c>
      <c r="G132" s="1">
        <f t="shared" si="2"/>
        <v>2</v>
      </c>
      <c r="H132" s="1" t="s">
        <v>1286</v>
      </c>
      <c r="I132" s="1">
        <v>2.0</v>
      </c>
      <c r="J132" s="1">
        <v>2.0</v>
      </c>
      <c r="K132" s="1">
        <v>0.125</v>
      </c>
    </row>
    <row r="133" ht="15.75" customHeight="1">
      <c r="A133" s="1" t="s">
        <v>1317</v>
      </c>
      <c r="B133" s="1">
        <v>132.0</v>
      </c>
      <c r="D133" s="1" t="s">
        <v>1294</v>
      </c>
      <c r="E133" s="1">
        <v>81.0</v>
      </c>
      <c r="F133" s="1">
        <f t="shared" si="1"/>
        <v>-2</v>
      </c>
      <c r="G133" s="1">
        <f t="shared" si="2"/>
        <v>2</v>
      </c>
      <c r="H133" s="1" t="s">
        <v>1286</v>
      </c>
      <c r="I133" s="1">
        <v>1.0</v>
      </c>
      <c r="J133" s="1">
        <v>1.0</v>
      </c>
      <c r="K133" s="1">
        <v>0.5</v>
      </c>
    </row>
    <row r="134" ht="15.75" customHeight="1">
      <c r="A134" s="1" t="s">
        <v>1317</v>
      </c>
      <c r="B134" s="1">
        <v>133.0</v>
      </c>
      <c r="D134" s="1" t="s">
        <v>1294</v>
      </c>
      <c r="E134" s="1">
        <v>81.0</v>
      </c>
      <c r="F134" s="1">
        <f t="shared" si="1"/>
        <v>0</v>
      </c>
      <c r="G134" s="1">
        <f t="shared" si="2"/>
        <v>0</v>
      </c>
      <c r="H134" s="1" t="s">
        <v>1195</v>
      </c>
      <c r="I134" s="1">
        <v>1.0</v>
      </c>
      <c r="J134" s="1">
        <v>1.0</v>
      </c>
      <c r="K134" s="1">
        <v>0.5</v>
      </c>
    </row>
    <row r="135" ht="15.75" customHeight="1">
      <c r="A135" s="1" t="s">
        <v>1317</v>
      </c>
      <c r="B135" s="1">
        <v>134.0</v>
      </c>
      <c r="C135" s="1">
        <v>22.0</v>
      </c>
      <c r="D135" s="1" t="s">
        <v>1198</v>
      </c>
      <c r="E135" s="1">
        <v>86.0</v>
      </c>
      <c r="F135" s="1">
        <f t="shared" si="1"/>
        <v>5</v>
      </c>
      <c r="G135" s="1">
        <f t="shared" si="2"/>
        <v>5</v>
      </c>
      <c r="H135" s="1" t="s">
        <v>1237</v>
      </c>
      <c r="I135" s="1">
        <v>4.0</v>
      </c>
      <c r="J135" s="1">
        <v>4.0</v>
      </c>
      <c r="K135" s="1">
        <v>0.375</v>
      </c>
    </row>
    <row r="136" ht="15.75" customHeight="1">
      <c r="A136" s="1" t="s">
        <v>1317</v>
      </c>
      <c r="B136" s="1">
        <v>135.0</v>
      </c>
      <c r="D136" s="1" t="s">
        <v>1295</v>
      </c>
      <c r="E136" s="1">
        <v>85.0</v>
      </c>
      <c r="F136" s="1">
        <f t="shared" si="1"/>
        <v>-1</v>
      </c>
      <c r="G136" s="1">
        <f t="shared" si="2"/>
        <v>1</v>
      </c>
      <c r="H136" s="1" t="s">
        <v>1197</v>
      </c>
      <c r="I136" s="1">
        <v>3.0</v>
      </c>
      <c r="J136" s="1">
        <v>3.0</v>
      </c>
      <c r="K136" s="1">
        <v>0.125</v>
      </c>
    </row>
    <row r="137" ht="15.75" customHeight="1">
      <c r="A137" s="1" t="s">
        <v>1317</v>
      </c>
      <c r="B137" s="1">
        <v>136.0</v>
      </c>
      <c r="D137" s="1" t="s">
        <v>1198</v>
      </c>
      <c r="E137" s="1">
        <v>86.0</v>
      </c>
      <c r="F137" s="1">
        <f t="shared" si="1"/>
        <v>1</v>
      </c>
      <c r="G137" s="1">
        <f t="shared" si="2"/>
        <v>1</v>
      </c>
      <c r="H137" s="1" t="s">
        <v>1196</v>
      </c>
      <c r="I137" s="1">
        <v>4.0</v>
      </c>
      <c r="J137" s="1">
        <v>4.0</v>
      </c>
      <c r="K137" s="1">
        <v>1.0</v>
      </c>
    </row>
    <row r="138" ht="15.75" customHeight="1">
      <c r="A138" s="1" t="s">
        <v>1317</v>
      </c>
      <c r="B138" s="1">
        <v>137.0</v>
      </c>
      <c r="D138" s="1" t="s">
        <v>1287</v>
      </c>
      <c r="E138" s="1">
        <v>83.0</v>
      </c>
      <c r="F138" s="1">
        <f t="shared" si="1"/>
        <v>-3</v>
      </c>
      <c r="G138" s="1">
        <f t="shared" si="2"/>
        <v>3</v>
      </c>
      <c r="H138" s="1" t="s">
        <v>1229</v>
      </c>
      <c r="I138" s="1">
        <v>2.0</v>
      </c>
      <c r="J138" s="1">
        <v>2.0</v>
      </c>
      <c r="K138" s="1">
        <v>0.5</v>
      </c>
    </row>
    <row r="139" ht="15.75" customHeight="1">
      <c r="A139" s="1" t="s">
        <v>1317</v>
      </c>
      <c r="B139" s="1">
        <v>138.0</v>
      </c>
      <c r="D139" s="1" t="s">
        <v>1295</v>
      </c>
      <c r="E139" s="1">
        <v>85.0</v>
      </c>
      <c r="F139" s="1">
        <f t="shared" si="1"/>
        <v>2</v>
      </c>
      <c r="G139" s="1">
        <f t="shared" si="2"/>
        <v>2</v>
      </c>
      <c r="H139" s="1" t="s">
        <v>1285</v>
      </c>
      <c r="I139" s="1">
        <v>3.0</v>
      </c>
      <c r="J139" s="1">
        <v>3.0</v>
      </c>
      <c r="K139" s="1">
        <v>0.375</v>
      </c>
    </row>
    <row r="140" ht="15.75" customHeight="1">
      <c r="A140" s="1" t="s">
        <v>1317</v>
      </c>
      <c r="B140" s="1">
        <v>139.0</v>
      </c>
      <c r="D140" s="1" t="s">
        <v>1287</v>
      </c>
      <c r="E140" s="1">
        <v>83.0</v>
      </c>
      <c r="F140" s="1">
        <f t="shared" si="1"/>
        <v>-2</v>
      </c>
      <c r="G140" s="1">
        <f t="shared" si="2"/>
        <v>2</v>
      </c>
      <c r="H140" s="1" t="s">
        <v>1286</v>
      </c>
      <c r="I140" s="1">
        <v>2.0</v>
      </c>
      <c r="J140" s="1">
        <v>2.0</v>
      </c>
      <c r="K140" s="1">
        <v>0.125</v>
      </c>
    </row>
    <row r="141" ht="15.75" customHeight="1">
      <c r="A141" s="1" t="s">
        <v>1317</v>
      </c>
      <c r="B141" s="1">
        <v>140.0</v>
      </c>
      <c r="D141" s="1" t="s">
        <v>1295</v>
      </c>
      <c r="E141" s="1">
        <v>85.0</v>
      </c>
      <c r="F141" s="1">
        <f t="shared" si="1"/>
        <v>2</v>
      </c>
      <c r="G141" s="1">
        <f t="shared" si="2"/>
        <v>2</v>
      </c>
      <c r="H141" s="1" t="s">
        <v>1285</v>
      </c>
      <c r="I141" s="1">
        <v>3.0</v>
      </c>
      <c r="J141" s="1">
        <v>3.0</v>
      </c>
      <c r="K141" s="1">
        <v>1.0</v>
      </c>
    </row>
    <row r="142" ht="15.75" customHeight="1">
      <c r="A142" s="1" t="s">
        <v>1317</v>
      </c>
      <c r="B142" s="1">
        <v>141.0</v>
      </c>
      <c r="D142" s="1" t="s">
        <v>1294</v>
      </c>
      <c r="E142" s="1">
        <v>81.0</v>
      </c>
      <c r="F142" s="1">
        <f t="shared" si="1"/>
        <v>-4</v>
      </c>
      <c r="G142" s="1">
        <f t="shared" si="2"/>
        <v>4</v>
      </c>
      <c r="H142" s="1" t="s">
        <v>1292</v>
      </c>
      <c r="I142" s="1">
        <v>1.0</v>
      </c>
      <c r="J142" s="1">
        <v>1.0</v>
      </c>
      <c r="K142" s="1">
        <v>0.5</v>
      </c>
    </row>
    <row r="143" ht="15.75" customHeight="1">
      <c r="A143" s="1" t="s">
        <v>1317</v>
      </c>
      <c r="B143" s="1">
        <v>142.0</v>
      </c>
      <c r="C143" s="1">
        <v>23.0</v>
      </c>
      <c r="D143" s="1" t="s">
        <v>1287</v>
      </c>
      <c r="E143" s="1">
        <v>83.0</v>
      </c>
      <c r="F143" s="1">
        <f t="shared" si="1"/>
        <v>2</v>
      </c>
      <c r="G143" s="1">
        <f t="shared" si="2"/>
        <v>2</v>
      </c>
      <c r="H143" s="1" t="s">
        <v>1285</v>
      </c>
      <c r="I143" s="1">
        <v>2.0</v>
      </c>
      <c r="J143" s="1">
        <v>2.0</v>
      </c>
      <c r="K143" s="1">
        <v>0.375</v>
      </c>
    </row>
    <row r="144" ht="15.75" customHeight="1">
      <c r="A144" s="1" t="s">
        <v>1317</v>
      </c>
      <c r="B144" s="1">
        <v>143.0</v>
      </c>
      <c r="D144" s="1" t="s">
        <v>1294</v>
      </c>
      <c r="E144" s="1">
        <v>81.0</v>
      </c>
      <c r="F144" s="1">
        <f t="shared" si="1"/>
        <v>-2</v>
      </c>
      <c r="G144" s="1">
        <f t="shared" si="2"/>
        <v>2</v>
      </c>
      <c r="H144" s="1" t="s">
        <v>1286</v>
      </c>
      <c r="I144" s="1">
        <v>1.0</v>
      </c>
      <c r="J144" s="1">
        <v>1.0</v>
      </c>
      <c r="K144" s="1">
        <v>0.125</v>
      </c>
    </row>
    <row r="145" ht="15.75" customHeight="1">
      <c r="A145" s="1" t="s">
        <v>1317</v>
      </c>
      <c r="B145" s="1">
        <v>144.0</v>
      </c>
      <c r="D145" s="1" t="s">
        <v>1287</v>
      </c>
      <c r="E145" s="1">
        <v>83.0</v>
      </c>
      <c r="F145" s="1">
        <f t="shared" si="1"/>
        <v>2</v>
      </c>
      <c r="G145" s="1">
        <f t="shared" si="2"/>
        <v>2</v>
      </c>
      <c r="H145" s="1" t="s">
        <v>1285</v>
      </c>
      <c r="I145" s="1">
        <v>2.0</v>
      </c>
      <c r="J145" s="1">
        <v>2.0</v>
      </c>
      <c r="K145" s="1">
        <v>1.0</v>
      </c>
    </row>
    <row r="146" ht="15.75" customHeight="1">
      <c r="A146" s="1" t="s">
        <v>1317</v>
      </c>
      <c r="B146" s="1">
        <v>145.0</v>
      </c>
      <c r="D146" s="1" t="s">
        <v>1291</v>
      </c>
      <c r="E146" s="1">
        <v>80.0</v>
      </c>
      <c r="F146" s="1">
        <f t="shared" si="1"/>
        <v>-3</v>
      </c>
      <c r="G146" s="1">
        <f t="shared" si="2"/>
        <v>3</v>
      </c>
      <c r="H146" s="1" t="s">
        <v>1229</v>
      </c>
      <c r="I146" s="1">
        <v>7.0</v>
      </c>
      <c r="J146" s="1">
        <v>7.0</v>
      </c>
      <c r="K146" s="1">
        <v>0.5</v>
      </c>
    </row>
    <row r="147" ht="15.75" customHeight="1">
      <c r="A147" s="1" t="s">
        <v>1317</v>
      </c>
      <c r="B147" s="1">
        <v>146.0</v>
      </c>
      <c r="D147" s="1" t="s">
        <v>1291</v>
      </c>
      <c r="E147" s="1">
        <v>80.0</v>
      </c>
      <c r="F147" s="1">
        <f t="shared" si="1"/>
        <v>0</v>
      </c>
      <c r="G147" s="1">
        <f t="shared" si="2"/>
        <v>0</v>
      </c>
      <c r="H147" s="1" t="s">
        <v>1195</v>
      </c>
      <c r="I147" s="1">
        <v>7.0</v>
      </c>
      <c r="J147" s="1">
        <v>7.0</v>
      </c>
      <c r="K147" s="1">
        <v>0.5</v>
      </c>
    </row>
    <row r="148" ht="15.75" customHeight="1">
      <c r="A148" s="1" t="s">
        <v>1317</v>
      </c>
      <c r="B148" s="1">
        <v>147.0</v>
      </c>
      <c r="D148" s="1" t="s">
        <v>1294</v>
      </c>
      <c r="E148" s="1">
        <v>81.0</v>
      </c>
      <c r="F148" s="1">
        <f t="shared" si="1"/>
        <v>1</v>
      </c>
      <c r="G148" s="1">
        <f t="shared" si="2"/>
        <v>1</v>
      </c>
      <c r="H148" s="1" t="s">
        <v>1196</v>
      </c>
      <c r="I148" s="1">
        <v>1.0</v>
      </c>
      <c r="J148" s="1">
        <v>1.0</v>
      </c>
      <c r="K148" s="1">
        <v>0.5</v>
      </c>
    </row>
    <row r="149" ht="15.75" customHeight="1">
      <c r="A149" s="1" t="s">
        <v>1317</v>
      </c>
      <c r="B149" s="1">
        <v>148.0</v>
      </c>
      <c r="C149" s="1">
        <v>24.0</v>
      </c>
      <c r="D149" s="1" t="s">
        <v>1223</v>
      </c>
      <c r="E149" s="1">
        <v>73.0</v>
      </c>
      <c r="F149" s="1">
        <f t="shared" si="1"/>
        <v>-8</v>
      </c>
      <c r="G149" s="1">
        <f t="shared" si="2"/>
        <v>8</v>
      </c>
      <c r="H149" s="1" t="s">
        <v>1274</v>
      </c>
      <c r="I149" s="1">
        <v>3.0</v>
      </c>
      <c r="J149" s="1">
        <v>3.0</v>
      </c>
      <c r="K149" s="1">
        <v>0.25</v>
      </c>
    </row>
    <row r="150" ht="15.75" customHeight="1">
      <c r="A150" s="1" t="s">
        <v>1317</v>
      </c>
      <c r="B150" s="1">
        <v>149.0</v>
      </c>
      <c r="D150" s="1" t="s">
        <v>1200</v>
      </c>
      <c r="E150" s="1">
        <v>61.0</v>
      </c>
      <c r="F150" s="1">
        <f t="shared" si="1"/>
        <v>-12</v>
      </c>
      <c r="G150" s="1">
        <f t="shared" si="2"/>
        <v>12</v>
      </c>
      <c r="H150" s="1" t="s">
        <v>1192</v>
      </c>
      <c r="I150" s="1">
        <v>3.0</v>
      </c>
      <c r="J150" s="1">
        <v>3.0</v>
      </c>
      <c r="K150" s="1">
        <v>0.25</v>
      </c>
    </row>
    <row r="151" ht="15.75" customHeight="1">
      <c r="A151" s="1" t="s">
        <v>1317</v>
      </c>
      <c r="B151" s="1">
        <v>150.0</v>
      </c>
      <c r="D151" s="1" t="s">
        <v>1200</v>
      </c>
      <c r="E151" s="1">
        <v>61.0</v>
      </c>
      <c r="F151" s="1">
        <f t="shared" si="1"/>
        <v>0</v>
      </c>
      <c r="G151" s="1">
        <f t="shared" si="2"/>
        <v>0</v>
      </c>
      <c r="H151" s="1" t="s">
        <v>1195</v>
      </c>
      <c r="I151" s="1">
        <v>3.0</v>
      </c>
      <c r="J151" s="1">
        <v>3.0</v>
      </c>
      <c r="K151" s="1">
        <v>0.25</v>
      </c>
    </row>
    <row r="152" ht="15.75" customHeight="1">
      <c r="A152" s="1" t="s">
        <v>1317</v>
      </c>
      <c r="B152" s="1">
        <v>151.0</v>
      </c>
      <c r="D152" s="1" t="s">
        <v>1200</v>
      </c>
      <c r="E152" s="1">
        <v>61.0</v>
      </c>
      <c r="F152" s="1">
        <f t="shared" si="1"/>
        <v>0</v>
      </c>
      <c r="G152" s="1">
        <f t="shared" si="2"/>
        <v>0</v>
      </c>
      <c r="H152" s="1" t="s">
        <v>1195</v>
      </c>
      <c r="I152" s="1">
        <v>3.0</v>
      </c>
      <c r="J152" s="1">
        <v>3.0</v>
      </c>
      <c r="K152" s="1">
        <v>0.25</v>
      </c>
    </row>
    <row r="153" ht="15.75" customHeight="1">
      <c r="A153" s="1" t="s">
        <v>1317</v>
      </c>
      <c r="B153" s="1">
        <v>152.0</v>
      </c>
      <c r="D153" s="1" t="s">
        <v>1200</v>
      </c>
      <c r="E153" s="1">
        <v>61.0</v>
      </c>
      <c r="F153" s="1">
        <f t="shared" si="1"/>
        <v>0</v>
      </c>
      <c r="G153" s="1">
        <f t="shared" si="2"/>
        <v>0</v>
      </c>
      <c r="H153" s="1" t="s">
        <v>1195</v>
      </c>
      <c r="I153" s="1">
        <v>3.0</v>
      </c>
      <c r="J153" s="1">
        <v>3.0</v>
      </c>
      <c r="K153" s="1">
        <v>0.25</v>
      </c>
    </row>
    <row r="154" ht="15.75" customHeight="1">
      <c r="A154" s="1" t="s">
        <v>1317</v>
      </c>
      <c r="B154" s="1">
        <v>153.0</v>
      </c>
      <c r="D154" s="1" t="s">
        <v>1200</v>
      </c>
      <c r="E154" s="1">
        <v>61.0</v>
      </c>
      <c r="F154" s="1">
        <f t="shared" si="1"/>
        <v>0</v>
      </c>
      <c r="G154" s="1">
        <f t="shared" si="2"/>
        <v>0</v>
      </c>
      <c r="H154" s="1" t="s">
        <v>1195</v>
      </c>
      <c r="I154" s="1">
        <v>3.0</v>
      </c>
      <c r="J154" s="1">
        <v>3.0</v>
      </c>
      <c r="K154" s="1">
        <v>0.25</v>
      </c>
    </row>
    <row r="155" ht="15.75" customHeight="1">
      <c r="A155" s="1" t="s">
        <v>1317</v>
      </c>
      <c r="B155" s="1">
        <v>154.0</v>
      </c>
      <c r="D155" s="1" t="s">
        <v>1200</v>
      </c>
      <c r="E155" s="1">
        <v>61.0</v>
      </c>
      <c r="F155" s="1">
        <f t="shared" si="1"/>
        <v>0</v>
      </c>
      <c r="G155" s="1">
        <f t="shared" si="2"/>
        <v>0</v>
      </c>
      <c r="H155" s="1" t="s">
        <v>1195</v>
      </c>
      <c r="I155" s="1">
        <v>3.0</v>
      </c>
      <c r="J155" s="1">
        <v>3.0</v>
      </c>
      <c r="K155" s="1">
        <v>0.25</v>
      </c>
    </row>
    <row r="156" ht="15.75" customHeight="1">
      <c r="A156" s="1" t="s">
        <v>1317</v>
      </c>
      <c r="B156" s="1">
        <v>155.0</v>
      </c>
      <c r="C156" s="1">
        <v>25.0</v>
      </c>
      <c r="D156" s="1" t="s">
        <v>1200</v>
      </c>
      <c r="E156" s="1">
        <v>61.0</v>
      </c>
      <c r="F156" s="1">
        <f t="shared" si="1"/>
        <v>0</v>
      </c>
      <c r="G156" s="1">
        <f t="shared" si="2"/>
        <v>0</v>
      </c>
      <c r="H156" s="1" t="s">
        <v>1195</v>
      </c>
      <c r="I156" s="1">
        <v>3.0</v>
      </c>
      <c r="J156" s="1">
        <v>3.0</v>
      </c>
      <c r="K156" s="1">
        <v>0.25</v>
      </c>
    </row>
    <row r="157">
      <c r="A157" s="1" t="s">
        <v>1317</v>
      </c>
      <c r="B157" s="1">
        <v>156.0</v>
      </c>
      <c r="D157" s="1" t="s">
        <v>1224</v>
      </c>
      <c r="E157" s="1">
        <v>74.0</v>
      </c>
      <c r="F157" s="1">
        <f t="shared" si="1"/>
        <v>13</v>
      </c>
      <c r="G157" s="1">
        <f t="shared" si="2"/>
        <v>13</v>
      </c>
      <c r="H157" s="1" t="s">
        <v>1258</v>
      </c>
      <c r="I157" s="1">
        <v>4.0</v>
      </c>
      <c r="J157" s="1">
        <v>4.0</v>
      </c>
      <c r="K157" s="1">
        <v>0.25</v>
      </c>
    </row>
    <row r="158" ht="15.75" customHeight="1">
      <c r="A158" s="1" t="s">
        <v>1317</v>
      </c>
      <c r="B158" s="1">
        <v>157.0</v>
      </c>
      <c r="D158" s="1" t="s">
        <v>1289</v>
      </c>
      <c r="E158" s="1">
        <v>62.0</v>
      </c>
      <c r="F158" s="1">
        <f t="shared" si="1"/>
        <v>-12</v>
      </c>
      <c r="G158" s="1">
        <f t="shared" si="2"/>
        <v>12</v>
      </c>
      <c r="H158" s="1" t="s">
        <v>1192</v>
      </c>
      <c r="I158" s="1">
        <v>4.0</v>
      </c>
      <c r="J158" s="1">
        <v>4.0</v>
      </c>
      <c r="K158" s="1">
        <v>0.25</v>
      </c>
    </row>
    <row r="159" ht="15.75" customHeight="1">
      <c r="A159" s="1" t="s">
        <v>1317</v>
      </c>
      <c r="B159" s="1">
        <v>158.0</v>
      </c>
      <c r="D159" s="1" t="s">
        <v>1289</v>
      </c>
      <c r="E159" s="1">
        <v>62.0</v>
      </c>
      <c r="F159" s="1">
        <f t="shared" si="1"/>
        <v>0</v>
      </c>
      <c r="G159" s="1">
        <f t="shared" si="2"/>
        <v>0</v>
      </c>
      <c r="H159" s="1" t="s">
        <v>1195</v>
      </c>
      <c r="I159" s="1">
        <v>4.0</v>
      </c>
      <c r="J159" s="1">
        <v>4.0</v>
      </c>
      <c r="K159" s="1">
        <v>0.25</v>
      </c>
    </row>
    <row r="160" ht="15.75" customHeight="1">
      <c r="A160" s="1" t="s">
        <v>1317</v>
      </c>
      <c r="B160" s="1">
        <v>159.0</v>
      </c>
      <c r="D160" s="1" t="s">
        <v>1289</v>
      </c>
      <c r="E160" s="1">
        <v>62.0</v>
      </c>
      <c r="F160" s="1">
        <f t="shared" si="1"/>
        <v>0</v>
      </c>
      <c r="G160" s="1">
        <f t="shared" si="2"/>
        <v>0</v>
      </c>
      <c r="H160" s="1" t="s">
        <v>1195</v>
      </c>
      <c r="I160" s="1">
        <v>4.0</v>
      </c>
      <c r="J160" s="1">
        <v>4.0</v>
      </c>
      <c r="K160" s="1">
        <v>0.25</v>
      </c>
    </row>
    <row r="161" ht="15.75" customHeight="1">
      <c r="A161" s="1" t="s">
        <v>1317</v>
      </c>
      <c r="B161" s="1">
        <v>160.0</v>
      </c>
      <c r="D161" s="1" t="s">
        <v>1289</v>
      </c>
      <c r="E161" s="1">
        <v>62.0</v>
      </c>
      <c r="F161" s="1">
        <f t="shared" si="1"/>
        <v>0</v>
      </c>
      <c r="G161" s="1">
        <f t="shared" si="2"/>
        <v>0</v>
      </c>
      <c r="H161" s="1" t="s">
        <v>1195</v>
      </c>
      <c r="I161" s="1">
        <v>4.0</v>
      </c>
      <c r="J161" s="1">
        <v>4.0</v>
      </c>
      <c r="K161" s="1">
        <v>0.25</v>
      </c>
    </row>
    <row r="162" ht="15.75" customHeight="1">
      <c r="A162" s="1" t="s">
        <v>1317</v>
      </c>
      <c r="B162" s="1">
        <v>161.0</v>
      </c>
      <c r="D162" s="1" t="s">
        <v>1289</v>
      </c>
      <c r="E162" s="1">
        <v>62.0</v>
      </c>
      <c r="F162" s="1">
        <f t="shared" si="1"/>
        <v>0</v>
      </c>
      <c r="G162" s="1">
        <f t="shared" si="2"/>
        <v>0</v>
      </c>
      <c r="H162" s="1" t="s">
        <v>1195</v>
      </c>
      <c r="I162" s="1">
        <v>4.0</v>
      </c>
      <c r="J162" s="1">
        <v>4.0</v>
      </c>
      <c r="K162" s="1">
        <v>0.25</v>
      </c>
    </row>
    <row r="163" ht="15.75" customHeight="1">
      <c r="A163" s="1" t="s">
        <v>1317</v>
      </c>
      <c r="B163" s="1">
        <v>162.0</v>
      </c>
      <c r="D163" s="1" t="s">
        <v>1289</v>
      </c>
      <c r="E163" s="1">
        <v>62.0</v>
      </c>
      <c r="F163" s="1">
        <f t="shared" si="1"/>
        <v>0</v>
      </c>
      <c r="G163" s="1">
        <f t="shared" si="2"/>
        <v>0</v>
      </c>
      <c r="H163" s="1" t="s">
        <v>1195</v>
      </c>
      <c r="I163" s="1">
        <v>4.0</v>
      </c>
      <c r="J163" s="1">
        <v>4.0</v>
      </c>
      <c r="K163" s="1">
        <v>0.25</v>
      </c>
    </row>
    <row r="164" ht="15.75" customHeight="1">
      <c r="A164" s="1" t="s">
        <v>1317</v>
      </c>
      <c r="B164" s="1">
        <v>163.0</v>
      </c>
      <c r="D164" s="1" t="s">
        <v>1289</v>
      </c>
      <c r="E164" s="1">
        <v>62.0</v>
      </c>
      <c r="F164" s="1">
        <f t="shared" si="1"/>
        <v>0</v>
      </c>
      <c r="G164" s="1">
        <f t="shared" si="2"/>
        <v>0</v>
      </c>
      <c r="H164" s="1" t="s">
        <v>1195</v>
      </c>
      <c r="I164" s="1">
        <v>4.0</v>
      </c>
      <c r="J164" s="1">
        <v>4.0</v>
      </c>
      <c r="K164" s="1">
        <v>0.25</v>
      </c>
    </row>
    <row r="165" ht="15.75" customHeight="1">
      <c r="A165" s="1" t="s">
        <v>1317</v>
      </c>
      <c r="B165" s="1">
        <v>164.0</v>
      </c>
      <c r="D165" s="1" t="s">
        <v>1225</v>
      </c>
      <c r="E165" s="1">
        <v>76.0</v>
      </c>
      <c r="F165" s="1">
        <f t="shared" si="1"/>
        <v>14</v>
      </c>
      <c r="G165" s="1">
        <f t="shared" si="2"/>
        <v>14</v>
      </c>
      <c r="H165" s="1" t="s">
        <v>1290</v>
      </c>
      <c r="I165" s="1">
        <v>5.0</v>
      </c>
      <c r="J165" s="1">
        <v>5.0</v>
      </c>
      <c r="K165" s="1">
        <v>0.25</v>
      </c>
    </row>
    <row r="166" ht="15.75" customHeight="1">
      <c r="A166" s="1" t="s">
        <v>1317</v>
      </c>
      <c r="B166" s="1">
        <v>165.0</v>
      </c>
      <c r="D166" s="1" t="s">
        <v>1193</v>
      </c>
      <c r="E166" s="1">
        <v>64.0</v>
      </c>
      <c r="F166" s="1">
        <f t="shared" si="1"/>
        <v>-12</v>
      </c>
      <c r="G166" s="1">
        <f t="shared" si="2"/>
        <v>12</v>
      </c>
      <c r="H166" s="1" t="s">
        <v>1192</v>
      </c>
      <c r="I166" s="1">
        <v>5.0</v>
      </c>
      <c r="J166" s="1">
        <v>5.0</v>
      </c>
      <c r="K166" s="1">
        <v>0.25</v>
      </c>
    </row>
    <row r="167" ht="15.75" customHeight="1">
      <c r="A167" s="1" t="s">
        <v>1317</v>
      </c>
      <c r="B167" s="1">
        <v>166.0</v>
      </c>
      <c r="D167" s="1" t="s">
        <v>1193</v>
      </c>
      <c r="E167" s="1">
        <v>64.0</v>
      </c>
      <c r="F167" s="1">
        <f t="shared" si="1"/>
        <v>0</v>
      </c>
      <c r="G167" s="1">
        <f t="shared" si="2"/>
        <v>0</v>
      </c>
      <c r="H167" s="1" t="s">
        <v>1195</v>
      </c>
      <c r="I167" s="1">
        <v>5.0</v>
      </c>
      <c r="J167" s="1">
        <v>5.0</v>
      </c>
      <c r="K167" s="1">
        <v>0.25</v>
      </c>
    </row>
    <row r="168" ht="15.75" customHeight="1">
      <c r="A168" s="1" t="s">
        <v>1317</v>
      </c>
      <c r="B168" s="1">
        <v>167.0</v>
      </c>
      <c r="D168" s="1" t="s">
        <v>1193</v>
      </c>
      <c r="E168" s="1">
        <v>64.0</v>
      </c>
      <c r="F168" s="1">
        <f t="shared" si="1"/>
        <v>0</v>
      </c>
      <c r="G168" s="1">
        <f t="shared" si="2"/>
        <v>0</v>
      </c>
      <c r="H168" s="1" t="s">
        <v>1195</v>
      </c>
      <c r="I168" s="1">
        <v>5.0</v>
      </c>
      <c r="J168" s="1">
        <v>5.0</v>
      </c>
      <c r="K168" s="1">
        <v>0.25</v>
      </c>
    </row>
    <row r="169" ht="15.75" customHeight="1">
      <c r="A169" s="1" t="s">
        <v>1317</v>
      </c>
      <c r="B169" s="1">
        <v>168.0</v>
      </c>
      <c r="D169" s="1" t="s">
        <v>1193</v>
      </c>
      <c r="E169" s="1">
        <v>64.0</v>
      </c>
      <c r="F169" s="1">
        <f t="shared" si="1"/>
        <v>0</v>
      </c>
      <c r="G169" s="1">
        <f t="shared" si="2"/>
        <v>0</v>
      </c>
      <c r="H169" s="1" t="s">
        <v>1195</v>
      </c>
      <c r="I169" s="1">
        <v>5.0</v>
      </c>
      <c r="J169" s="1">
        <v>5.0</v>
      </c>
      <c r="K169" s="1">
        <v>0.25</v>
      </c>
    </row>
    <row r="170" ht="15.75" customHeight="1">
      <c r="A170" s="1" t="s">
        <v>1317</v>
      </c>
      <c r="B170" s="1">
        <v>169.0</v>
      </c>
      <c r="D170" s="1" t="s">
        <v>1193</v>
      </c>
      <c r="E170" s="1">
        <v>64.0</v>
      </c>
      <c r="F170" s="1">
        <f t="shared" si="1"/>
        <v>0</v>
      </c>
      <c r="G170" s="1">
        <f t="shared" si="2"/>
        <v>0</v>
      </c>
      <c r="H170" s="1" t="s">
        <v>1195</v>
      </c>
      <c r="I170" s="1">
        <v>5.0</v>
      </c>
      <c r="J170" s="1">
        <v>5.0</v>
      </c>
      <c r="K170" s="1">
        <v>0.25</v>
      </c>
    </row>
    <row r="171" ht="15.75" customHeight="1">
      <c r="A171" s="1" t="s">
        <v>1317</v>
      </c>
      <c r="B171" s="1">
        <v>170.0</v>
      </c>
      <c r="D171" s="1" t="s">
        <v>1193</v>
      </c>
      <c r="E171" s="1">
        <v>64.0</v>
      </c>
      <c r="F171" s="1">
        <f t="shared" si="1"/>
        <v>0</v>
      </c>
      <c r="G171" s="1">
        <f t="shared" si="2"/>
        <v>0</v>
      </c>
      <c r="H171" s="1" t="s">
        <v>1195</v>
      </c>
      <c r="I171" s="1">
        <v>5.0</v>
      </c>
      <c r="J171" s="1">
        <v>5.0</v>
      </c>
      <c r="K171" s="1">
        <v>0.25</v>
      </c>
    </row>
    <row r="172" ht="15.75" customHeight="1">
      <c r="A172" s="1" t="s">
        <v>1317</v>
      </c>
      <c r="B172" s="1">
        <v>171.0</v>
      </c>
      <c r="D172" s="1" t="s">
        <v>1193</v>
      </c>
      <c r="E172" s="1">
        <v>64.0</v>
      </c>
      <c r="F172" s="1">
        <f t="shared" si="1"/>
        <v>0</v>
      </c>
      <c r="G172" s="1">
        <f t="shared" si="2"/>
        <v>0</v>
      </c>
      <c r="H172" s="1" t="s">
        <v>1195</v>
      </c>
      <c r="I172" s="1">
        <v>5.0</v>
      </c>
      <c r="J172" s="1">
        <v>5.0</v>
      </c>
      <c r="K172" s="1">
        <v>0.25</v>
      </c>
    </row>
    <row r="173" ht="15.75" customHeight="1">
      <c r="A173" s="1" t="s">
        <v>1317</v>
      </c>
      <c r="B173" s="1">
        <v>172.0</v>
      </c>
      <c r="C173" s="1">
        <v>26.0</v>
      </c>
      <c r="D173" s="1" t="s">
        <v>1190</v>
      </c>
      <c r="E173" s="1">
        <v>78.0</v>
      </c>
      <c r="F173" s="1">
        <f t="shared" si="1"/>
        <v>14</v>
      </c>
      <c r="G173" s="1">
        <f t="shared" si="2"/>
        <v>14</v>
      </c>
      <c r="H173" s="1" t="s">
        <v>1290</v>
      </c>
      <c r="I173" s="1">
        <v>6.0</v>
      </c>
      <c r="J173" s="1">
        <v>6.0</v>
      </c>
      <c r="K173" s="1">
        <v>0.25</v>
      </c>
    </row>
    <row r="174" ht="15.75" customHeight="1">
      <c r="A174" s="1" t="s">
        <v>1317</v>
      </c>
      <c r="B174" s="1">
        <v>173.0</v>
      </c>
      <c r="D174" s="1" t="s">
        <v>1239</v>
      </c>
      <c r="E174" s="1">
        <v>66.0</v>
      </c>
      <c r="F174" s="1">
        <f t="shared" si="1"/>
        <v>-12</v>
      </c>
      <c r="G174" s="1">
        <f t="shared" si="2"/>
        <v>12</v>
      </c>
      <c r="H174" s="1" t="s">
        <v>1192</v>
      </c>
      <c r="I174" s="1">
        <v>6.0</v>
      </c>
      <c r="J174" s="1">
        <v>6.0</v>
      </c>
      <c r="K174" s="1">
        <v>0.25</v>
      </c>
    </row>
    <row r="175" ht="15.75" customHeight="1">
      <c r="A175" s="1" t="s">
        <v>1317</v>
      </c>
      <c r="B175" s="1">
        <v>174.0</v>
      </c>
      <c r="D175" s="1" t="s">
        <v>1239</v>
      </c>
      <c r="E175" s="1">
        <v>66.0</v>
      </c>
      <c r="F175" s="1">
        <f t="shared" si="1"/>
        <v>0</v>
      </c>
      <c r="G175" s="1">
        <f t="shared" si="2"/>
        <v>0</v>
      </c>
      <c r="H175" s="1" t="s">
        <v>1195</v>
      </c>
      <c r="I175" s="1">
        <v>6.0</v>
      </c>
      <c r="J175" s="1">
        <v>6.0</v>
      </c>
      <c r="K175" s="1">
        <v>0.25</v>
      </c>
    </row>
    <row r="176" ht="15.75" customHeight="1">
      <c r="A176" s="1" t="s">
        <v>1317</v>
      </c>
      <c r="B176" s="1">
        <v>175.0</v>
      </c>
      <c r="D176" s="1" t="s">
        <v>1239</v>
      </c>
      <c r="E176" s="1">
        <v>66.0</v>
      </c>
      <c r="F176" s="1">
        <f t="shared" si="1"/>
        <v>0</v>
      </c>
      <c r="G176" s="1">
        <f t="shared" si="2"/>
        <v>0</v>
      </c>
      <c r="H176" s="1" t="s">
        <v>1195</v>
      </c>
      <c r="I176" s="1">
        <v>6.0</v>
      </c>
      <c r="J176" s="1">
        <v>6.0</v>
      </c>
      <c r="K176" s="1">
        <v>0.25</v>
      </c>
    </row>
    <row r="177" ht="15.75" customHeight="1">
      <c r="A177" s="1" t="s">
        <v>1317</v>
      </c>
      <c r="B177" s="1">
        <v>176.0</v>
      </c>
      <c r="D177" s="1" t="s">
        <v>1239</v>
      </c>
      <c r="E177" s="1">
        <v>66.0</v>
      </c>
      <c r="F177" s="1">
        <f t="shared" si="1"/>
        <v>0</v>
      </c>
      <c r="G177" s="1">
        <f t="shared" si="2"/>
        <v>0</v>
      </c>
      <c r="H177" s="1" t="s">
        <v>1195</v>
      </c>
      <c r="I177" s="1">
        <v>6.0</v>
      </c>
      <c r="J177" s="1">
        <v>6.0</v>
      </c>
      <c r="K177" s="1">
        <v>0.25</v>
      </c>
    </row>
    <row r="178" ht="15.75" customHeight="1">
      <c r="A178" s="1" t="s">
        <v>1317</v>
      </c>
      <c r="B178" s="1">
        <v>177.0</v>
      </c>
      <c r="D178" s="1" t="s">
        <v>1239</v>
      </c>
      <c r="E178" s="1">
        <v>66.0</v>
      </c>
      <c r="F178" s="1">
        <f t="shared" si="1"/>
        <v>0</v>
      </c>
      <c r="G178" s="1">
        <f t="shared" si="2"/>
        <v>0</v>
      </c>
      <c r="H178" s="1" t="s">
        <v>1195</v>
      </c>
      <c r="I178" s="1">
        <v>6.0</v>
      </c>
      <c r="J178" s="1">
        <v>6.0</v>
      </c>
      <c r="K178" s="1">
        <v>0.25</v>
      </c>
    </row>
    <row r="179" ht="15.75" customHeight="1">
      <c r="A179" s="1" t="s">
        <v>1317</v>
      </c>
      <c r="B179" s="1">
        <v>178.0</v>
      </c>
      <c r="D179" s="1" t="s">
        <v>1239</v>
      </c>
      <c r="E179" s="1">
        <v>66.0</v>
      </c>
      <c r="F179" s="1">
        <f t="shared" si="1"/>
        <v>0</v>
      </c>
      <c r="G179" s="1">
        <f t="shared" si="2"/>
        <v>0</v>
      </c>
      <c r="H179" s="1" t="s">
        <v>1195</v>
      </c>
      <c r="I179" s="1">
        <v>6.0</v>
      </c>
      <c r="J179" s="1">
        <v>6.0</v>
      </c>
      <c r="K179" s="1">
        <v>0.25</v>
      </c>
    </row>
    <row r="180" ht="15.75" customHeight="1">
      <c r="A180" s="1" t="s">
        <v>1317</v>
      </c>
      <c r="B180" s="1">
        <v>179.0</v>
      </c>
      <c r="D180" s="1" t="s">
        <v>1239</v>
      </c>
      <c r="E180" s="1">
        <v>66.0</v>
      </c>
      <c r="F180" s="1">
        <f t="shared" si="1"/>
        <v>0</v>
      </c>
      <c r="G180" s="1">
        <f t="shared" si="2"/>
        <v>0</v>
      </c>
      <c r="H180" s="1" t="s">
        <v>1195</v>
      </c>
      <c r="I180" s="1">
        <v>6.0</v>
      </c>
      <c r="J180" s="1">
        <v>6.0</v>
      </c>
      <c r="K180" s="1">
        <v>0.25</v>
      </c>
    </row>
    <row r="181" ht="15.75" customHeight="1">
      <c r="A181" s="1" t="s">
        <v>1317</v>
      </c>
      <c r="B181" s="1">
        <v>180.0</v>
      </c>
      <c r="D181" s="1" t="s">
        <v>1291</v>
      </c>
      <c r="E181" s="1">
        <v>80.0</v>
      </c>
      <c r="F181" s="1">
        <f t="shared" si="1"/>
        <v>14</v>
      </c>
      <c r="G181" s="1">
        <f t="shared" si="2"/>
        <v>14</v>
      </c>
      <c r="H181" s="1" t="s">
        <v>1290</v>
      </c>
      <c r="I181" s="1">
        <v>7.0</v>
      </c>
      <c r="J181" s="1">
        <v>7.0</v>
      </c>
      <c r="K181" s="1">
        <v>1.0</v>
      </c>
    </row>
    <row r="182" ht="15.75" customHeight="1">
      <c r="A182" s="1" t="s">
        <v>1317</v>
      </c>
      <c r="B182" s="1">
        <v>181.0</v>
      </c>
      <c r="C182" s="1">
        <v>27.0</v>
      </c>
      <c r="D182" s="1" t="s">
        <v>1228</v>
      </c>
      <c r="E182" s="1">
        <v>71.0</v>
      </c>
      <c r="F182" s="1">
        <f t="shared" si="1"/>
        <v>-9</v>
      </c>
      <c r="G182" s="1">
        <f t="shared" si="2"/>
        <v>9</v>
      </c>
      <c r="H182" s="1" t="s">
        <v>1288</v>
      </c>
      <c r="I182" s="1">
        <v>2.0</v>
      </c>
      <c r="J182" s="1">
        <v>2.0</v>
      </c>
      <c r="K182" s="1">
        <v>1.0</v>
      </c>
    </row>
    <row r="183" ht="15.75" customHeight="1">
      <c r="A183" s="1" t="s">
        <v>1317</v>
      </c>
      <c r="B183" s="1">
        <v>182.0</v>
      </c>
      <c r="D183" s="1" t="s">
        <v>1228</v>
      </c>
      <c r="E183" s="1">
        <v>71.0</v>
      </c>
      <c r="F183" s="1">
        <f t="shared" si="1"/>
        <v>0</v>
      </c>
      <c r="G183" s="1">
        <f t="shared" si="2"/>
        <v>0</v>
      </c>
      <c r="H183" s="1" t="s">
        <v>1195</v>
      </c>
      <c r="I183" s="1">
        <v>2.0</v>
      </c>
      <c r="J183" s="1">
        <v>2.0</v>
      </c>
      <c r="K183" s="1">
        <v>1.0</v>
      </c>
    </row>
    <row r="184" ht="15.75" customHeight="1">
      <c r="A184" s="1" t="s">
        <v>1317</v>
      </c>
      <c r="B184" s="1">
        <v>183.0</v>
      </c>
      <c r="D184" s="1" t="s">
        <v>1228</v>
      </c>
      <c r="E184" s="1">
        <v>71.0</v>
      </c>
      <c r="F184" s="1">
        <f t="shared" si="1"/>
        <v>0</v>
      </c>
      <c r="G184" s="1">
        <f t="shared" si="2"/>
        <v>0</v>
      </c>
      <c r="H184" s="1" t="s">
        <v>1195</v>
      </c>
      <c r="I184" s="1">
        <v>2.0</v>
      </c>
      <c r="J184" s="1">
        <v>2.0</v>
      </c>
      <c r="K184" s="1">
        <v>0.5</v>
      </c>
    </row>
    <row r="185" ht="15.75" customHeight="1">
      <c r="A185" s="1" t="s">
        <v>1317</v>
      </c>
      <c r="B185" s="1">
        <v>184.0</v>
      </c>
      <c r="D185" s="1" t="s">
        <v>1234</v>
      </c>
      <c r="E185" s="1">
        <v>68.0</v>
      </c>
      <c r="F185" s="1">
        <f t="shared" si="1"/>
        <v>-3</v>
      </c>
      <c r="G185" s="1">
        <f t="shared" si="2"/>
        <v>3</v>
      </c>
      <c r="H185" s="1" t="s">
        <v>1229</v>
      </c>
      <c r="I185" s="1">
        <v>7.0</v>
      </c>
      <c r="J185" s="1">
        <v>7.0</v>
      </c>
      <c r="K185" s="1">
        <v>0.375</v>
      </c>
    </row>
    <row r="186" ht="15.75" customHeight="1">
      <c r="A186" s="1" t="s">
        <v>1317</v>
      </c>
      <c r="B186" s="1">
        <v>185.0</v>
      </c>
      <c r="D186" s="1" t="s">
        <v>1230</v>
      </c>
      <c r="E186" s="1">
        <v>69.0</v>
      </c>
      <c r="F186" s="1">
        <f t="shared" si="1"/>
        <v>1</v>
      </c>
      <c r="G186" s="1">
        <f t="shared" si="2"/>
        <v>1</v>
      </c>
      <c r="H186" s="1" t="s">
        <v>1196</v>
      </c>
      <c r="I186" s="1">
        <v>1.0</v>
      </c>
      <c r="J186" s="1">
        <v>1.0</v>
      </c>
      <c r="K186" s="1">
        <v>0.125</v>
      </c>
    </row>
    <row r="187" ht="15.75" customHeight="1">
      <c r="A187" s="1" t="s">
        <v>1317</v>
      </c>
      <c r="B187" s="1">
        <v>186.0</v>
      </c>
      <c r="D187" s="1" t="s">
        <v>1228</v>
      </c>
      <c r="E187" s="1">
        <v>71.0</v>
      </c>
      <c r="F187" s="1">
        <f t="shared" si="1"/>
        <v>2</v>
      </c>
      <c r="G187" s="1">
        <f t="shared" si="2"/>
        <v>2</v>
      </c>
      <c r="H187" s="1" t="s">
        <v>1285</v>
      </c>
      <c r="I187" s="1">
        <v>2.0</v>
      </c>
      <c r="J187" s="1">
        <v>2.0</v>
      </c>
      <c r="K187" s="1">
        <v>0.5</v>
      </c>
    </row>
    <row r="188" ht="15.75" customHeight="1">
      <c r="A188" s="1" t="s">
        <v>1317</v>
      </c>
      <c r="B188" s="1">
        <v>187.0</v>
      </c>
      <c r="D188" s="1" t="s">
        <v>1228</v>
      </c>
      <c r="E188" s="1">
        <v>71.0</v>
      </c>
      <c r="F188" s="1">
        <f t="shared" si="1"/>
        <v>0</v>
      </c>
      <c r="G188" s="1">
        <f t="shared" si="2"/>
        <v>0</v>
      </c>
      <c r="H188" s="1" t="s">
        <v>1195</v>
      </c>
      <c r="I188" s="1">
        <v>2.0</v>
      </c>
      <c r="J188" s="1">
        <v>2.0</v>
      </c>
      <c r="K188" s="1">
        <v>0.5</v>
      </c>
    </row>
    <row r="189" ht="15.75" customHeight="1">
      <c r="A189" s="1" t="s">
        <v>1317</v>
      </c>
      <c r="B189" s="1">
        <v>188.0</v>
      </c>
      <c r="C189" s="1">
        <v>28.0</v>
      </c>
      <c r="D189" s="1" t="s">
        <v>1228</v>
      </c>
      <c r="E189" s="1">
        <v>71.0</v>
      </c>
      <c r="F189" s="1">
        <f t="shared" si="1"/>
        <v>0</v>
      </c>
      <c r="G189" s="1">
        <f t="shared" si="2"/>
        <v>0</v>
      </c>
      <c r="H189" s="1" t="s">
        <v>1195</v>
      </c>
      <c r="I189" s="1">
        <v>2.0</v>
      </c>
      <c r="J189" s="1">
        <v>2.0</v>
      </c>
      <c r="K189" s="1">
        <v>0.5</v>
      </c>
    </row>
    <row r="190" ht="15.75" customHeight="1">
      <c r="A190" s="1" t="s">
        <v>1317</v>
      </c>
      <c r="B190" s="1">
        <v>189.0</v>
      </c>
      <c r="D190" s="1" t="s">
        <v>1234</v>
      </c>
      <c r="E190" s="1">
        <v>68.0</v>
      </c>
      <c r="F190" s="1">
        <f t="shared" si="1"/>
        <v>-3</v>
      </c>
      <c r="G190" s="1">
        <f t="shared" si="2"/>
        <v>3</v>
      </c>
      <c r="H190" s="1" t="s">
        <v>1229</v>
      </c>
      <c r="I190" s="1">
        <v>7.0</v>
      </c>
      <c r="J190" s="1">
        <v>7.0</v>
      </c>
      <c r="K190" s="1">
        <v>0.375</v>
      </c>
    </row>
    <row r="191" ht="15.75" customHeight="1">
      <c r="A191" s="1" t="s">
        <v>1317</v>
      </c>
      <c r="B191" s="1">
        <v>190.0</v>
      </c>
      <c r="D191" s="1" t="s">
        <v>1230</v>
      </c>
      <c r="E191" s="1">
        <v>69.0</v>
      </c>
      <c r="F191" s="1">
        <f t="shared" si="1"/>
        <v>1</v>
      </c>
      <c r="G191" s="1">
        <f t="shared" si="2"/>
        <v>1</v>
      </c>
      <c r="H191" s="1" t="s">
        <v>1196</v>
      </c>
      <c r="I191" s="1">
        <v>1.0</v>
      </c>
      <c r="J191" s="1">
        <v>1.0</v>
      </c>
      <c r="K191" s="1">
        <v>0.125</v>
      </c>
    </row>
    <row r="192" ht="15.75" customHeight="1">
      <c r="A192" s="1" t="s">
        <v>1317</v>
      </c>
      <c r="B192" s="1">
        <v>191.0</v>
      </c>
      <c r="D192" s="1" t="s">
        <v>1228</v>
      </c>
      <c r="E192" s="1">
        <v>71.0</v>
      </c>
      <c r="F192" s="1">
        <f t="shared" si="1"/>
        <v>2</v>
      </c>
      <c r="G192" s="1">
        <f t="shared" si="2"/>
        <v>2</v>
      </c>
      <c r="H192" s="1" t="s">
        <v>1285</v>
      </c>
      <c r="I192" s="1">
        <v>2.0</v>
      </c>
      <c r="J192" s="1">
        <v>2.0</v>
      </c>
      <c r="K192" s="1">
        <v>0.5</v>
      </c>
    </row>
    <row r="193" ht="15.75" customHeight="1">
      <c r="A193" s="1" t="s">
        <v>1317</v>
      </c>
      <c r="B193" s="1">
        <v>192.0</v>
      </c>
      <c r="D193" s="1" t="s">
        <v>1223</v>
      </c>
      <c r="E193" s="1">
        <v>73.0</v>
      </c>
      <c r="F193" s="1">
        <f t="shared" si="1"/>
        <v>2</v>
      </c>
      <c r="G193" s="1">
        <f t="shared" si="2"/>
        <v>2</v>
      </c>
      <c r="H193" s="1" t="s">
        <v>1285</v>
      </c>
      <c r="I193" s="1">
        <v>3.0</v>
      </c>
      <c r="J193" s="1">
        <v>3.0</v>
      </c>
      <c r="K193" s="1">
        <v>0.375</v>
      </c>
    </row>
    <row r="194" ht="15.75" customHeight="1">
      <c r="A194" s="1" t="s">
        <v>1317</v>
      </c>
      <c r="B194" s="1">
        <v>193.0</v>
      </c>
      <c r="D194" s="1" t="s">
        <v>1235</v>
      </c>
      <c r="E194" s="1">
        <v>75.0</v>
      </c>
      <c r="F194" s="1">
        <f t="shared" si="1"/>
        <v>2</v>
      </c>
      <c r="G194" s="1">
        <f t="shared" si="2"/>
        <v>2</v>
      </c>
      <c r="H194" s="1" t="s">
        <v>1285</v>
      </c>
      <c r="I194" s="1" t="s">
        <v>1236</v>
      </c>
      <c r="J194" s="1" t="s">
        <v>1236</v>
      </c>
      <c r="K194" s="1">
        <v>0.125</v>
      </c>
    </row>
    <row r="195" ht="15.75" customHeight="1">
      <c r="A195" s="1" t="s">
        <v>1317</v>
      </c>
      <c r="B195" s="1">
        <v>194.0</v>
      </c>
      <c r="D195" s="1" t="s">
        <v>1225</v>
      </c>
      <c r="E195" s="1">
        <v>76.0</v>
      </c>
      <c r="F195" s="1">
        <f t="shared" si="1"/>
        <v>1</v>
      </c>
      <c r="G195" s="1">
        <f t="shared" si="2"/>
        <v>1</v>
      </c>
      <c r="H195" s="1" t="s">
        <v>1196</v>
      </c>
      <c r="I195" s="1">
        <v>5.0</v>
      </c>
      <c r="J195" s="1">
        <v>5.0</v>
      </c>
      <c r="K195" s="1">
        <v>0.5</v>
      </c>
    </row>
    <row r="196" ht="15.75" customHeight="1">
      <c r="A196" s="1" t="s">
        <v>1317</v>
      </c>
      <c r="B196" s="1">
        <v>195.0</v>
      </c>
      <c r="D196" s="1" t="s">
        <v>1193</v>
      </c>
      <c r="E196" s="1">
        <v>64.0</v>
      </c>
      <c r="F196" s="1">
        <f t="shared" si="1"/>
        <v>-12</v>
      </c>
      <c r="G196" s="1">
        <f t="shared" si="2"/>
        <v>12</v>
      </c>
      <c r="H196" s="1" t="s">
        <v>1192</v>
      </c>
      <c r="I196" s="1">
        <v>5.0</v>
      </c>
      <c r="J196" s="1">
        <v>5.0</v>
      </c>
      <c r="K196" s="1">
        <v>0.5</v>
      </c>
    </row>
    <row r="197" ht="15.75" customHeight="1">
      <c r="A197" s="1" t="s">
        <v>1317</v>
      </c>
      <c r="B197" s="1">
        <v>196.0</v>
      </c>
      <c r="D197" s="1" t="s">
        <v>1228</v>
      </c>
      <c r="E197" s="1">
        <v>71.0</v>
      </c>
      <c r="F197" s="1">
        <f t="shared" si="1"/>
        <v>7</v>
      </c>
      <c r="G197" s="1">
        <f t="shared" si="2"/>
        <v>7</v>
      </c>
      <c r="H197" s="1" t="s">
        <v>1233</v>
      </c>
      <c r="I197" s="1">
        <v>2.0</v>
      </c>
      <c r="J197" s="1">
        <v>2.0</v>
      </c>
      <c r="K197" s="1">
        <v>0.5</v>
      </c>
    </row>
    <row r="198" ht="15.75" customHeight="1">
      <c r="A198" s="1" t="s">
        <v>1317</v>
      </c>
      <c r="B198" s="1">
        <v>197.0</v>
      </c>
      <c r="C198" s="1">
        <v>29.0</v>
      </c>
      <c r="D198" s="1" t="s">
        <v>1223</v>
      </c>
      <c r="E198" s="1">
        <v>73.0</v>
      </c>
      <c r="F198" s="1">
        <f t="shared" si="1"/>
        <v>2</v>
      </c>
      <c r="G198" s="1">
        <f t="shared" si="2"/>
        <v>2</v>
      </c>
      <c r="H198" s="1" t="s">
        <v>1285</v>
      </c>
      <c r="I198" s="1">
        <v>3.0</v>
      </c>
      <c r="J198" s="1">
        <v>3.0</v>
      </c>
      <c r="K198" s="1">
        <v>0.5</v>
      </c>
    </row>
    <row r="199" ht="15.75" customHeight="1">
      <c r="A199" s="1" t="s">
        <v>1317</v>
      </c>
      <c r="B199" s="1">
        <v>198.0</v>
      </c>
      <c r="D199" s="1" t="s">
        <v>1228</v>
      </c>
      <c r="E199" s="1">
        <v>71.0</v>
      </c>
      <c r="F199" s="1">
        <f t="shared" si="1"/>
        <v>-2</v>
      </c>
      <c r="G199" s="1">
        <f t="shared" si="2"/>
        <v>2</v>
      </c>
      <c r="H199" s="1" t="s">
        <v>1286</v>
      </c>
      <c r="I199" s="1">
        <v>2.0</v>
      </c>
      <c r="J199" s="1">
        <v>2.0</v>
      </c>
      <c r="K199" s="1">
        <v>1.0</v>
      </c>
    </row>
    <row r="200" ht="15.75" customHeight="1">
      <c r="A200" s="1" t="s">
        <v>1317</v>
      </c>
      <c r="B200" s="1">
        <v>199.0</v>
      </c>
      <c r="D200" s="1" t="s">
        <v>1230</v>
      </c>
      <c r="E200" s="1">
        <v>69.0</v>
      </c>
      <c r="F200" s="1">
        <f t="shared" si="1"/>
        <v>-2</v>
      </c>
      <c r="G200" s="1">
        <f t="shared" si="2"/>
        <v>2</v>
      </c>
      <c r="H200" s="1" t="s">
        <v>1286</v>
      </c>
      <c r="I200" s="1">
        <v>1.0</v>
      </c>
      <c r="J200" s="1">
        <v>1.0</v>
      </c>
      <c r="K200" s="1">
        <v>0.5</v>
      </c>
    </row>
    <row r="201" ht="15.75" customHeight="1">
      <c r="A201" s="1" t="s">
        <v>1317</v>
      </c>
      <c r="B201" s="1">
        <v>200.0</v>
      </c>
      <c r="D201" s="1" t="s">
        <v>1224</v>
      </c>
      <c r="E201" s="1">
        <v>74.0</v>
      </c>
      <c r="F201" s="1">
        <f t="shared" si="1"/>
        <v>5</v>
      </c>
      <c r="G201" s="1">
        <f t="shared" si="2"/>
        <v>5</v>
      </c>
      <c r="H201" s="1" t="s">
        <v>1237</v>
      </c>
      <c r="I201" s="1">
        <v>4.0</v>
      </c>
      <c r="J201" s="1">
        <v>4.0</v>
      </c>
      <c r="K201" s="1">
        <v>0.5</v>
      </c>
    </row>
    <row r="202" ht="15.75" customHeight="1">
      <c r="A202" s="1" t="s">
        <v>1317</v>
      </c>
      <c r="B202" s="1">
        <v>201.0</v>
      </c>
      <c r="D202" s="1" t="s">
        <v>1223</v>
      </c>
      <c r="E202" s="1">
        <v>73.0</v>
      </c>
      <c r="F202" s="1">
        <f t="shared" si="1"/>
        <v>-1</v>
      </c>
      <c r="G202" s="1">
        <f t="shared" si="2"/>
        <v>1</v>
      </c>
      <c r="H202" s="1" t="s">
        <v>1197</v>
      </c>
      <c r="I202" s="1">
        <v>3.0</v>
      </c>
      <c r="J202" s="1">
        <v>3.0</v>
      </c>
      <c r="K202" s="1">
        <v>1.0</v>
      </c>
    </row>
    <row r="203" ht="15.75" customHeight="1">
      <c r="A203" s="1" t="s">
        <v>1317</v>
      </c>
      <c r="B203" s="1">
        <v>202.0</v>
      </c>
      <c r="D203" s="1" t="s">
        <v>1228</v>
      </c>
      <c r="E203" s="1">
        <v>71.0</v>
      </c>
      <c r="F203" s="1">
        <f t="shared" si="1"/>
        <v>-2</v>
      </c>
      <c r="G203" s="1">
        <f t="shared" si="2"/>
        <v>2</v>
      </c>
      <c r="H203" s="1" t="s">
        <v>1286</v>
      </c>
      <c r="I203" s="1">
        <v>2.0</v>
      </c>
      <c r="J203" s="1">
        <v>2.0</v>
      </c>
      <c r="K203" s="1">
        <v>0.5</v>
      </c>
    </row>
    <row r="204" ht="15.75" customHeight="1">
      <c r="A204" s="1" t="s">
        <v>1317</v>
      </c>
      <c r="B204" s="1">
        <v>203.0</v>
      </c>
      <c r="C204" s="1">
        <v>30.0</v>
      </c>
      <c r="D204" s="1" t="s">
        <v>1223</v>
      </c>
      <c r="E204" s="1">
        <v>73.0</v>
      </c>
      <c r="F204" s="1">
        <f t="shared" si="1"/>
        <v>2</v>
      </c>
      <c r="G204" s="1">
        <f t="shared" si="2"/>
        <v>2</v>
      </c>
      <c r="H204" s="1" t="s">
        <v>1285</v>
      </c>
      <c r="I204" s="1">
        <v>3.0</v>
      </c>
      <c r="J204" s="1">
        <v>3.0</v>
      </c>
      <c r="K204" s="1">
        <v>0.5</v>
      </c>
    </row>
    <row r="205" ht="15.75" customHeight="1">
      <c r="A205" s="1" t="s">
        <v>1317</v>
      </c>
      <c r="B205" s="1">
        <v>204.0</v>
      </c>
      <c r="D205" s="1" t="s">
        <v>1228</v>
      </c>
      <c r="E205" s="1">
        <v>71.0</v>
      </c>
      <c r="F205" s="1">
        <f t="shared" si="1"/>
        <v>-2</v>
      </c>
      <c r="G205" s="1">
        <f t="shared" si="2"/>
        <v>2</v>
      </c>
      <c r="H205" s="1" t="s">
        <v>1286</v>
      </c>
      <c r="I205" s="1">
        <v>2.0</v>
      </c>
      <c r="J205" s="1">
        <v>2.0</v>
      </c>
      <c r="K205" s="1">
        <v>1.0</v>
      </c>
    </row>
    <row r="206" ht="15.75" customHeight="1">
      <c r="A206" s="1" t="s">
        <v>1317</v>
      </c>
      <c r="B206" s="1">
        <v>205.0</v>
      </c>
      <c r="D206" s="1" t="s">
        <v>1230</v>
      </c>
      <c r="E206" s="1">
        <v>69.0</v>
      </c>
      <c r="F206" s="1">
        <f t="shared" si="1"/>
        <v>-2</v>
      </c>
      <c r="G206" s="1">
        <f t="shared" si="2"/>
        <v>2</v>
      </c>
      <c r="H206" s="1" t="s">
        <v>1286</v>
      </c>
      <c r="I206" s="1">
        <v>1.0</v>
      </c>
      <c r="J206" s="1">
        <v>1.0</v>
      </c>
      <c r="K206" s="1">
        <v>0.5</v>
      </c>
    </row>
    <row r="207" ht="15.75" customHeight="1">
      <c r="A207" s="1" t="s">
        <v>1317</v>
      </c>
      <c r="B207" s="1">
        <v>206.0</v>
      </c>
      <c r="D207" s="1" t="s">
        <v>1224</v>
      </c>
      <c r="E207" s="1">
        <v>74.0</v>
      </c>
      <c r="F207" s="1">
        <f t="shared" si="1"/>
        <v>5</v>
      </c>
      <c r="G207" s="1">
        <f t="shared" si="2"/>
        <v>5</v>
      </c>
      <c r="H207" s="1" t="s">
        <v>1237</v>
      </c>
      <c r="I207" s="1">
        <v>4.0</v>
      </c>
      <c r="J207" s="1">
        <v>4.0</v>
      </c>
      <c r="K207" s="1">
        <v>0.5</v>
      </c>
    </row>
    <row r="208" ht="15.75" customHeight="1">
      <c r="A208" s="1" t="s">
        <v>1317</v>
      </c>
      <c r="B208" s="1">
        <v>207.0</v>
      </c>
      <c r="D208" s="1" t="s">
        <v>1223</v>
      </c>
      <c r="E208" s="1">
        <v>73.0</v>
      </c>
      <c r="F208" s="1">
        <f t="shared" si="1"/>
        <v>-1</v>
      </c>
      <c r="G208" s="1">
        <f t="shared" si="2"/>
        <v>1</v>
      </c>
      <c r="H208" s="1" t="s">
        <v>1197</v>
      </c>
      <c r="I208" s="1">
        <v>3.0</v>
      </c>
      <c r="J208" s="1">
        <v>3.0</v>
      </c>
      <c r="K208" s="1">
        <v>1.0</v>
      </c>
    </row>
    <row r="209" ht="15.75" customHeight="1">
      <c r="A209" s="1" t="s">
        <v>1317</v>
      </c>
      <c r="B209" s="1">
        <v>208.0</v>
      </c>
      <c r="D209" s="1" t="s">
        <v>1228</v>
      </c>
      <c r="E209" s="1">
        <v>71.0</v>
      </c>
      <c r="F209" s="1">
        <f t="shared" si="1"/>
        <v>-2</v>
      </c>
      <c r="G209" s="1">
        <f t="shared" si="2"/>
        <v>2</v>
      </c>
      <c r="H209" s="1" t="s">
        <v>1286</v>
      </c>
      <c r="I209" s="1">
        <v>2.0</v>
      </c>
      <c r="J209" s="1">
        <v>2.0</v>
      </c>
      <c r="K209" s="1">
        <v>0.5</v>
      </c>
    </row>
    <row r="210" ht="15.75" customHeight="1">
      <c r="A210" s="1" t="s">
        <v>1317</v>
      </c>
      <c r="B210" s="1">
        <v>209.0</v>
      </c>
      <c r="C210" s="1">
        <v>31.0</v>
      </c>
      <c r="D210" s="1" t="s">
        <v>1223</v>
      </c>
      <c r="E210" s="1">
        <v>73.0</v>
      </c>
      <c r="F210" s="1">
        <f t="shared" si="1"/>
        <v>2</v>
      </c>
      <c r="G210" s="1">
        <f t="shared" si="2"/>
        <v>2</v>
      </c>
      <c r="H210" s="1" t="s">
        <v>1285</v>
      </c>
      <c r="I210" s="1">
        <v>3.0</v>
      </c>
      <c r="J210" s="1">
        <v>3.0</v>
      </c>
      <c r="K210" s="1">
        <v>0.375</v>
      </c>
    </row>
    <row r="211" ht="15.75" customHeight="1">
      <c r="A211" s="1" t="s">
        <v>1317</v>
      </c>
      <c r="B211" s="1">
        <v>210.0</v>
      </c>
      <c r="D211" s="1" t="s">
        <v>1225</v>
      </c>
      <c r="E211" s="1">
        <v>76.0</v>
      </c>
      <c r="F211" s="1">
        <f t="shared" si="1"/>
        <v>3</v>
      </c>
      <c r="G211" s="1">
        <f t="shared" si="2"/>
        <v>3</v>
      </c>
      <c r="H211" s="1" t="s">
        <v>1201</v>
      </c>
      <c r="I211" s="1">
        <v>5.0</v>
      </c>
      <c r="J211" s="1">
        <v>5.0</v>
      </c>
      <c r="K211" s="1">
        <v>0.125</v>
      </c>
    </row>
    <row r="212" ht="15.75" customHeight="1">
      <c r="A212" s="1" t="s">
        <v>1317</v>
      </c>
      <c r="B212" s="1">
        <v>211.0</v>
      </c>
      <c r="D212" s="1" t="s">
        <v>1224</v>
      </c>
      <c r="E212" s="1">
        <v>74.0</v>
      </c>
      <c r="F212" s="1">
        <f t="shared" si="1"/>
        <v>-2</v>
      </c>
      <c r="G212" s="1">
        <f t="shared" si="2"/>
        <v>2</v>
      </c>
      <c r="H212" s="1" t="s">
        <v>1286</v>
      </c>
      <c r="I212" s="1">
        <v>4.0</v>
      </c>
      <c r="J212" s="1">
        <v>4.0</v>
      </c>
      <c r="K212" s="1">
        <v>0.375</v>
      </c>
    </row>
    <row r="213" ht="15.75" customHeight="1">
      <c r="A213" s="1" t="s">
        <v>1317</v>
      </c>
      <c r="B213" s="1">
        <v>212.0</v>
      </c>
      <c r="D213" s="1" t="s">
        <v>1190</v>
      </c>
      <c r="E213" s="1">
        <v>78.0</v>
      </c>
      <c r="F213" s="1">
        <f t="shared" si="1"/>
        <v>4</v>
      </c>
      <c r="G213" s="1">
        <f t="shared" si="2"/>
        <v>4</v>
      </c>
      <c r="H213" s="1" t="s">
        <v>1293</v>
      </c>
      <c r="I213" s="1">
        <v>6.0</v>
      </c>
      <c r="J213" s="1">
        <v>6.0</v>
      </c>
      <c r="K213" s="1">
        <v>0.125</v>
      </c>
    </row>
    <row r="214" ht="15.75" customHeight="1">
      <c r="A214" s="1" t="s">
        <v>1317</v>
      </c>
      <c r="B214" s="1">
        <v>213.0</v>
      </c>
      <c r="D214" s="1" t="s">
        <v>1225</v>
      </c>
      <c r="E214" s="1">
        <v>76.0</v>
      </c>
      <c r="F214" s="1">
        <f t="shared" si="1"/>
        <v>-2</v>
      </c>
      <c r="G214" s="1">
        <f t="shared" si="2"/>
        <v>2</v>
      </c>
      <c r="H214" s="1" t="s">
        <v>1286</v>
      </c>
      <c r="I214" s="1">
        <v>5.0</v>
      </c>
      <c r="J214" s="1">
        <v>5.0</v>
      </c>
      <c r="K214" s="1">
        <v>0.5</v>
      </c>
    </row>
    <row r="215" ht="15.75" customHeight="1">
      <c r="A215" s="1" t="s">
        <v>1317</v>
      </c>
      <c r="B215" s="1">
        <v>214.0</v>
      </c>
      <c r="D215" s="1" t="s">
        <v>1190</v>
      </c>
      <c r="E215" s="1">
        <v>78.0</v>
      </c>
      <c r="F215" s="1">
        <f t="shared" si="1"/>
        <v>2</v>
      </c>
      <c r="G215" s="1">
        <f t="shared" si="2"/>
        <v>2</v>
      </c>
      <c r="H215" s="1" t="s">
        <v>1285</v>
      </c>
      <c r="I215" s="1">
        <v>6.0</v>
      </c>
      <c r="J215" s="1">
        <v>6.0</v>
      </c>
      <c r="K215" s="1">
        <v>0.5</v>
      </c>
    </row>
    <row r="216" ht="15.75" customHeight="1">
      <c r="A216" s="1" t="s">
        <v>1317</v>
      </c>
      <c r="B216" s="1">
        <v>215.0</v>
      </c>
      <c r="D216" s="1" t="s">
        <v>1230</v>
      </c>
      <c r="E216" s="1">
        <v>69.0</v>
      </c>
      <c r="F216" s="1">
        <f t="shared" si="1"/>
        <v>-9</v>
      </c>
      <c r="G216" s="1">
        <f t="shared" si="2"/>
        <v>9</v>
      </c>
      <c r="H216" s="1" t="s">
        <v>1288</v>
      </c>
      <c r="I216" s="1">
        <v>1.0</v>
      </c>
      <c r="J216" s="1">
        <v>1.0</v>
      </c>
      <c r="K216" s="1">
        <v>1.0</v>
      </c>
    </row>
    <row r="217" ht="15.75" customHeight="1">
      <c r="A217" s="1" t="s">
        <v>1317</v>
      </c>
      <c r="B217" s="1">
        <v>216.0</v>
      </c>
      <c r="D217" s="1" t="s">
        <v>1234</v>
      </c>
      <c r="E217" s="1">
        <v>68.0</v>
      </c>
      <c r="F217" s="1">
        <f t="shared" si="1"/>
        <v>-1</v>
      </c>
      <c r="G217" s="1">
        <f t="shared" si="2"/>
        <v>1</v>
      </c>
      <c r="H217" s="1" t="s">
        <v>1197</v>
      </c>
      <c r="I217" s="1">
        <v>7.0</v>
      </c>
      <c r="J217" s="1">
        <v>7.0</v>
      </c>
      <c r="K217" s="1">
        <v>1.0</v>
      </c>
    </row>
    <row r="218" ht="15.75" customHeight="1">
      <c r="A218" s="1" t="s">
        <v>1317</v>
      </c>
      <c r="B218" s="1">
        <v>217.0</v>
      </c>
      <c r="C218" s="1">
        <v>32.0</v>
      </c>
      <c r="D218" s="1" t="s">
        <v>1230</v>
      </c>
      <c r="E218" s="1">
        <v>69.0</v>
      </c>
      <c r="F218" s="1">
        <f t="shared" si="1"/>
        <v>1</v>
      </c>
      <c r="G218" s="1">
        <f t="shared" si="2"/>
        <v>1</v>
      </c>
      <c r="H218" s="1" t="s">
        <v>1196</v>
      </c>
      <c r="I218" s="1">
        <v>1.0</v>
      </c>
      <c r="J218" s="1">
        <v>1.0</v>
      </c>
      <c r="K218" s="1">
        <v>1.0</v>
      </c>
    </row>
    <row r="219" ht="15.75" customHeight="1">
      <c r="A219" s="1" t="s">
        <v>1317</v>
      </c>
      <c r="B219" s="1">
        <v>218.0</v>
      </c>
      <c r="C219" s="1">
        <v>33.0</v>
      </c>
      <c r="D219" s="1" t="s">
        <v>1223</v>
      </c>
      <c r="E219" s="1">
        <v>73.0</v>
      </c>
      <c r="F219" s="1">
        <f t="shared" si="1"/>
        <v>4</v>
      </c>
      <c r="G219" s="1">
        <f t="shared" si="2"/>
        <v>4</v>
      </c>
      <c r="H219" s="1" t="s">
        <v>1293</v>
      </c>
      <c r="I219" s="1">
        <v>3.0</v>
      </c>
      <c r="J219" s="1">
        <v>3.0</v>
      </c>
      <c r="K219" s="1">
        <v>1.0</v>
      </c>
    </row>
    <row r="220" ht="15.75" customHeight="1">
      <c r="A220" s="1" t="s">
        <v>1317</v>
      </c>
      <c r="B220" s="1">
        <v>219.0</v>
      </c>
      <c r="D220" s="1" t="s">
        <v>1224</v>
      </c>
      <c r="E220" s="1">
        <v>74.0</v>
      </c>
      <c r="F220" s="1">
        <f t="shared" si="1"/>
        <v>1</v>
      </c>
      <c r="G220" s="1">
        <f t="shared" si="2"/>
        <v>1</v>
      </c>
      <c r="H220" s="1" t="s">
        <v>1196</v>
      </c>
      <c r="I220" s="1">
        <v>4.0</v>
      </c>
      <c r="J220" s="1">
        <v>4.0</v>
      </c>
      <c r="K220" s="1">
        <v>0.75</v>
      </c>
    </row>
    <row r="221" ht="15.75" customHeight="1">
      <c r="A221" s="1" t="s">
        <v>1317</v>
      </c>
      <c r="B221" s="1">
        <v>220.0</v>
      </c>
      <c r="D221" s="1" t="s">
        <v>1223</v>
      </c>
      <c r="E221" s="1">
        <v>73.0</v>
      </c>
      <c r="F221" s="1">
        <f t="shared" si="1"/>
        <v>-1</v>
      </c>
      <c r="G221" s="1">
        <f t="shared" si="2"/>
        <v>1</v>
      </c>
      <c r="H221" s="1" t="s">
        <v>1197</v>
      </c>
      <c r="I221" s="1">
        <v>3.0</v>
      </c>
      <c r="J221" s="1">
        <v>3.0</v>
      </c>
      <c r="K221" s="1">
        <v>0.125</v>
      </c>
    </row>
    <row r="222" ht="15.75" customHeight="1">
      <c r="A222" s="1" t="s">
        <v>1317</v>
      </c>
      <c r="B222" s="1">
        <v>221.0</v>
      </c>
      <c r="D222" s="1" t="s">
        <v>1224</v>
      </c>
      <c r="E222" s="1">
        <v>74.0</v>
      </c>
      <c r="F222" s="1">
        <f t="shared" si="1"/>
        <v>1</v>
      </c>
      <c r="G222" s="1">
        <f t="shared" si="2"/>
        <v>1</v>
      </c>
      <c r="H222" s="1" t="s">
        <v>1196</v>
      </c>
      <c r="I222" s="1">
        <v>4.0</v>
      </c>
      <c r="J222" s="1">
        <v>4.0</v>
      </c>
      <c r="K222" s="1">
        <v>0.125</v>
      </c>
    </row>
    <row r="223" ht="15.75" customHeight="1">
      <c r="A223" s="1" t="s">
        <v>1317</v>
      </c>
      <c r="B223" s="1">
        <v>222.0</v>
      </c>
      <c r="D223" s="1" t="s">
        <v>1225</v>
      </c>
      <c r="E223" s="1">
        <v>76.0</v>
      </c>
      <c r="F223" s="1">
        <f t="shared" si="1"/>
        <v>2</v>
      </c>
      <c r="G223" s="1">
        <f t="shared" si="2"/>
        <v>2</v>
      </c>
      <c r="H223" s="1" t="s">
        <v>1285</v>
      </c>
      <c r="I223" s="1">
        <v>5.0</v>
      </c>
      <c r="J223" s="1">
        <v>5.0</v>
      </c>
      <c r="K223" s="1">
        <v>0.375</v>
      </c>
    </row>
    <row r="224" ht="15.75" customHeight="1">
      <c r="A224" s="1" t="s">
        <v>1317</v>
      </c>
      <c r="B224" s="1">
        <v>223.0</v>
      </c>
      <c r="D224" s="1" t="s">
        <v>1225</v>
      </c>
      <c r="E224" s="1">
        <v>76.0</v>
      </c>
      <c r="F224" s="1">
        <f t="shared" si="1"/>
        <v>0</v>
      </c>
      <c r="G224" s="1">
        <f t="shared" si="2"/>
        <v>0</v>
      </c>
      <c r="H224" s="1" t="s">
        <v>1195</v>
      </c>
      <c r="I224" s="1">
        <v>5.0</v>
      </c>
      <c r="J224" s="1">
        <v>5.0</v>
      </c>
      <c r="K224" s="1">
        <v>0.125</v>
      </c>
    </row>
    <row r="225" ht="15.75" customHeight="1">
      <c r="A225" s="1" t="s">
        <v>1317</v>
      </c>
      <c r="B225" s="1">
        <v>224.0</v>
      </c>
      <c r="D225" s="1" t="s">
        <v>1224</v>
      </c>
      <c r="E225" s="1">
        <v>74.0</v>
      </c>
      <c r="F225" s="1">
        <f t="shared" si="1"/>
        <v>-2</v>
      </c>
      <c r="G225" s="1">
        <f t="shared" si="2"/>
        <v>2</v>
      </c>
      <c r="H225" s="1" t="s">
        <v>1286</v>
      </c>
      <c r="I225" s="1">
        <v>4.0</v>
      </c>
      <c r="J225" s="1">
        <v>4.0</v>
      </c>
      <c r="K225" s="1">
        <v>0.375</v>
      </c>
    </row>
    <row r="226" ht="15.75" customHeight="1">
      <c r="A226" s="1" t="s">
        <v>1317</v>
      </c>
      <c r="B226" s="1">
        <v>225.0</v>
      </c>
      <c r="D226" s="1" t="s">
        <v>1223</v>
      </c>
      <c r="E226" s="1">
        <v>73.0</v>
      </c>
      <c r="F226" s="1">
        <f t="shared" si="1"/>
        <v>-1</v>
      </c>
      <c r="G226" s="1">
        <f t="shared" si="2"/>
        <v>1</v>
      </c>
      <c r="H226" s="1" t="s">
        <v>1197</v>
      </c>
      <c r="I226" s="1">
        <v>3.0</v>
      </c>
      <c r="J226" s="1">
        <v>3.0</v>
      </c>
      <c r="K226" s="1">
        <v>0.125</v>
      </c>
    </row>
    <row r="227" ht="15.75" customHeight="1">
      <c r="A227" s="1" t="s">
        <v>1317</v>
      </c>
      <c r="B227" s="1">
        <v>226.0</v>
      </c>
      <c r="D227" s="1" t="s">
        <v>1224</v>
      </c>
      <c r="E227" s="1">
        <v>74.0</v>
      </c>
      <c r="F227" s="1">
        <f t="shared" si="1"/>
        <v>1</v>
      </c>
      <c r="G227" s="1">
        <f t="shared" si="2"/>
        <v>1</v>
      </c>
      <c r="H227" s="1" t="s">
        <v>1196</v>
      </c>
      <c r="I227" s="1">
        <v>4.0</v>
      </c>
      <c r="J227" s="1">
        <v>4.0</v>
      </c>
      <c r="K227" s="1">
        <v>0.5</v>
      </c>
    </row>
    <row r="228" ht="15.75" customHeight="1">
      <c r="A228" s="1" t="s">
        <v>1317</v>
      </c>
      <c r="B228" s="1">
        <v>227.0</v>
      </c>
      <c r="D228" s="1" t="s">
        <v>1228</v>
      </c>
      <c r="E228" s="1">
        <v>71.0</v>
      </c>
      <c r="F228" s="1">
        <f t="shared" si="1"/>
        <v>-3</v>
      </c>
      <c r="G228" s="1">
        <f t="shared" si="2"/>
        <v>3</v>
      </c>
      <c r="H228" s="1" t="s">
        <v>1229</v>
      </c>
      <c r="I228" s="1">
        <v>2.0</v>
      </c>
      <c r="J228" s="1">
        <v>2.0</v>
      </c>
      <c r="K228" s="1">
        <v>0.5</v>
      </c>
    </row>
    <row r="229" ht="15.75" customHeight="1">
      <c r="A229" s="1" t="s">
        <v>1317</v>
      </c>
      <c r="B229" s="1">
        <v>228.0</v>
      </c>
      <c r="C229" s="1">
        <v>34.0</v>
      </c>
      <c r="D229" s="1" t="s">
        <v>1223</v>
      </c>
      <c r="E229" s="1">
        <v>73.0</v>
      </c>
      <c r="F229" s="1">
        <f t="shared" si="1"/>
        <v>2</v>
      </c>
      <c r="G229" s="1">
        <f t="shared" si="2"/>
        <v>2</v>
      </c>
      <c r="H229" s="1" t="s">
        <v>1285</v>
      </c>
      <c r="I229" s="1">
        <v>3.0</v>
      </c>
      <c r="J229" s="1">
        <v>3.0</v>
      </c>
      <c r="K229" s="1">
        <v>0.375</v>
      </c>
    </row>
    <row r="230" ht="15.75" customHeight="1">
      <c r="A230" s="1" t="s">
        <v>1317</v>
      </c>
      <c r="B230" s="1">
        <v>229.0</v>
      </c>
      <c r="D230" s="1" t="s">
        <v>1225</v>
      </c>
      <c r="E230" s="1">
        <v>76.0</v>
      </c>
      <c r="F230" s="1">
        <f t="shared" si="1"/>
        <v>3</v>
      </c>
      <c r="G230" s="1">
        <f t="shared" si="2"/>
        <v>3</v>
      </c>
      <c r="H230" s="1" t="s">
        <v>1201</v>
      </c>
      <c r="I230" s="1">
        <v>5.0</v>
      </c>
      <c r="J230" s="1">
        <v>5.0</v>
      </c>
      <c r="K230" s="1">
        <v>0.125</v>
      </c>
    </row>
    <row r="231" ht="15.75" customHeight="1">
      <c r="A231" s="1" t="s">
        <v>1317</v>
      </c>
      <c r="B231" s="1">
        <v>230.0</v>
      </c>
      <c r="D231" s="1" t="s">
        <v>1224</v>
      </c>
      <c r="E231" s="1">
        <v>74.0</v>
      </c>
      <c r="F231" s="1">
        <f t="shared" si="1"/>
        <v>-2</v>
      </c>
      <c r="G231" s="1">
        <f t="shared" si="2"/>
        <v>2</v>
      </c>
      <c r="H231" s="1" t="s">
        <v>1286</v>
      </c>
      <c r="I231" s="1">
        <v>4.0</v>
      </c>
      <c r="J231" s="1">
        <v>4.0</v>
      </c>
      <c r="K231" s="1">
        <v>0.375</v>
      </c>
    </row>
    <row r="232" ht="15.75" customHeight="1">
      <c r="A232" s="1" t="s">
        <v>1317</v>
      </c>
      <c r="B232" s="1">
        <v>231.0</v>
      </c>
      <c r="D232" s="1" t="s">
        <v>1223</v>
      </c>
      <c r="E232" s="1">
        <v>73.0</v>
      </c>
      <c r="F232" s="1">
        <f t="shared" si="1"/>
        <v>-1</v>
      </c>
      <c r="G232" s="1">
        <f t="shared" si="2"/>
        <v>1</v>
      </c>
      <c r="H232" s="1" t="s">
        <v>1197</v>
      </c>
      <c r="I232" s="1">
        <v>3.0</v>
      </c>
      <c r="J232" s="1">
        <v>3.0</v>
      </c>
      <c r="K232" s="1">
        <v>0.125</v>
      </c>
    </row>
    <row r="233" ht="15.75" customHeight="1">
      <c r="A233" s="1" t="s">
        <v>1317</v>
      </c>
      <c r="B233" s="1">
        <v>232.0</v>
      </c>
      <c r="D233" s="1" t="s">
        <v>1228</v>
      </c>
      <c r="E233" s="1">
        <v>71.0</v>
      </c>
      <c r="F233" s="1">
        <f t="shared" si="1"/>
        <v>-2</v>
      </c>
      <c r="G233" s="1">
        <f t="shared" si="2"/>
        <v>2</v>
      </c>
      <c r="H233" s="1" t="s">
        <v>1286</v>
      </c>
      <c r="I233" s="1">
        <v>2.0</v>
      </c>
      <c r="J233" s="1">
        <v>2.0</v>
      </c>
      <c r="K233" s="1">
        <v>0.5</v>
      </c>
    </row>
    <row r="234" ht="15.75" customHeight="1">
      <c r="A234" s="1" t="s">
        <v>1317</v>
      </c>
      <c r="B234" s="1">
        <v>233.0</v>
      </c>
      <c r="D234" s="1" t="s">
        <v>1230</v>
      </c>
      <c r="E234" s="1">
        <v>69.0</v>
      </c>
      <c r="F234" s="1">
        <f t="shared" si="1"/>
        <v>-2</v>
      </c>
      <c r="G234" s="1">
        <f t="shared" si="2"/>
        <v>2</v>
      </c>
      <c r="H234" s="1" t="s">
        <v>1286</v>
      </c>
      <c r="I234" s="1">
        <v>1.0</v>
      </c>
      <c r="J234" s="1">
        <v>1.0</v>
      </c>
      <c r="K234" s="1">
        <v>0.5</v>
      </c>
    </row>
    <row r="235" ht="15.75" customHeight="1">
      <c r="A235" s="1" t="s">
        <v>1317</v>
      </c>
      <c r="B235" s="1">
        <v>234.0</v>
      </c>
      <c r="D235" s="1" t="s">
        <v>1230</v>
      </c>
      <c r="E235" s="1">
        <v>69.0</v>
      </c>
      <c r="F235" s="1">
        <f t="shared" si="1"/>
        <v>0</v>
      </c>
      <c r="G235" s="1">
        <f t="shared" si="2"/>
        <v>0</v>
      </c>
      <c r="H235" s="1" t="s">
        <v>1195</v>
      </c>
      <c r="I235" s="1">
        <v>1.0</v>
      </c>
      <c r="J235" s="1">
        <v>1.0</v>
      </c>
      <c r="K235" s="1">
        <v>0.5</v>
      </c>
    </row>
    <row r="236" ht="15.75" customHeight="1">
      <c r="A236" s="1" t="s">
        <v>1317</v>
      </c>
      <c r="B236" s="1">
        <v>235.0</v>
      </c>
      <c r="D236" s="1" t="s">
        <v>1234</v>
      </c>
      <c r="E236" s="1">
        <v>68.0</v>
      </c>
      <c r="F236" s="1">
        <f t="shared" si="1"/>
        <v>-1</v>
      </c>
      <c r="G236" s="1">
        <f t="shared" si="2"/>
        <v>1</v>
      </c>
      <c r="H236" s="1" t="s">
        <v>1197</v>
      </c>
      <c r="I236" s="1">
        <v>7.0</v>
      </c>
      <c r="J236" s="1">
        <v>7.0</v>
      </c>
      <c r="K236" s="1">
        <v>0.5</v>
      </c>
    </row>
    <row r="237" ht="15.75" customHeight="1">
      <c r="A237" s="1" t="s">
        <v>1317</v>
      </c>
      <c r="B237" s="1">
        <v>236.0</v>
      </c>
      <c r="D237" s="1" t="s">
        <v>1230</v>
      </c>
      <c r="E237" s="1">
        <v>69.0</v>
      </c>
      <c r="F237" s="1">
        <f t="shared" si="1"/>
        <v>1</v>
      </c>
      <c r="G237" s="1">
        <f t="shared" si="2"/>
        <v>1</v>
      </c>
      <c r="H237" s="1" t="s">
        <v>1196</v>
      </c>
      <c r="I237" s="1">
        <v>1.0</v>
      </c>
      <c r="J237" s="1">
        <v>1.0</v>
      </c>
      <c r="K237" s="1">
        <v>0.5</v>
      </c>
    </row>
    <row r="238" ht="15.75" customHeight="1">
      <c r="A238" s="1" t="s">
        <v>1317</v>
      </c>
      <c r="B238" s="1">
        <v>237.0</v>
      </c>
      <c r="C238" s="1">
        <v>35.0</v>
      </c>
      <c r="D238" s="1" t="s">
        <v>1228</v>
      </c>
      <c r="E238" s="1">
        <v>71.0</v>
      </c>
      <c r="F238" s="1">
        <f t="shared" si="1"/>
        <v>2</v>
      </c>
      <c r="G238" s="1">
        <f t="shared" si="2"/>
        <v>2</v>
      </c>
      <c r="H238" s="1" t="s">
        <v>1285</v>
      </c>
      <c r="I238" s="1">
        <v>2.0</v>
      </c>
      <c r="J238" s="1">
        <v>2.0</v>
      </c>
      <c r="K238" s="1">
        <v>0.375</v>
      </c>
    </row>
    <row r="239" ht="15.75" customHeight="1">
      <c r="A239" s="1" t="s">
        <v>1317</v>
      </c>
      <c r="B239" s="1">
        <v>238.0</v>
      </c>
      <c r="D239" s="1" t="s">
        <v>1224</v>
      </c>
      <c r="E239" s="1">
        <v>74.0</v>
      </c>
      <c r="F239" s="1">
        <f t="shared" si="1"/>
        <v>3</v>
      </c>
      <c r="G239" s="1">
        <f t="shared" si="2"/>
        <v>3</v>
      </c>
      <c r="H239" s="1" t="s">
        <v>1201</v>
      </c>
      <c r="I239" s="1">
        <v>4.0</v>
      </c>
      <c r="J239" s="1">
        <v>4.0</v>
      </c>
      <c r="K239" s="1">
        <v>0.125</v>
      </c>
    </row>
    <row r="240" ht="15.75" customHeight="1">
      <c r="A240" s="1" t="s">
        <v>1317</v>
      </c>
      <c r="B240" s="1">
        <v>239.0</v>
      </c>
      <c r="D240" s="1" t="s">
        <v>1223</v>
      </c>
      <c r="E240" s="1">
        <v>73.0</v>
      </c>
      <c r="F240" s="1">
        <f t="shared" si="1"/>
        <v>-1</v>
      </c>
      <c r="G240" s="1">
        <f t="shared" si="2"/>
        <v>1</v>
      </c>
      <c r="H240" s="1" t="s">
        <v>1197</v>
      </c>
      <c r="I240" s="1">
        <v>3.0</v>
      </c>
      <c r="J240" s="1">
        <v>3.0</v>
      </c>
      <c r="K240" s="1">
        <v>0.375</v>
      </c>
    </row>
    <row r="241" ht="15.75" customHeight="1">
      <c r="A241" s="1" t="s">
        <v>1317</v>
      </c>
      <c r="B241" s="1">
        <v>240.0</v>
      </c>
      <c r="D241" s="1" t="s">
        <v>1228</v>
      </c>
      <c r="E241" s="1">
        <v>71.0</v>
      </c>
      <c r="F241" s="1">
        <f t="shared" si="1"/>
        <v>-2</v>
      </c>
      <c r="G241" s="1">
        <f t="shared" si="2"/>
        <v>2</v>
      </c>
      <c r="H241" s="1" t="s">
        <v>1286</v>
      </c>
      <c r="I241" s="1">
        <v>2.0</v>
      </c>
      <c r="J241" s="1">
        <v>2.0</v>
      </c>
      <c r="K241" s="1">
        <v>0.125</v>
      </c>
    </row>
    <row r="242" ht="15.75" customHeight="1">
      <c r="A242" s="1" t="s">
        <v>1317</v>
      </c>
      <c r="B242" s="1">
        <v>241.0</v>
      </c>
      <c r="D242" s="1" t="s">
        <v>1287</v>
      </c>
      <c r="E242" s="1">
        <v>83.0</v>
      </c>
      <c r="F242" s="1">
        <f t="shared" si="1"/>
        <v>12</v>
      </c>
      <c r="G242" s="1">
        <f t="shared" si="2"/>
        <v>12</v>
      </c>
      <c r="H242" s="1" t="s">
        <v>1191</v>
      </c>
      <c r="I242" s="1">
        <v>2.0</v>
      </c>
      <c r="J242" s="1">
        <v>2.0</v>
      </c>
      <c r="K242" s="1">
        <v>0.5</v>
      </c>
    </row>
    <row r="243" ht="15.75" customHeight="1">
      <c r="A243" s="1" t="s">
        <v>1317</v>
      </c>
      <c r="B243" s="1">
        <v>242.0</v>
      </c>
      <c r="D243" s="1" t="s">
        <v>1224</v>
      </c>
      <c r="E243" s="1">
        <v>74.0</v>
      </c>
      <c r="F243" s="1">
        <f t="shared" si="1"/>
        <v>-9</v>
      </c>
      <c r="G243" s="1">
        <f t="shared" si="2"/>
        <v>9</v>
      </c>
      <c r="H243" s="1" t="s">
        <v>1288</v>
      </c>
      <c r="I243" s="1">
        <v>4.0</v>
      </c>
      <c r="J243" s="1">
        <v>4.0</v>
      </c>
      <c r="K243" s="1">
        <v>0.5</v>
      </c>
    </row>
    <row r="244" ht="15.75" customHeight="1">
      <c r="A244" s="1" t="s">
        <v>1317</v>
      </c>
      <c r="B244" s="1">
        <v>243.0</v>
      </c>
      <c r="D244" s="1" t="s">
        <v>1223</v>
      </c>
      <c r="E244" s="1">
        <v>73.0</v>
      </c>
      <c r="F244" s="1">
        <f t="shared" si="1"/>
        <v>-1</v>
      </c>
      <c r="G244" s="1">
        <f t="shared" si="2"/>
        <v>1</v>
      </c>
      <c r="H244" s="1" t="s">
        <v>1197</v>
      </c>
      <c r="I244" s="1">
        <v>3.0</v>
      </c>
      <c r="J244" s="1">
        <v>3.0</v>
      </c>
      <c r="K244" s="1">
        <v>0.375</v>
      </c>
    </row>
    <row r="245" ht="15.75" customHeight="1">
      <c r="A245" s="1" t="s">
        <v>1317</v>
      </c>
      <c r="B245" s="1">
        <v>244.0</v>
      </c>
      <c r="D245" s="1" t="s">
        <v>1225</v>
      </c>
      <c r="E245" s="1">
        <v>76.0</v>
      </c>
      <c r="F245" s="1">
        <f t="shared" si="1"/>
        <v>3</v>
      </c>
      <c r="G245" s="1">
        <f t="shared" si="2"/>
        <v>3</v>
      </c>
      <c r="H245" s="1" t="s">
        <v>1201</v>
      </c>
      <c r="I245" s="1">
        <v>5.0</v>
      </c>
      <c r="J245" s="1">
        <v>5.0</v>
      </c>
      <c r="K245" s="1">
        <v>0.125</v>
      </c>
    </row>
    <row r="246" ht="15.75" customHeight="1">
      <c r="A246" s="1" t="s">
        <v>1317</v>
      </c>
      <c r="B246" s="1">
        <v>245.0</v>
      </c>
      <c r="D246" s="1" t="s">
        <v>1294</v>
      </c>
      <c r="E246" s="1">
        <v>81.0</v>
      </c>
      <c r="F246" s="1">
        <f t="shared" si="1"/>
        <v>5</v>
      </c>
      <c r="G246" s="1">
        <f t="shared" si="2"/>
        <v>5</v>
      </c>
      <c r="H246" s="1" t="s">
        <v>1237</v>
      </c>
      <c r="I246" s="1">
        <v>1.0</v>
      </c>
      <c r="J246" s="1">
        <v>1.0</v>
      </c>
      <c r="K246" s="1">
        <v>0.375</v>
      </c>
    </row>
    <row r="247" ht="15.75" customHeight="1">
      <c r="A247" s="1" t="s">
        <v>1317</v>
      </c>
      <c r="B247" s="1">
        <v>246.0</v>
      </c>
      <c r="D247" s="1" t="s">
        <v>1223</v>
      </c>
      <c r="E247" s="1">
        <v>73.0</v>
      </c>
      <c r="F247" s="1">
        <f t="shared" si="1"/>
        <v>-8</v>
      </c>
      <c r="G247" s="1">
        <f t="shared" si="2"/>
        <v>8</v>
      </c>
      <c r="H247" s="1" t="s">
        <v>1274</v>
      </c>
      <c r="I247" s="1">
        <v>3.0</v>
      </c>
      <c r="J247" s="1">
        <v>3.0</v>
      </c>
      <c r="K247" s="1">
        <v>0.125</v>
      </c>
    </row>
    <row r="248" ht="15.75" customHeight="1">
      <c r="A248" s="1" t="s">
        <v>1317</v>
      </c>
      <c r="B248" s="1">
        <v>247.0</v>
      </c>
      <c r="D248" s="1" t="s">
        <v>1228</v>
      </c>
      <c r="E248" s="1">
        <v>71.0</v>
      </c>
      <c r="F248" s="1">
        <f t="shared" si="1"/>
        <v>-2</v>
      </c>
      <c r="G248" s="1">
        <f t="shared" si="2"/>
        <v>2</v>
      </c>
      <c r="H248" s="1" t="s">
        <v>1286</v>
      </c>
      <c r="I248" s="1">
        <v>2.0</v>
      </c>
      <c r="J248" s="1">
        <v>2.0</v>
      </c>
      <c r="K248" s="1">
        <v>1.0</v>
      </c>
    </row>
    <row r="249" ht="15.75" customHeight="1">
      <c r="A249" s="1" t="s">
        <v>1318</v>
      </c>
      <c r="B249" s="1">
        <v>248.0</v>
      </c>
      <c r="C249" s="1">
        <v>1.0</v>
      </c>
      <c r="D249" s="1" t="s">
        <v>1230</v>
      </c>
      <c r="E249" s="1">
        <v>69.0</v>
      </c>
      <c r="F249" s="1"/>
      <c r="G249" s="1"/>
      <c r="I249" s="1">
        <v>1.0</v>
      </c>
      <c r="J249" s="1">
        <v>1.0</v>
      </c>
      <c r="K249" s="1">
        <v>1.0</v>
      </c>
    </row>
    <row r="250" ht="15.75" customHeight="1">
      <c r="A250" s="1" t="s">
        <v>1318</v>
      </c>
      <c r="B250" s="1">
        <v>249.0</v>
      </c>
      <c r="D250" s="1" t="s">
        <v>1228</v>
      </c>
      <c r="E250" s="1">
        <v>71.0</v>
      </c>
      <c r="F250" s="1">
        <f t="shared" ref="F250:F462" si="3">E250-E249</f>
        <v>2</v>
      </c>
      <c r="G250" s="1">
        <f t="shared" ref="G250:G462" si="4">ABS(F250)</f>
        <v>2</v>
      </c>
      <c r="H250" s="1" t="s">
        <v>1285</v>
      </c>
      <c r="I250" s="1">
        <v>2.0</v>
      </c>
      <c r="J250" s="1">
        <v>2.0</v>
      </c>
      <c r="K250" s="1">
        <v>0.75</v>
      </c>
    </row>
    <row r="251" ht="15.75" customHeight="1">
      <c r="A251" s="1" t="s">
        <v>1318</v>
      </c>
      <c r="B251" s="1">
        <v>250.0</v>
      </c>
      <c r="D251" s="1" t="s">
        <v>1230</v>
      </c>
      <c r="E251" s="1">
        <v>69.0</v>
      </c>
      <c r="F251" s="1">
        <f t="shared" si="3"/>
        <v>-2</v>
      </c>
      <c r="G251" s="1">
        <f t="shared" si="4"/>
        <v>2</v>
      </c>
      <c r="H251" s="1" t="s">
        <v>1286</v>
      </c>
      <c r="I251" s="1">
        <v>1.0</v>
      </c>
      <c r="J251" s="1">
        <v>1.0</v>
      </c>
      <c r="K251" s="1">
        <v>0.125</v>
      </c>
    </row>
    <row r="252" ht="15.75" customHeight="1">
      <c r="A252" s="1" t="s">
        <v>1318</v>
      </c>
      <c r="B252" s="1">
        <v>251.0</v>
      </c>
      <c r="D252" s="1" t="s">
        <v>1228</v>
      </c>
      <c r="E252" s="1">
        <v>71.0</v>
      </c>
      <c r="F252" s="1">
        <f t="shared" si="3"/>
        <v>2</v>
      </c>
      <c r="G252" s="1">
        <f t="shared" si="4"/>
        <v>2</v>
      </c>
      <c r="H252" s="1" t="s">
        <v>1285</v>
      </c>
      <c r="I252" s="1">
        <v>2.0</v>
      </c>
      <c r="J252" s="1">
        <v>2.0</v>
      </c>
      <c r="K252" s="1">
        <v>0.125</v>
      </c>
    </row>
    <row r="253" ht="15.75" customHeight="1">
      <c r="A253" s="1" t="s">
        <v>1318</v>
      </c>
      <c r="B253" s="1">
        <v>252.0</v>
      </c>
      <c r="D253" s="1" t="s">
        <v>1223</v>
      </c>
      <c r="E253" s="1">
        <v>73.0</v>
      </c>
      <c r="F253" s="1">
        <f t="shared" si="3"/>
        <v>2</v>
      </c>
      <c r="G253" s="1">
        <f t="shared" si="4"/>
        <v>2</v>
      </c>
      <c r="H253" s="1" t="s">
        <v>1285</v>
      </c>
      <c r="I253" s="1">
        <v>3.0</v>
      </c>
      <c r="J253" s="1">
        <v>3.0</v>
      </c>
      <c r="K253" s="1">
        <v>0.375</v>
      </c>
    </row>
    <row r="254" ht="15.75" customHeight="1">
      <c r="A254" s="1" t="s">
        <v>1318</v>
      </c>
      <c r="B254" s="1">
        <v>253.0</v>
      </c>
      <c r="D254" s="1" t="s">
        <v>1223</v>
      </c>
      <c r="E254" s="1">
        <v>73.0</v>
      </c>
      <c r="F254" s="1">
        <f t="shared" si="3"/>
        <v>0</v>
      </c>
      <c r="G254" s="1">
        <f t="shared" si="4"/>
        <v>0</v>
      </c>
      <c r="H254" s="1" t="s">
        <v>1195</v>
      </c>
      <c r="I254" s="1">
        <v>3.0</v>
      </c>
      <c r="J254" s="1">
        <v>3.0</v>
      </c>
      <c r="K254" s="1">
        <v>0.125</v>
      </c>
    </row>
    <row r="255" ht="15.75" customHeight="1">
      <c r="A255" s="1" t="s">
        <v>1318</v>
      </c>
      <c r="B255" s="1">
        <v>254.0</v>
      </c>
      <c r="D255" s="1" t="s">
        <v>1228</v>
      </c>
      <c r="E255" s="1">
        <v>71.0</v>
      </c>
      <c r="F255" s="1">
        <f t="shared" si="3"/>
        <v>-2</v>
      </c>
      <c r="G255" s="1">
        <f t="shared" si="4"/>
        <v>2</v>
      </c>
      <c r="H255" s="1" t="s">
        <v>1286</v>
      </c>
      <c r="I255" s="1">
        <v>2.0</v>
      </c>
      <c r="J255" s="1">
        <v>2.0</v>
      </c>
      <c r="K255" s="1">
        <v>0.375</v>
      </c>
    </row>
    <row r="256" ht="15.75" customHeight="1">
      <c r="A256" s="1" t="s">
        <v>1318</v>
      </c>
      <c r="B256" s="1">
        <v>255.0</v>
      </c>
      <c r="D256" s="1" t="s">
        <v>1230</v>
      </c>
      <c r="E256" s="1">
        <v>69.0</v>
      </c>
      <c r="F256" s="1">
        <f t="shared" si="3"/>
        <v>-2</v>
      </c>
      <c r="G256" s="1">
        <f t="shared" si="4"/>
        <v>2</v>
      </c>
      <c r="H256" s="1" t="s">
        <v>1286</v>
      </c>
      <c r="I256" s="1">
        <v>1.0</v>
      </c>
      <c r="J256" s="1">
        <v>1.0</v>
      </c>
      <c r="K256" s="1">
        <v>0.125</v>
      </c>
    </row>
    <row r="257" ht="15.75" customHeight="1">
      <c r="A257" s="1" t="s">
        <v>1318</v>
      </c>
      <c r="B257" s="1">
        <v>256.0</v>
      </c>
      <c r="D257" s="1" t="s">
        <v>1228</v>
      </c>
      <c r="E257" s="1">
        <v>71.0</v>
      </c>
      <c r="F257" s="1">
        <f t="shared" si="3"/>
        <v>2</v>
      </c>
      <c r="G257" s="1">
        <f t="shared" si="4"/>
        <v>2</v>
      </c>
      <c r="H257" s="1" t="s">
        <v>1285</v>
      </c>
      <c r="I257" s="1">
        <v>2.0</v>
      </c>
      <c r="J257" s="1">
        <v>2.0</v>
      </c>
      <c r="K257" s="1">
        <v>0.5</v>
      </c>
    </row>
    <row r="258" ht="15.75" customHeight="1">
      <c r="A258" s="1" t="s">
        <v>1318</v>
      </c>
      <c r="B258" s="1">
        <v>257.0</v>
      </c>
      <c r="D258" s="1" t="s">
        <v>1234</v>
      </c>
      <c r="E258" s="1">
        <v>68.0</v>
      </c>
      <c r="F258" s="1">
        <f t="shared" si="3"/>
        <v>-3</v>
      </c>
      <c r="G258" s="1">
        <f t="shared" si="4"/>
        <v>3</v>
      </c>
      <c r="H258" s="1" t="s">
        <v>1229</v>
      </c>
      <c r="I258" s="1">
        <v>7.0</v>
      </c>
      <c r="J258" s="1">
        <v>7.0</v>
      </c>
      <c r="K258" s="1">
        <v>0.5</v>
      </c>
    </row>
    <row r="259" ht="15.75" customHeight="1">
      <c r="A259" s="1" t="s">
        <v>1318</v>
      </c>
      <c r="B259" s="1">
        <v>258.0</v>
      </c>
      <c r="C259" s="1">
        <v>2.0</v>
      </c>
      <c r="D259" s="1" t="s">
        <v>1230</v>
      </c>
      <c r="E259" s="1">
        <v>69.0</v>
      </c>
      <c r="F259" s="1">
        <f t="shared" si="3"/>
        <v>1</v>
      </c>
      <c r="G259" s="1">
        <f t="shared" si="4"/>
        <v>1</v>
      </c>
      <c r="H259" s="1" t="s">
        <v>1196</v>
      </c>
      <c r="I259" s="1">
        <v>1.0</v>
      </c>
      <c r="J259" s="1">
        <v>1.0</v>
      </c>
      <c r="K259" s="1">
        <v>0.5</v>
      </c>
    </row>
    <row r="260" ht="15.75" customHeight="1">
      <c r="A260" s="1" t="s">
        <v>1318</v>
      </c>
      <c r="B260" s="1">
        <v>259.0</v>
      </c>
      <c r="D260" s="1" t="s">
        <v>1193</v>
      </c>
      <c r="E260" s="1">
        <v>64.0</v>
      </c>
      <c r="F260" s="1">
        <f t="shared" si="3"/>
        <v>-5</v>
      </c>
      <c r="G260" s="1">
        <f t="shared" si="4"/>
        <v>5</v>
      </c>
      <c r="H260" s="1" t="s">
        <v>1272</v>
      </c>
      <c r="I260" s="1">
        <v>5.0</v>
      </c>
      <c r="J260" s="1">
        <v>5.0</v>
      </c>
      <c r="K260" s="1">
        <v>0.5</v>
      </c>
    </row>
    <row r="261" ht="15.75" customHeight="1">
      <c r="A261" s="1" t="s">
        <v>1318</v>
      </c>
      <c r="B261" s="1">
        <v>260.0</v>
      </c>
      <c r="D261" s="1" t="s">
        <v>1239</v>
      </c>
      <c r="E261" s="1">
        <v>66.0</v>
      </c>
      <c r="F261" s="1">
        <f t="shared" si="3"/>
        <v>2</v>
      </c>
      <c r="G261" s="1">
        <f t="shared" si="4"/>
        <v>2</v>
      </c>
      <c r="H261" s="1" t="s">
        <v>1285</v>
      </c>
      <c r="I261" s="1">
        <v>6.0</v>
      </c>
      <c r="J261" s="1">
        <v>6.0</v>
      </c>
      <c r="K261" s="1">
        <v>0.5</v>
      </c>
    </row>
    <row r="262" ht="15.75" customHeight="1">
      <c r="A262" s="1" t="s">
        <v>1318</v>
      </c>
      <c r="B262" s="1">
        <v>261.0</v>
      </c>
      <c r="D262" s="1" t="s">
        <v>1319</v>
      </c>
      <c r="E262" s="1">
        <v>63.0</v>
      </c>
      <c r="F262" s="1">
        <f t="shared" si="3"/>
        <v>-3</v>
      </c>
      <c r="G262" s="1">
        <f t="shared" si="4"/>
        <v>3</v>
      </c>
      <c r="H262" s="1" t="s">
        <v>1229</v>
      </c>
      <c r="I262" s="1" t="s">
        <v>1236</v>
      </c>
      <c r="J262" s="1" t="s">
        <v>1236</v>
      </c>
      <c r="K262" s="1">
        <v>0.5</v>
      </c>
    </row>
    <row r="263" ht="15.75" customHeight="1">
      <c r="A263" s="1" t="s">
        <v>1318</v>
      </c>
      <c r="B263" s="1">
        <v>262.0</v>
      </c>
      <c r="D263" s="1" t="s">
        <v>1193</v>
      </c>
      <c r="E263" s="1">
        <v>64.0</v>
      </c>
      <c r="F263" s="1">
        <f t="shared" si="3"/>
        <v>1</v>
      </c>
      <c r="G263" s="1">
        <f t="shared" si="4"/>
        <v>1</v>
      </c>
      <c r="H263" s="1" t="s">
        <v>1196</v>
      </c>
      <c r="I263" s="1">
        <v>5.0</v>
      </c>
      <c r="J263" s="1">
        <v>5.0</v>
      </c>
      <c r="K263" s="1">
        <v>1.0</v>
      </c>
    </row>
    <row r="264" ht="15.75" customHeight="1">
      <c r="A264" s="1" t="s">
        <v>1318</v>
      </c>
      <c r="B264" s="1">
        <v>263.0</v>
      </c>
      <c r="D264" s="1" t="s">
        <v>1239</v>
      </c>
      <c r="E264" s="1">
        <v>66.0</v>
      </c>
      <c r="F264" s="1">
        <f t="shared" si="3"/>
        <v>2</v>
      </c>
      <c r="G264" s="1">
        <f t="shared" si="4"/>
        <v>2</v>
      </c>
      <c r="H264" s="1" t="s">
        <v>1285</v>
      </c>
      <c r="I264" s="1">
        <v>6.0</v>
      </c>
      <c r="J264" s="1">
        <v>6.0</v>
      </c>
      <c r="K264" s="1">
        <v>0.5</v>
      </c>
    </row>
    <row r="265" ht="15.75" customHeight="1">
      <c r="A265" s="1" t="s">
        <v>1318</v>
      </c>
      <c r="B265" s="1">
        <v>264.0</v>
      </c>
      <c r="C265" s="1">
        <v>3.0</v>
      </c>
      <c r="D265" s="1" t="s">
        <v>1193</v>
      </c>
      <c r="E265" s="1">
        <v>64.0</v>
      </c>
      <c r="F265" s="1">
        <f t="shared" si="3"/>
        <v>-2</v>
      </c>
      <c r="G265" s="1">
        <f t="shared" si="4"/>
        <v>2</v>
      </c>
      <c r="H265" s="1" t="s">
        <v>1286</v>
      </c>
      <c r="I265" s="1">
        <v>5.0</v>
      </c>
      <c r="J265" s="1">
        <v>5.0</v>
      </c>
      <c r="K265" s="1">
        <v>1.0</v>
      </c>
    </row>
    <row r="266" ht="15.75" customHeight="1">
      <c r="A266" s="1" t="s">
        <v>1318</v>
      </c>
      <c r="B266" s="1">
        <v>265.0</v>
      </c>
      <c r="D266" s="1" t="s">
        <v>1234</v>
      </c>
      <c r="E266" s="1">
        <v>68.0</v>
      </c>
      <c r="F266" s="1">
        <f t="shared" si="3"/>
        <v>4</v>
      </c>
      <c r="G266" s="1">
        <f t="shared" si="4"/>
        <v>4</v>
      </c>
      <c r="H266" s="1" t="s">
        <v>1293</v>
      </c>
      <c r="I266" s="1">
        <v>7.0</v>
      </c>
      <c r="J266" s="1">
        <v>7.0</v>
      </c>
      <c r="K266" s="1">
        <v>0.5</v>
      </c>
    </row>
    <row r="267" ht="15.75" customHeight="1">
      <c r="A267" s="1" t="s">
        <v>1318</v>
      </c>
      <c r="B267" s="1">
        <v>266.0</v>
      </c>
      <c r="D267" s="1" t="s">
        <v>1230</v>
      </c>
      <c r="E267" s="1">
        <v>69.0</v>
      </c>
      <c r="F267" s="1">
        <f t="shared" si="3"/>
        <v>1</v>
      </c>
      <c r="G267" s="1">
        <f t="shared" si="4"/>
        <v>1</v>
      </c>
      <c r="H267" s="1" t="s">
        <v>1196</v>
      </c>
      <c r="I267" s="1">
        <v>1.0</v>
      </c>
      <c r="J267" s="1">
        <v>1.0</v>
      </c>
      <c r="K267" s="1">
        <v>0.25</v>
      </c>
    </row>
    <row r="268" ht="15.75" customHeight="1">
      <c r="A268" s="1" t="s">
        <v>1318</v>
      </c>
      <c r="B268" s="1">
        <v>267.0</v>
      </c>
      <c r="D268" s="1" t="s">
        <v>1320</v>
      </c>
      <c r="E268" s="1">
        <v>57.0</v>
      </c>
      <c r="F268" s="1">
        <f t="shared" si="3"/>
        <v>-12</v>
      </c>
      <c r="G268" s="1">
        <f t="shared" si="4"/>
        <v>12</v>
      </c>
      <c r="H268" s="1" t="s">
        <v>1192</v>
      </c>
      <c r="I268" s="1">
        <v>1.0</v>
      </c>
      <c r="J268" s="1">
        <v>1.0</v>
      </c>
      <c r="K268" s="1">
        <v>0.25</v>
      </c>
    </row>
    <row r="269" ht="15.75" customHeight="1">
      <c r="A269" s="1" t="s">
        <v>1318</v>
      </c>
      <c r="B269" s="1">
        <v>268.0</v>
      </c>
      <c r="D269" s="1" t="s">
        <v>1320</v>
      </c>
      <c r="E269" s="1">
        <v>57.0</v>
      </c>
      <c r="F269" s="1">
        <f t="shared" si="3"/>
        <v>0</v>
      </c>
      <c r="G269" s="1">
        <f t="shared" si="4"/>
        <v>0</v>
      </c>
      <c r="H269" s="1" t="s">
        <v>1195</v>
      </c>
      <c r="I269" s="1">
        <v>1.0</v>
      </c>
      <c r="J269" s="1">
        <v>1.0</v>
      </c>
      <c r="K269" s="1">
        <v>0.25</v>
      </c>
    </row>
    <row r="270" ht="15.75" customHeight="1">
      <c r="A270" s="1" t="s">
        <v>1318</v>
      </c>
      <c r="B270" s="1">
        <v>269.0</v>
      </c>
      <c r="D270" s="1" t="s">
        <v>1320</v>
      </c>
      <c r="E270" s="1">
        <v>57.0</v>
      </c>
      <c r="F270" s="1">
        <f t="shared" si="3"/>
        <v>0</v>
      </c>
      <c r="G270" s="1">
        <f t="shared" si="4"/>
        <v>0</v>
      </c>
      <c r="H270" s="1" t="s">
        <v>1195</v>
      </c>
      <c r="I270" s="1">
        <v>1.0</v>
      </c>
      <c r="J270" s="1">
        <v>1.0</v>
      </c>
      <c r="K270" s="1">
        <v>0.25</v>
      </c>
    </row>
    <row r="271" ht="15.75" customHeight="1">
      <c r="A271" s="1" t="s">
        <v>1318</v>
      </c>
      <c r="B271" s="1">
        <v>270.0</v>
      </c>
      <c r="D271" s="1" t="s">
        <v>1320</v>
      </c>
      <c r="E271" s="1">
        <v>57.0</v>
      </c>
      <c r="F271" s="1">
        <f t="shared" si="3"/>
        <v>0</v>
      </c>
      <c r="G271" s="1">
        <f t="shared" si="4"/>
        <v>0</v>
      </c>
      <c r="H271" s="1" t="s">
        <v>1195</v>
      </c>
      <c r="I271" s="1">
        <v>1.0</v>
      </c>
      <c r="J271" s="1">
        <v>1.0</v>
      </c>
      <c r="K271" s="1">
        <v>0.25</v>
      </c>
    </row>
    <row r="272" ht="15.75" customHeight="1">
      <c r="A272" s="1" t="s">
        <v>1318</v>
      </c>
      <c r="B272" s="1">
        <v>271.0</v>
      </c>
      <c r="D272" s="1" t="s">
        <v>1320</v>
      </c>
      <c r="E272" s="1">
        <v>57.0</v>
      </c>
      <c r="F272" s="1">
        <f t="shared" si="3"/>
        <v>0</v>
      </c>
      <c r="G272" s="1">
        <f t="shared" si="4"/>
        <v>0</v>
      </c>
      <c r="H272" s="1" t="s">
        <v>1195</v>
      </c>
      <c r="I272" s="1">
        <v>1.0</v>
      </c>
      <c r="J272" s="1">
        <v>1.0</v>
      </c>
      <c r="K272" s="1">
        <v>0.25</v>
      </c>
    </row>
    <row r="273" ht="15.75" customHeight="1">
      <c r="A273" s="1" t="s">
        <v>1318</v>
      </c>
      <c r="B273" s="1">
        <v>272.0</v>
      </c>
      <c r="D273" s="1" t="s">
        <v>1320</v>
      </c>
      <c r="E273" s="1">
        <v>57.0</v>
      </c>
      <c r="F273" s="1">
        <f t="shared" si="3"/>
        <v>0</v>
      </c>
      <c r="G273" s="1">
        <f t="shared" si="4"/>
        <v>0</v>
      </c>
      <c r="H273" s="1" t="s">
        <v>1195</v>
      </c>
      <c r="I273" s="1">
        <v>1.0</v>
      </c>
      <c r="J273" s="1">
        <v>1.0</v>
      </c>
      <c r="K273" s="1">
        <v>0.25</v>
      </c>
    </row>
    <row r="274" ht="15.75" customHeight="1">
      <c r="A274" s="1" t="s">
        <v>1318</v>
      </c>
      <c r="B274" s="1">
        <v>273.0</v>
      </c>
      <c r="D274" s="1" t="s">
        <v>1320</v>
      </c>
      <c r="E274" s="1">
        <v>57.0</v>
      </c>
      <c r="F274" s="1">
        <f t="shared" si="3"/>
        <v>0</v>
      </c>
      <c r="G274" s="1">
        <f t="shared" si="4"/>
        <v>0</v>
      </c>
      <c r="H274" s="1" t="s">
        <v>1195</v>
      </c>
      <c r="I274" s="1">
        <v>1.0</v>
      </c>
      <c r="J274" s="1">
        <v>1.0</v>
      </c>
      <c r="K274" s="1">
        <v>0.25</v>
      </c>
    </row>
    <row r="275" ht="15.75" customHeight="1">
      <c r="A275" s="1" t="s">
        <v>1318</v>
      </c>
      <c r="B275" s="1">
        <v>274.0</v>
      </c>
      <c r="C275" s="1">
        <v>4.0</v>
      </c>
      <c r="D275" s="1" t="s">
        <v>1228</v>
      </c>
      <c r="E275" s="1">
        <v>71.0</v>
      </c>
      <c r="F275" s="1">
        <f t="shared" si="3"/>
        <v>14</v>
      </c>
      <c r="G275" s="1">
        <f t="shared" si="4"/>
        <v>14</v>
      </c>
      <c r="H275" s="1" t="s">
        <v>1290</v>
      </c>
      <c r="I275" s="1">
        <v>2.0</v>
      </c>
      <c r="J275" s="1">
        <v>2.0</v>
      </c>
      <c r="K275" s="1">
        <v>0.25</v>
      </c>
    </row>
    <row r="276" ht="15.75" customHeight="1">
      <c r="A276" s="1" t="s">
        <v>1318</v>
      </c>
      <c r="B276" s="1">
        <v>275.0</v>
      </c>
      <c r="D276" s="1" t="s">
        <v>1321</v>
      </c>
      <c r="E276" s="1">
        <v>59.0</v>
      </c>
      <c r="F276" s="1">
        <f t="shared" si="3"/>
        <v>-12</v>
      </c>
      <c r="G276" s="1">
        <f t="shared" si="4"/>
        <v>12</v>
      </c>
      <c r="H276" s="1" t="s">
        <v>1192</v>
      </c>
      <c r="I276" s="1">
        <v>2.0</v>
      </c>
      <c r="J276" s="1">
        <v>2.0</v>
      </c>
      <c r="K276" s="1">
        <v>0.25</v>
      </c>
    </row>
    <row r="277" ht="15.75" customHeight="1">
      <c r="A277" s="1" t="s">
        <v>1318</v>
      </c>
      <c r="B277" s="1">
        <v>276.0</v>
      </c>
      <c r="D277" s="1" t="s">
        <v>1321</v>
      </c>
      <c r="E277" s="1">
        <v>59.0</v>
      </c>
      <c r="F277" s="1">
        <f t="shared" si="3"/>
        <v>0</v>
      </c>
      <c r="G277" s="1">
        <f t="shared" si="4"/>
        <v>0</v>
      </c>
      <c r="H277" s="1" t="s">
        <v>1195</v>
      </c>
      <c r="I277" s="1">
        <v>2.0</v>
      </c>
      <c r="J277" s="1">
        <v>2.0</v>
      </c>
      <c r="K277" s="1">
        <v>0.25</v>
      </c>
    </row>
    <row r="278" ht="15.75" customHeight="1">
      <c r="A278" s="1" t="s">
        <v>1318</v>
      </c>
      <c r="B278" s="1">
        <v>277.0</v>
      </c>
      <c r="D278" s="1" t="s">
        <v>1321</v>
      </c>
      <c r="E278" s="1">
        <v>59.0</v>
      </c>
      <c r="F278" s="1">
        <f t="shared" si="3"/>
        <v>0</v>
      </c>
      <c r="G278" s="1">
        <f t="shared" si="4"/>
        <v>0</v>
      </c>
      <c r="H278" s="1" t="s">
        <v>1195</v>
      </c>
      <c r="I278" s="1">
        <v>2.0</v>
      </c>
      <c r="J278" s="1">
        <v>2.0</v>
      </c>
      <c r="K278" s="1">
        <v>0.25</v>
      </c>
    </row>
    <row r="279" ht="15.75" customHeight="1">
      <c r="A279" s="1" t="s">
        <v>1318</v>
      </c>
      <c r="B279" s="1">
        <v>278.0</v>
      </c>
      <c r="D279" s="1" t="s">
        <v>1321</v>
      </c>
      <c r="E279" s="1">
        <v>59.0</v>
      </c>
      <c r="F279" s="1">
        <f t="shared" si="3"/>
        <v>0</v>
      </c>
      <c r="G279" s="1">
        <f t="shared" si="4"/>
        <v>0</v>
      </c>
      <c r="H279" s="1" t="s">
        <v>1195</v>
      </c>
      <c r="I279" s="1">
        <v>2.0</v>
      </c>
      <c r="J279" s="1">
        <v>2.0</v>
      </c>
      <c r="K279" s="1">
        <v>0.25</v>
      </c>
    </row>
    <row r="280" ht="15.75" customHeight="1">
      <c r="A280" s="1" t="s">
        <v>1318</v>
      </c>
      <c r="B280" s="1">
        <v>279.0</v>
      </c>
      <c r="D280" s="1" t="s">
        <v>1321</v>
      </c>
      <c r="E280" s="1">
        <v>59.0</v>
      </c>
      <c r="F280" s="1">
        <f t="shared" si="3"/>
        <v>0</v>
      </c>
      <c r="G280" s="1">
        <f t="shared" si="4"/>
        <v>0</v>
      </c>
      <c r="H280" s="1" t="s">
        <v>1195</v>
      </c>
      <c r="I280" s="1">
        <v>2.0</v>
      </c>
      <c r="J280" s="1">
        <v>2.0</v>
      </c>
      <c r="K280" s="1">
        <v>0.25</v>
      </c>
    </row>
    <row r="281" ht="15.75" customHeight="1">
      <c r="A281" s="1" t="s">
        <v>1318</v>
      </c>
      <c r="B281" s="1">
        <v>280.0</v>
      </c>
      <c r="D281" s="1" t="s">
        <v>1321</v>
      </c>
      <c r="E281" s="1">
        <v>59.0</v>
      </c>
      <c r="F281" s="1">
        <f t="shared" si="3"/>
        <v>0</v>
      </c>
      <c r="G281" s="1">
        <f t="shared" si="4"/>
        <v>0</v>
      </c>
      <c r="H281" s="1" t="s">
        <v>1195</v>
      </c>
      <c r="I281" s="1">
        <v>2.0</v>
      </c>
      <c r="J281" s="1">
        <v>2.0</v>
      </c>
      <c r="K281" s="1">
        <v>0.25</v>
      </c>
    </row>
    <row r="282" ht="15.75" customHeight="1">
      <c r="A282" s="1" t="s">
        <v>1318</v>
      </c>
      <c r="B282" s="1">
        <v>281.0</v>
      </c>
      <c r="D282" s="1" t="s">
        <v>1321</v>
      </c>
      <c r="E282" s="1">
        <v>59.0</v>
      </c>
      <c r="F282" s="1">
        <f t="shared" si="3"/>
        <v>0</v>
      </c>
      <c r="G282" s="1">
        <f t="shared" si="4"/>
        <v>0</v>
      </c>
      <c r="H282" s="1" t="s">
        <v>1195</v>
      </c>
      <c r="I282" s="1">
        <v>2.0</v>
      </c>
      <c r="J282" s="1">
        <v>2.0</v>
      </c>
      <c r="K282" s="1">
        <v>0.25</v>
      </c>
    </row>
    <row r="283" ht="15.75" customHeight="1">
      <c r="A283" s="1" t="s">
        <v>1318</v>
      </c>
      <c r="B283" s="1">
        <v>282.0</v>
      </c>
      <c r="D283" s="1" t="s">
        <v>1223</v>
      </c>
      <c r="E283" s="1">
        <v>73.0</v>
      </c>
      <c r="F283" s="1">
        <f t="shared" si="3"/>
        <v>14</v>
      </c>
      <c r="G283" s="1">
        <f t="shared" si="4"/>
        <v>14</v>
      </c>
      <c r="H283" s="1" t="s">
        <v>1290</v>
      </c>
      <c r="I283" s="1">
        <v>3.0</v>
      </c>
      <c r="J283" s="1">
        <v>3.0</v>
      </c>
      <c r="K283" s="1">
        <v>0.25</v>
      </c>
    </row>
    <row r="284" ht="15.75" customHeight="1">
      <c r="A284" s="1" t="s">
        <v>1318</v>
      </c>
      <c r="B284" s="1">
        <v>283.0</v>
      </c>
      <c r="D284" s="1" t="s">
        <v>1200</v>
      </c>
      <c r="E284" s="1">
        <v>61.0</v>
      </c>
      <c r="F284" s="1">
        <f t="shared" si="3"/>
        <v>-12</v>
      </c>
      <c r="G284" s="1">
        <f t="shared" si="4"/>
        <v>12</v>
      </c>
      <c r="H284" s="1" t="s">
        <v>1192</v>
      </c>
      <c r="I284" s="1">
        <v>3.0</v>
      </c>
      <c r="J284" s="1">
        <v>3.0</v>
      </c>
      <c r="K284" s="1">
        <v>0.25</v>
      </c>
    </row>
    <row r="285" ht="15.75" customHeight="1">
      <c r="A285" s="1" t="s">
        <v>1318</v>
      </c>
      <c r="B285" s="1">
        <v>284.0</v>
      </c>
      <c r="D285" s="1" t="s">
        <v>1200</v>
      </c>
      <c r="E285" s="1">
        <v>61.0</v>
      </c>
      <c r="F285" s="1">
        <f t="shared" si="3"/>
        <v>0</v>
      </c>
      <c r="G285" s="1">
        <f t="shared" si="4"/>
        <v>0</v>
      </c>
      <c r="H285" s="1" t="s">
        <v>1195</v>
      </c>
      <c r="I285" s="1">
        <v>3.0</v>
      </c>
      <c r="J285" s="1">
        <v>3.0</v>
      </c>
      <c r="K285" s="1">
        <v>0.25</v>
      </c>
    </row>
    <row r="286" ht="15.75" customHeight="1">
      <c r="A286" s="1" t="s">
        <v>1318</v>
      </c>
      <c r="B286" s="1">
        <v>285.0</v>
      </c>
      <c r="D286" s="1" t="s">
        <v>1200</v>
      </c>
      <c r="E286" s="1">
        <v>61.0</v>
      </c>
      <c r="F286" s="1">
        <f t="shared" si="3"/>
        <v>0</v>
      </c>
      <c r="G286" s="1">
        <f t="shared" si="4"/>
        <v>0</v>
      </c>
      <c r="H286" s="1" t="s">
        <v>1195</v>
      </c>
      <c r="I286" s="1">
        <v>3.0</v>
      </c>
      <c r="J286" s="1">
        <v>3.0</v>
      </c>
      <c r="K286" s="1">
        <v>0.25</v>
      </c>
    </row>
    <row r="287" ht="15.75" customHeight="1">
      <c r="A287" s="1" t="s">
        <v>1318</v>
      </c>
      <c r="B287" s="1">
        <v>286.0</v>
      </c>
      <c r="D287" s="1" t="s">
        <v>1200</v>
      </c>
      <c r="E287" s="1">
        <v>61.0</v>
      </c>
      <c r="F287" s="1">
        <f t="shared" si="3"/>
        <v>0</v>
      </c>
      <c r="G287" s="1">
        <f t="shared" si="4"/>
        <v>0</v>
      </c>
      <c r="H287" s="1" t="s">
        <v>1195</v>
      </c>
      <c r="I287" s="1">
        <v>3.0</v>
      </c>
      <c r="J287" s="1">
        <v>3.0</v>
      </c>
      <c r="K287" s="1">
        <v>0.25</v>
      </c>
    </row>
    <row r="288" ht="15.75" customHeight="1">
      <c r="A288" s="1" t="s">
        <v>1318</v>
      </c>
      <c r="B288" s="1">
        <v>287.0</v>
      </c>
      <c r="D288" s="1" t="s">
        <v>1200</v>
      </c>
      <c r="E288" s="1">
        <v>61.0</v>
      </c>
      <c r="F288" s="1">
        <f t="shared" si="3"/>
        <v>0</v>
      </c>
      <c r="G288" s="1">
        <f t="shared" si="4"/>
        <v>0</v>
      </c>
      <c r="H288" s="1" t="s">
        <v>1195</v>
      </c>
      <c r="I288" s="1">
        <v>3.0</v>
      </c>
      <c r="J288" s="1">
        <v>3.0</v>
      </c>
      <c r="K288" s="1">
        <v>0.25</v>
      </c>
    </row>
    <row r="289" ht="15.75" customHeight="1">
      <c r="A289" s="1" t="s">
        <v>1318</v>
      </c>
      <c r="B289" s="1">
        <v>288.0</v>
      </c>
      <c r="D289" s="1" t="s">
        <v>1200</v>
      </c>
      <c r="E289" s="1">
        <v>61.0</v>
      </c>
      <c r="F289" s="1">
        <f t="shared" si="3"/>
        <v>0</v>
      </c>
      <c r="G289" s="1">
        <f t="shared" si="4"/>
        <v>0</v>
      </c>
      <c r="H289" s="1" t="s">
        <v>1195</v>
      </c>
      <c r="I289" s="1">
        <v>3.0</v>
      </c>
      <c r="J289" s="1">
        <v>3.0</v>
      </c>
      <c r="K289" s="1">
        <v>0.25</v>
      </c>
    </row>
    <row r="290" ht="15.75" customHeight="1">
      <c r="A290" s="1" t="s">
        <v>1318</v>
      </c>
      <c r="B290" s="1">
        <v>289.0</v>
      </c>
      <c r="D290" s="1" t="s">
        <v>1200</v>
      </c>
      <c r="E290" s="1">
        <v>61.0</v>
      </c>
      <c r="F290" s="1">
        <f t="shared" si="3"/>
        <v>0</v>
      </c>
      <c r="G290" s="1">
        <f t="shared" si="4"/>
        <v>0</v>
      </c>
      <c r="H290" s="1" t="s">
        <v>1195</v>
      </c>
      <c r="I290" s="1">
        <v>3.0</v>
      </c>
      <c r="J290" s="1">
        <v>3.0</v>
      </c>
      <c r="K290" s="1">
        <v>0.25</v>
      </c>
    </row>
    <row r="291" ht="15.75" customHeight="1">
      <c r="A291" s="1" t="s">
        <v>1318</v>
      </c>
      <c r="B291" s="1">
        <v>290.0</v>
      </c>
      <c r="C291" s="1">
        <v>5.0</v>
      </c>
      <c r="D291" s="1" t="s">
        <v>1224</v>
      </c>
      <c r="E291" s="1">
        <v>74.0</v>
      </c>
      <c r="F291" s="1">
        <f t="shared" si="3"/>
        <v>13</v>
      </c>
      <c r="G291" s="1">
        <f t="shared" si="4"/>
        <v>13</v>
      </c>
      <c r="H291" s="1" t="s">
        <v>1258</v>
      </c>
      <c r="I291" s="1">
        <v>4.0</v>
      </c>
      <c r="J291" s="1">
        <v>4.0</v>
      </c>
      <c r="K291" s="1">
        <v>0.25</v>
      </c>
    </row>
    <row r="292" ht="15.75" customHeight="1">
      <c r="A292" s="1" t="s">
        <v>1318</v>
      </c>
      <c r="B292" s="1">
        <v>291.0</v>
      </c>
      <c r="D292" s="1" t="s">
        <v>1289</v>
      </c>
      <c r="E292" s="1">
        <v>62.0</v>
      </c>
      <c r="F292" s="1">
        <f t="shared" si="3"/>
        <v>-12</v>
      </c>
      <c r="G292" s="1">
        <f t="shared" si="4"/>
        <v>12</v>
      </c>
      <c r="H292" s="1" t="s">
        <v>1192</v>
      </c>
      <c r="I292" s="1">
        <v>4.0</v>
      </c>
      <c r="J292" s="1">
        <v>4.0</v>
      </c>
      <c r="K292" s="1">
        <v>0.25</v>
      </c>
    </row>
    <row r="293" ht="15.75" customHeight="1">
      <c r="A293" s="1" t="s">
        <v>1318</v>
      </c>
      <c r="B293" s="1">
        <v>292.0</v>
      </c>
      <c r="D293" s="1" t="s">
        <v>1289</v>
      </c>
      <c r="E293" s="1">
        <v>62.0</v>
      </c>
      <c r="F293" s="1">
        <f t="shared" si="3"/>
        <v>0</v>
      </c>
      <c r="G293" s="1">
        <f t="shared" si="4"/>
        <v>0</v>
      </c>
      <c r="H293" s="1" t="s">
        <v>1195</v>
      </c>
      <c r="I293" s="1">
        <v>4.0</v>
      </c>
      <c r="J293" s="1">
        <v>4.0</v>
      </c>
      <c r="K293" s="1">
        <v>0.25</v>
      </c>
    </row>
    <row r="294" ht="15.75" customHeight="1">
      <c r="A294" s="1" t="s">
        <v>1318</v>
      </c>
      <c r="B294" s="1">
        <v>293.0</v>
      </c>
      <c r="D294" s="1" t="s">
        <v>1289</v>
      </c>
      <c r="E294" s="1">
        <v>62.0</v>
      </c>
      <c r="F294" s="1">
        <f t="shared" si="3"/>
        <v>0</v>
      </c>
      <c r="G294" s="1">
        <f t="shared" si="4"/>
        <v>0</v>
      </c>
      <c r="H294" s="1" t="s">
        <v>1195</v>
      </c>
      <c r="I294" s="1">
        <v>4.0</v>
      </c>
      <c r="J294" s="1">
        <v>4.0</v>
      </c>
      <c r="K294" s="1">
        <v>0.25</v>
      </c>
    </row>
    <row r="295" ht="15.75" customHeight="1">
      <c r="A295" s="1" t="s">
        <v>1318</v>
      </c>
      <c r="B295" s="1">
        <v>294.0</v>
      </c>
      <c r="D295" s="1" t="s">
        <v>1289</v>
      </c>
      <c r="E295" s="1">
        <v>62.0</v>
      </c>
      <c r="F295" s="1">
        <f t="shared" si="3"/>
        <v>0</v>
      </c>
      <c r="G295" s="1">
        <f t="shared" si="4"/>
        <v>0</v>
      </c>
      <c r="H295" s="1" t="s">
        <v>1195</v>
      </c>
      <c r="I295" s="1">
        <v>4.0</v>
      </c>
      <c r="J295" s="1">
        <v>4.0</v>
      </c>
      <c r="K295" s="1">
        <v>0.25</v>
      </c>
    </row>
    <row r="296" ht="15.75" customHeight="1">
      <c r="A296" s="1" t="s">
        <v>1318</v>
      </c>
      <c r="B296" s="1">
        <v>295.0</v>
      </c>
      <c r="D296" s="1" t="s">
        <v>1289</v>
      </c>
      <c r="E296" s="1">
        <v>62.0</v>
      </c>
      <c r="F296" s="1">
        <f t="shared" si="3"/>
        <v>0</v>
      </c>
      <c r="G296" s="1">
        <f t="shared" si="4"/>
        <v>0</v>
      </c>
      <c r="H296" s="1" t="s">
        <v>1195</v>
      </c>
      <c r="I296" s="1">
        <v>4.0</v>
      </c>
      <c r="J296" s="1">
        <v>4.0</v>
      </c>
      <c r="K296" s="1">
        <v>0.25</v>
      </c>
    </row>
    <row r="297" ht="15.75" customHeight="1">
      <c r="A297" s="1" t="s">
        <v>1318</v>
      </c>
      <c r="B297" s="1">
        <v>296.0</v>
      </c>
      <c r="D297" s="1" t="s">
        <v>1289</v>
      </c>
      <c r="E297" s="1">
        <v>62.0</v>
      </c>
      <c r="F297" s="1">
        <f t="shared" si="3"/>
        <v>0</v>
      </c>
      <c r="G297" s="1">
        <f t="shared" si="4"/>
        <v>0</v>
      </c>
      <c r="H297" s="1" t="s">
        <v>1195</v>
      </c>
      <c r="I297" s="1">
        <v>4.0</v>
      </c>
      <c r="J297" s="1">
        <v>4.0</v>
      </c>
      <c r="K297" s="1">
        <v>0.25</v>
      </c>
    </row>
    <row r="298" ht="15.75" customHeight="1">
      <c r="A298" s="1" t="s">
        <v>1318</v>
      </c>
      <c r="B298" s="1">
        <v>297.0</v>
      </c>
      <c r="D298" s="1" t="s">
        <v>1289</v>
      </c>
      <c r="E298" s="1">
        <v>62.0</v>
      </c>
      <c r="F298" s="1">
        <f t="shared" si="3"/>
        <v>0</v>
      </c>
      <c r="G298" s="1">
        <f t="shared" si="4"/>
        <v>0</v>
      </c>
      <c r="H298" s="1" t="s">
        <v>1195</v>
      </c>
      <c r="I298" s="1">
        <v>4.0</v>
      </c>
      <c r="J298" s="1">
        <v>4.0</v>
      </c>
      <c r="K298" s="1">
        <v>0.25</v>
      </c>
    </row>
    <row r="299" ht="15.75" customHeight="1">
      <c r="A299" s="1" t="s">
        <v>1318</v>
      </c>
      <c r="B299" s="1">
        <v>298.0</v>
      </c>
      <c r="D299" s="1" t="s">
        <v>1228</v>
      </c>
      <c r="E299" s="1">
        <v>71.0</v>
      </c>
      <c r="F299" s="1">
        <f t="shared" si="3"/>
        <v>9</v>
      </c>
      <c r="G299" s="1">
        <f t="shared" si="4"/>
        <v>9</v>
      </c>
      <c r="H299" s="1" t="s">
        <v>1296</v>
      </c>
      <c r="I299" s="1">
        <v>2.0</v>
      </c>
      <c r="J299" s="1">
        <v>2.0</v>
      </c>
      <c r="K299" s="1">
        <v>1.0</v>
      </c>
    </row>
    <row r="300" ht="15.75" customHeight="1">
      <c r="A300" s="1" t="s">
        <v>1318</v>
      </c>
      <c r="B300" s="1">
        <v>299.0</v>
      </c>
      <c r="D300" s="1" t="s">
        <v>1228</v>
      </c>
      <c r="E300" s="1">
        <v>71.0</v>
      </c>
      <c r="F300" s="1">
        <f t="shared" si="3"/>
        <v>0</v>
      </c>
      <c r="G300" s="1">
        <f t="shared" si="4"/>
        <v>0</v>
      </c>
      <c r="H300" s="1" t="s">
        <v>1195</v>
      </c>
      <c r="I300" s="1">
        <v>2.0</v>
      </c>
      <c r="J300" s="1">
        <v>2.0</v>
      </c>
      <c r="K300" s="1">
        <v>0.125</v>
      </c>
    </row>
    <row r="301" ht="15.75" customHeight="1">
      <c r="A301" s="1" t="s">
        <v>1318</v>
      </c>
      <c r="B301" s="1">
        <v>300.0</v>
      </c>
      <c r="D301" s="1" t="s">
        <v>1230</v>
      </c>
      <c r="E301" s="1">
        <v>69.0</v>
      </c>
      <c r="F301" s="1">
        <f t="shared" si="3"/>
        <v>-2</v>
      </c>
      <c r="G301" s="1">
        <f t="shared" si="4"/>
        <v>2</v>
      </c>
      <c r="H301" s="1" t="s">
        <v>1286</v>
      </c>
      <c r="I301" s="1">
        <v>1.0</v>
      </c>
      <c r="J301" s="1">
        <v>1.0</v>
      </c>
      <c r="K301" s="1">
        <f>0.5*0.75</f>
        <v>0.375</v>
      </c>
    </row>
    <row r="302" ht="15.75" customHeight="1">
      <c r="A302" s="1" t="s">
        <v>1318</v>
      </c>
      <c r="B302" s="1">
        <v>301.0</v>
      </c>
      <c r="D302" s="1" t="s">
        <v>1234</v>
      </c>
      <c r="E302" s="1">
        <v>68.0</v>
      </c>
      <c r="F302" s="1">
        <f t="shared" si="3"/>
        <v>-1</v>
      </c>
      <c r="G302" s="1">
        <f t="shared" si="4"/>
        <v>1</v>
      </c>
      <c r="H302" s="1" t="s">
        <v>1197</v>
      </c>
      <c r="I302" s="1">
        <v>7.0</v>
      </c>
      <c r="J302" s="1">
        <v>7.0</v>
      </c>
      <c r="K302" s="1">
        <v>0.125</v>
      </c>
    </row>
    <row r="303" ht="15.75" customHeight="1">
      <c r="A303" s="1" t="s">
        <v>1318</v>
      </c>
      <c r="B303" s="1">
        <v>302.0</v>
      </c>
      <c r="C303" s="1">
        <v>6.0</v>
      </c>
      <c r="D303" s="1" t="s">
        <v>1230</v>
      </c>
      <c r="E303" s="1">
        <v>69.0</v>
      </c>
      <c r="F303" s="1">
        <f t="shared" si="3"/>
        <v>1</v>
      </c>
      <c r="G303" s="1">
        <f t="shared" si="4"/>
        <v>1</v>
      </c>
      <c r="H303" s="1" t="s">
        <v>1196</v>
      </c>
      <c r="I303" s="1">
        <v>1.0</v>
      </c>
      <c r="J303" s="1">
        <v>1.0</v>
      </c>
      <c r="K303" s="1">
        <v>0.5</v>
      </c>
    </row>
    <row r="304" ht="15.75" customHeight="1">
      <c r="A304" s="1" t="s">
        <v>1318</v>
      </c>
      <c r="B304" s="1">
        <v>303.0</v>
      </c>
      <c r="C304" s="1"/>
      <c r="D304" s="1" t="s">
        <v>1230</v>
      </c>
      <c r="E304" s="1">
        <v>69.0</v>
      </c>
      <c r="F304" s="1">
        <f t="shared" si="3"/>
        <v>0</v>
      </c>
      <c r="G304" s="1">
        <f t="shared" si="4"/>
        <v>0</v>
      </c>
      <c r="H304" s="1" t="s">
        <v>1195</v>
      </c>
      <c r="I304" s="1">
        <v>1.0</v>
      </c>
      <c r="J304" s="1">
        <v>1.0</v>
      </c>
      <c r="K304" s="1">
        <v>0.5</v>
      </c>
    </row>
    <row r="305" ht="15.75" customHeight="1">
      <c r="A305" s="1" t="s">
        <v>1318</v>
      </c>
      <c r="B305" s="1">
        <v>304.0</v>
      </c>
      <c r="D305" s="1" t="s">
        <v>1230</v>
      </c>
      <c r="E305" s="1">
        <v>69.0</v>
      </c>
      <c r="F305" s="1">
        <f t="shared" si="3"/>
        <v>0</v>
      </c>
      <c r="G305" s="1">
        <f t="shared" si="4"/>
        <v>0</v>
      </c>
      <c r="H305" s="1" t="s">
        <v>1195</v>
      </c>
      <c r="I305" s="1">
        <v>1.0</v>
      </c>
      <c r="J305" s="1">
        <v>1.0</v>
      </c>
      <c r="K305" s="1">
        <v>0.5</v>
      </c>
    </row>
    <row r="306" ht="15.75" customHeight="1">
      <c r="A306" s="1" t="s">
        <v>1318</v>
      </c>
      <c r="B306" s="1">
        <v>305.0</v>
      </c>
      <c r="D306" s="1" t="s">
        <v>1234</v>
      </c>
      <c r="E306" s="1">
        <v>68.0</v>
      </c>
      <c r="F306" s="1">
        <f t="shared" si="3"/>
        <v>-1</v>
      </c>
      <c r="G306" s="1">
        <f t="shared" si="4"/>
        <v>1</v>
      </c>
      <c r="H306" s="1" t="s">
        <v>1197</v>
      </c>
      <c r="I306" s="1">
        <v>7.0</v>
      </c>
      <c r="J306" s="1">
        <v>7.0</v>
      </c>
      <c r="K306" s="1">
        <v>0.5</v>
      </c>
    </row>
    <row r="307" ht="15.75" customHeight="1">
      <c r="A307" s="1" t="s">
        <v>1318</v>
      </c>
      <c r="B307" s="1">
        <v>306.0</v>
      </c>
      <c r="D307" s="1" t="s">
        <v>1230</v>
      </c>
      <c r="E307" s="1">
        <v>69.0</v>
      </c>
      <c r="F307" s="1">
        <f t="shared" si="3"/>
        <v>1</v>
      </c>
      <c r="G307" s="1">
        <f t="shared" si="4"/>
        <v>1</v>
      </c>
      <c r="H307" s="1" t="s">
        <v>1196</v>
      </c>
      <c r="I307" s="1">
        <v>1.0</v>
      </c>
      <c r="J307" s="1">
        <v>1.0</v>
      </c>
      <c r="K307" s="1">
        <v>0.5</v>
      </c>
    </row>
    <row r="308" ht="15.75" customHeight="1">
      <c r="A308" s="1" t="s">
        <v>1318</v>
      </c>
      <c r="B308" s="1">
        <v>307.0</v>
      </c>
      <c r="D308" s="1" t="s">
        <v>1200</v>
      </c>
      <c r="E308" s="1">
        <v>61.0</v>
      </c>
      <c r="F308" s="1">
        <f t="shared" si="3"/>
        <v>-8</v>
      </c>
      <c r="G308" s="1">
        <f t="shared" si="4"/>
        <v>8</v>
      </c>
      <c r="H308" s="1" t="s">
        <v>1274</v>
      </c>
      <c r="I308" s="1">
        <v>3.0</v>
      </c>
      <c r="J308" s="1">
        <v>3.0</v>
      </c>
      <c r="K308" s="1">
        <v>0.5</v>
      </c>
    </row>
    <row r="309" ht="15.75" customHeight="1">
      <c r="A309" s="1" t="s">
        <v>1318</v>
      </c>
      <c r="B309" s="1">
        <v>308.0</v>
      </c>
      <c r="D309" s="1" t="s">
        <v>1200</v>
      </c>
      <c r="E309" s="1">
        <v>61.0</v>
      </c>
      <c r="F309" s="1">
        <f t="shared" si="3"/>
        <v>0</v>
      </c>
      <c r="G309" s="1">
        <f t="shared" si="4"/>
        <v>0</v>
      </c>
      <c r="H309" s="1" t="s">
        <v>1195</v>
      </c>
      <c r="I309" s="1">
        <v>3.0</v>
      </c>
      <c r="J309" s="1">
        <v>3.0</v>
      </c>
      <c r="K309" s="1">
        <v>0.5</v>
      </c>
    </row>
    <row r="310" ht="15.75" customHeight="1">
      <c r="A310" s="1" t="s">
        <v>1318</v>
      </c>
      <c r="B310" s="1">
        <v>309.0</v>
      </c>
      <c r="C310" s="1">
        <v>8.0</v>
      </c>
      <c r="D310" s="1" t="s">
        <v>1223</v>
      </c>
      <c r="E310" s="1">
        <v>73.0</v>
      </c>
      <c r="F310" s="1">
        <f t="shared" si="3"/>
        <v>12</v>
      </c>
      <c r="G310" s="1">
        <f t="shared" si="4"/>
        <v>12</v>
      </c>
      <c r="H310" s="1" t="s">
        <v>1191</v>
      </c>
      <c r="I310" s="1">
        <v>3.0</v>
      </c>
      <c r="J310" s="1">
        <v>3.0</v>
      </c>
      <c r="K310" s="1">
        <v>1.0</v>
      </c>
    </row>
    <row r="311" ht="15.75" customHeight="1">
      <c r="A311" s="1" t="s">
        <v>1318</v>
      </c>
      <c r="B311" s="1">
        <v>310.0</v>
      </c>
      <c r="D311" s="1" t="s">
        <v>1228</v>
      </c>
      <c r="E311" s="1">
        <v>71.0</v>
      </c>
      <c r="F311" s="1">
        <f t="shared" si="3"/>
        <v>-2</v>
      </c>
      <c r="G311" s="1">
        <f t="shared" si="4"/>
        <v>2</v>
      </c>
      <c r="H311" s="1" t="s">
        <v>1286</v>
      </c>
      <c r="I311" s="1">
        <v>2.0</v>
      </c>
      <c r="J311" s="1">
        <v>2.0</v>
      </c>
      <c r="K311" s="1">
        <v>0.125</v>
      </c>
    </row>
    <row r="312" ht="15.75" customHeight="1">
      <c r="A312" s="1" t="s">
        <v>1318</v>
      </c>
      <c r="B312" s="1">
        <v>311.0</v>
      </c>
      <c r="D312" s="1" t="s">
        <v>1230</v>
      </c>
      <c r="E312" s="1">
        <v>69.0</v>
      </c>
      <c r="F312" s="1">
        <f t="shared" si="3"/>
        <v>-2</v>
      </c>
      <c r="G312" s="1">
        <f t="shared" si="4"/>
        <v>2</v>
      </c>
      <c r="H312" s="1" t="s">
        <v>1286</v>
      </c>
      <c r="I312" s="1">
        <v>1.0</v>
      </c>
      <c r="J312" s="1">
        <v>1.0</v>
      </c>
      <c r="K312" s="1">
        <f>0.5*0.75</f>
        <v>0.375</v>
      </c>
    </row>
    <row r="313" ht="15.75" customHeight="1">
      <c r="A313" s="1" t="s">
        <v>1318</v>
      </c>
      <c r="B313" s="1">
        <v>312.0</v>
      </c>
      <c r="D313" s="1" t="s">
        <v>1228</v>
      </c>
      <c r="E313" s="1">
        <v>71.0</v>
      </c>
      <c r="F313" s="1">
        <f t="shared" si="3"/>
        <v>2</v>
      </c>
      <c r="G313" s="1">
        <f t="shared" si="4"/>
        <v>2</v>
      </c>
      <c r="H313" s="1" t="s">
        <v>1285</v>
      </c>
      <c r="I313" s="1">
        <v>2.0</v>
      </c>
      <c r="J313" s="1">
        <v>2.0</v>
      </c>
      <c r="K313" s="1">
        <v>0.125</v>
      </c>
    </row>
    <row r="314" ht="15.75" customHeight="1">
      <c r="A314" s="1" t="s">
        <v>1318</v>
      </c>
      <c r="B314" s="1">
        <v>313.0</v>
      </c>
      <c r="D314" s="1" t="s">
        <v>1234</v>
      </c>
      <c r="E314" s="1">
        <v>68.0</v>
      </c>
      <c r="F314" s="1">
        <f t="shared" si="3"/>
        <v>-3</v>
      </c>
      <c r="G314" s="1">
        <f t="shared" si="4"/>
        <v>3</v>
      </c>
      <c r="H314" s="1" t="s">
        <v>1229</v>
      </c>
      <c r="I314" s="1">
        <v>7.0</v>
      </c>
      <c r="J314" s="1">
        <v>7.0</v>
      </c>
      <c r="K314" s="1">
        <v>0.5</v>
      </c>
    </row>
    <row r="315" ht="15.75" customHeight="1">
      <c r="A315" s="1" t="s">
        <v>1318</v>
      </c>
      <c r="B315" s="1">
        <v>314.0</v>
      </c>
      <c r="D315" s="1" t="s">
        <v>1230</v>
      </c>
      <c r="E315" s="1">
        <v>69.0</v>
      </c>
      <c r="F315" s="1">
        <f t="shared" si="3"/>
        <v>1</v>
      </c>
      <c r="G315" s="1">
        <f t="shared" si="4"/>
        <v>1</v>
      </c>
      <c r="H315" s="1" t="s">
        <v>1196</v>
      </c>
      <c r="I315" s="1">
        <v>1.0</v>
      </c>
      <c r="J315" s="1">
        <v>1.0</v>
      </c>
      <c r="K315" s="1">
        <v>0.5</v>
      </c>
    </row>
    <row r="316" ht="15.75" customHeight="1">
      <c r="A316" s="1" t="s">
        <v>1318</v>
      </c>
      <c r="B316" s="1">
        <v>315.0</v>
      </c>
      <c r="C316" s="1">
        <v>9.0</v>
      </c>
      <c r="D316" s="1" t="s">
        <v>1223</v>
      </c>
      <c r="E316" s="1">
        <v>73.0</v>
      </c>
      <c r="F316" s="1">
        <f t="shared" si="3"/>
        <v>4</v>
      </c>
      <c r="G316" s="1">
        <f t="shared" si="4"/>
        <v>4</v>
      </c>
      <c r="H316" s="1" t="s">
        <v>1293</v>
      </c>
      <c r="I316" s="1">
        <v>3.0</v>
      </c>
      <c r="J316" s="1">
        <v>3.0</v>
      </c>
      <c r="K316" s="1">
        <v>1.0</v>
      </c>
    </row>
    <row r="317" ht="15.75" customHeight="1">
      <c r="A317" s="1" t="s">
        <v>1318</v>
      </c>
      <c r="B317" s="1">
        <v>316.0</v>
      </c>
      <c r="D317" s="1" t="s">
        <v>1228</v>
      </c>
      <c r="E317" s="1">
        <v>71.0</v>
      </c>
      <c r="F317" s="1">
        <f t="shared" si="3"/>
        <v>-2</v>
      </c>
      <c r="G317" s="1">
        <f t="shared" si="4"/>
        <v>2</v>
      </c>
      <c r="H317" s="1" t="s">
        <v>1286</v>
      </c>
      <c r="I317" s="1">
        <v>2.0</v>
      </c>
      <c r="J317" s="1">
        <v>2.0</v>
      </c>
      <c r="K317" s="1">
        <v>0.125</v>
      </c>
    </row>
    <row r="318" ht="15.75" customHeight="1">
      <c r="A318" s="1" t="s">
        <v>1318</v>
      </c>
      <c r="B318" s="1">
        <v>317.0</v>
      </c>
      <c r="D318" s="1" t="s">
        <v>1230</v>
      </c>
      <c r="E318" s="1">
        <v>69.0</v>
      </c>
      <c r="F318" s="1">
        <f t="shared" si="3"/>
        <v>-2</v>
      </c>
      <c r="G318" s="1">
        <f t="shared" si="4"/>
        <v>2</v>
      </c>
      <c r="H318" s="1" t="s">
        <v>1286</v>
      </c>
      <c r="I318" s="1">
        <v>1.0</v>
      </c>
      <c r="J318" s="1">
        <v>1.0</v>
      </c>
      <c r="K318" s="1">
        <f>0.5*0.75</f>
        <v>0.375</v>
      </c>
    </row>
    <row r="319" ht="15.75" customHeight="1">
      <c r="A319" s="1" t="s">
        <v>1318</v>
      </c>
      <c r="B319" s="1">
        <v>318.0</v>
      </c>
      <c r="D319" s="1" t="s">
        <v>1228</v>
      </c>
      <c r="E319" s="1">
        <v>71.0</v>
      </c>
      <c r="F319" s="1">
        <f t="shared" si="3"/>
        <v>2</v>
      </c>
      <c r="G319" s="1">
        <f t="shared" si="4"/>
        <v>2</v>
      </c>
      <c r="H319" s="1" t="s">
        <v>1285</v>
      </c>
      <c r="I319" s="1">
        <v>2.0</v>
      </c>
      <c r="J319" s="1">
        <v>2.0</v>
      </c>
      <c r="K319" s="1">
        <v>0.125</v>
      </c>
    </row>
    <row r="320" ht="15.75" customHeight="1">
      <c r="A320" s="1" t="s">
        <v>1318</v>
      </c>
      <c r="B320" s="1">
        <v>319.0</v>
      </c>
      <c r="D320" s="1" t="s">
        <v>1234</v>
      </c>
      <c r="E320" s="1">
        <v>68.0</v>
      </c>
      <c r="F320" s="1">
        <f t="shared" si="3"/>
        <v>-3</v>
      </c>
      <c r="G320" s="1">
        <f t="shared" si="4"/>
        <v>3</v>
      </c>
      <c r="H320" s="1" t="s">
        <v>1229</v>
      </c>
      <c r="I320" s="1">
        <v>7.0</v>
      </c>
      <c r="J320" s="1">
        <v>7.0</v>
      </c>
      <c r="K320" s="1">
        <v>0.5</v>
      </c>
    </row>
    <row r="321" ht="15.75" customHeight="1">
      <c r="A321" s="1" t="s">
        <v>1318</v>
      </c>
      <c r="B321" s="1">
        <v>320.0</v>
      </c>
      <c r="C321" s="1">
        <v>10.0</v>
      </c>
      <c r="D321" s="1" t="s">
        <v>1230</v>
      </c>
      <c r="E321" s="1">
        <v>69.0</v>
      </c>
      <c r="F321" s="1">
        <f t="shared" si="3"/>
        <v>1</v>
      </c>
      <c r="G321" s="1">
        <f t="shared" si="4"/>
        <v>1</v>
      </c>
      <c r="H321" s="1" t="s">
        <v>1196</v>
      </c>
      <c r="I321" s="1">
        <v>1.0</v>
      </c>
      <c r="J321" s="1">
        <v>1.0</v>
      </c>
      <c r="K321" s="1">
        <v>0.5</v>
      </c>
    </row>
    <row r="322" ht="15.75" customHeight="1">
      <c r="A322" s="1" t="s">
        <v>1318</v>
      </c>
      <c r="B322" s="1">
        <v>321.0</v>
      </c>
      <c r="C322" s="1">
        <v>14.0</v>
      </c>
      <c r="D322" s="1" t="s">
        <v>1225</v>
      </c>
      <c r="E322" s="1">
        <v>76.0</v>
      </c>
      <c r="F322" s="1">
        <f t="shared" si="3"/>
        <v>7</v>
      </c>
      <c r="G322" s="1">
        <f t="shared" si="4"/>
        <v>7</v>
      </c>
      <c r="H322" s="1" t="s">
        <v>1233</v>
      </c>
      <c r="I322" s="1">
        <v>5.0</v>
      </c>
      <c r="J322" s="1">
        <v>1.0</v>
      </c>
      <c r="K322" s="1">
        <v>1.0</v>
      </c>
    </row>
    <row r="323" ht="15.75" customHeight="1">
      <c r="A323" s="1" t="s">
        <v>1318</v>
      </c>
      <c r="B323" s="1">
        <v>322.0</v>
      </c>
      <c r="D323" s="1" t="s">
        <v>1190</v>
      </c>
      <c r="E323" s="1">
        <v>78.0</v>
      </c>
      <c r="F323" s="1">
        <f t="shared" si="3"/>
        <v>2</v>
      </c>
      <c r="G323" s="1">
        <f t="shared" si="4"/>
        <v>2</v>
      </c>
      <c r="H323" s="1" t="s">
        <v>1285</v>
      </c>
      <c r="I323" s="1">
        <v>6.0</v>
      </c>
      <c r="J323" s="1">
        <v>2.0</v>
      </c>
      <c r="K323" s="1">
        <v>0.75</v>
      </c>
    </row>
    <row r="324" ht="15.75" customHeight="1">
      <c r="A324" s="1" t="s">
        <v>1318</v>
      </c>
      <c r="B324" s="1">
        <v>323.0</v>
      </c>
      <c r="D324" s="1" t="s">
        <v>1225</v>
      </c>
      <c r="E324" s="1">
        <v>76.0</v>
      </c>
      <c r="F324" s="1">
        <f t="shared" si="3"/>
        <v>-2</v>
      </c>
      <c r="G324" s="1">
        <f t="shared" si="4"/>
        <v>2</v>
      </c>
      <c r="H324" s="1" t="s">
        <v>1286</v>
      </c>
      <c r="I324" s="1">
        <v>5.0</v>
      </c>
      <c r="J324" s="1">
        <v>1.0</v>
      </c>
      <c r="K324" s="1">
        <v>0.125</v>
      </c>
    </row>
    <row r="325" ht="15.75" customHeight="1">
      <c r="A325" s="1" t="s">
        <v>1318</v>
      </c>
      <c r="B325" s="1">
        <v>324.0</v>
      </c>
      <c r="D325" s="1" t="s">
        <v>1190</v>
      </c>
      <c r="E325" s="1">
        <v>78.0</v>
      </c>
      <c r="F325" s="1">
        <f t="shared" si="3"/>
        <v>2</v>
      </c>
      <c r="G325" s="1">
        <f t="shared" si="4"/>
        <v>2</v>
      </c>
      <c r="H325" s="1" t="s">
        <v>1285</v>
      </c>
      <c r="I325" s="1">
        <v>6.0</v>
      </c>
      <c r="J325" s="1">
        <v>2.0</v>
      </c>
      <c r="K325" s="1">
        <v>0.125</v>
      </c>
    </row>
    <row r="326" ht="15.75" customHeight="1">
      <c r="A326" s="1" t="s">
        <v>1318</v>
      </c>
      <c r="B326" s="1">
        <v>325.0</v>
      </c>
      <c r="D326" s="1" t="s">
        <v>1291</v>
      </c>
      <c r="E326" s="1">
        <v>80.0</v>
      </c>
      <c r="F326" s="1">
        <f t="shared" si="3"/>
        <v>2</v>
      </c>
      <c r="G326" s="1">
        <f t="shared" si="4"/>
        <v>2</v>
      </c>
      <c r="H326" s="1" t="s">
        <v>1285</v>
      </c>
      <c r="I326" s="1">
        <v>7.0</v>
      </c>
      <c r="J326" s="1">
        <v>3.0</v>
      </c>
      <c r="K326" s="1">
        <v>0.375</v>
      </c>
    </row>
    <row r="327" ht="15.75" customHeight="1">
      <c r="A327" s="1" t="s">
        <v>1318</v>
      </c>
      <c r="B327" s="1">
        <v>326.0</v>
      </c>
      <c r="D327" s="1" t="s">
        <v>1291</v>
      </c>
      <c r="E327" s="1">
        <v>80.0</v>
      </c>
      <c r="F327" s="1">
        <f t="shared" si="3"/>
        <v>0</v>
      </c>
      <c r="G327" s="1">
        <f t="shared" si="4"/>
        <v>0</v>
      </c>
      <c r="H327" s="1" t="s">
        <v>1195</v>
      </c>
      <c r="I327" s="1">
        <v>7.0</v>
      </c>
      <c r="J327" s="1">
        <v>3.0</v>
      </c>
      <c r="K327" s="1">
        <v>0.125</v>
      </c>
    </row>
    <row r="328" ht="15.75" customHeight="1">
      <c r="A328" s="1" t="s">
        <v>1318</v>
      </c>
      <c r="B328" s="1">
        <v>327.0</v>
      </c>
      <c r="D328" s="1" t="s">
        <v>1190</v>
      </c>
      <c r="E328" s="1">
        <v>78.0</v>
      </c>
      <c r="F328" s="1">
        <f t="shared" si="3"/>
        <v>-2</v>
      </c>
      <c r="G328" s="1">
        <f t="shared" si="4"/>
        <v>2</v>
      </c>
      <c r="H328" s="1" t="s">
        <v>1286</v>
      </c>
      <c r="I328" s="1">
        <v>6.0</v>
      </c>
      <c r="J328" s="1">
        <v>2.0</v>
      </c>
      <c r="K328" s="1">
        <v>0.375</v>
      </c>
    </row>
    <row r="329" ht="15.75" customHeight="1">
      <c r="A329" s="1" t="s">
        <v>1318</v>
      </c>
      <c r="B329" s="1">
        <v>328.0</v>
      </c>
      <c r="D329" s="1" t="s">
        <v>1225</v>
      </c>
      <c r="E329" s="1">
        <v>76.0</v>
      </c>
      <c r="F329" s="1">
        <f t="shared" si="3"/>
        <v>-2</v>
      </c>
      <c r="G329" s="1">
        <f t="shared" si="4"/>
        <v>2</v>
      </c>
      <c r="H329" s="1" t="s">
        <v>1286</v>
      </c>
      <c r="I329" s="1">
        <v>5.0</v>
      </c>
      <c r="J329" s="1">
        <v>1.0</v>
      </c>
      <c r="K329" s="1">
        <v>0.125</v>
      </c>
    </row>
    <row r="330" ht="15.75" customHeight="1">
      <c r="A330" s="1" t="s">
        <v>1318</v>
      </c>
      <c r="B330" s="1">
        <v>329.0</v>
      </c>
      <c r="D330" s="1" t="s">
        <v>1190</v>
      </c>
      <c r="E330" s="1">
        <v>78.0</v>
      </c>
      <c r="F330" s="1">
        <f t="shared" si="3"/>
        <v>2</v>
      </c>
      <c r="G330" s="1">
        <f t="shared" si="4"/>
        <v>2</v>
      </c>
      <c r="H330" s="1" t="s">
        <v>1285</v>
      </c>
      <c r="I330" s="1">
        <v>6.0</v>
      </c>
      <c r="J330" s="1">
        <v>2.0</v>
      </c>
      <c r="K330" s="1">
        <v>0.5</v>
      </c>
    </row>
    <row r="331">
      <c r="A331" s="1" t="s">
        <v>1318</v>
      </c>
      <c r="B331" s="1">
        <v>330.0</v>
      </c>
      <c r="D331" s="1" t="s">
        <v>1235</v>
      </c>
      <c r="E331" s="1">
        <v>75.0</v>
      </c>
      <c r="F331" s="1">
        <f t="shared" si="3"/>
        <v>-3</v>
      </c>
      <c r="G331" s="1">
        <f t="shared" si="4"/>
        <v>3</v>
      </c>
      <c r="H331" s="1" t="s">
        <v>1229</v>
      </c>
      <c r="I331" s="1" t="s">
        <v>1236</v>
      </c>
      <c r="J331" s="1">
        <v>7.0</v>
      </c>
      <c r="K331" s="1">
        <v>0.5</v>
      </c>
    </row>
    <row r="332">
      <c r="A332" s="1" t="s">
        <v>1318</v>
      </c>
      <c r="B332" s="1">
        <v>331.0</v>
      </c>
      <c r="C332" s="1">
        <v>15.0</v>
      </c>
      <c r="D332" s="1" t="s">
        <v>1225</v>
      </c>
      <c r="E332" s="1">
        <v>76.0</v>
      </c>
      <c r="F332" s="1">
        <f t="shared" si="3"/>
        <v>1</v>
      </c>
      <c r="G332" s="1">
        <f t="shared" si="4"/>
        <v>1</v>
      </c>
      <c r="H332" s="1" t="s">
        <v>1196</v>
      </c>
      <c r="I332" s="1">
        <v>5.0</v>
      </c>
      <c r="J332" s="1">
        <v>1.0</v>
      </c>
      <c r="K332" s="1">
        <v>0.5</v>
      </c>
    </row>
    <row r="333">
      <c r="A333" s="1" t="s">
        <v>1318</v>
      </c>
      <c r="B333" s="1">
        <v>332.0</v>
      </c>
      <c r="D333" s="1" t="s">
        <v>1228</v>
      </c>
      <c r="E333" s="1">
        <v>71.0</v>
      </c>
      <c r="F333" s="1">
        <f t="shared" si="3"/>
        <v>-5</v>
      </c>
      <c r="G333" s="1">
        <f t="shared" si="4"/>
        <v>5</v>
      </c>
      <c r="H333" s="1" t="s">
        <v>1272</v>
      </c>
      <c r="I333" s="1">
        <v>2.0</v>
      </c>
      <c r="J333" s="1">
        <v>5.0</v>
      </c>
      <c r="K333" s="1">
        <v>0.5</v>
      </c>
    </row>
    <row r="334">
      <c r="A334" s="1" t="s">
        <v>1318</v>
      </c>
      <c r="B334" s="1">
        <v>333.0</v>
      </c>
      <c r="D334" s="1" t="s">
        <v>1223</v>
      </c>
      <c r="E334" s="1">
        <v>73.0</v>
      </c>
      <c r="F334" s="1">
        <f t="shared" si="3"/>
        <v>2</v>
      </c>
      <c r="G334" s="1">
        <f t="shared" si="4"/>
        <v>2</v>
      </c>
      <c r="H334" s="1" t="s">
        <v>1285</v>
      </c>
      <c r="I334" s="1">
        <v>3.0</v>
      </c>
      <c r="J334" s="1">
        <v>6.0</v>
      </c>
      <c r="K334" s="1">
        <v>0.5</v>
      </c>
    </row>
    <row r="335" ht="15.75" customHeight="1">
      <c r="A335" s="1" t="s">
        <v>1318</v>
      </c>
      <c r="B335" s="1">
        <v>334.0</v>
      </c>
      <c r="D335" s="1" t="s">
        <v>1322</v>
      </c>
      <c r="E335" s="1">
        <v>70.0</v>
      </c>
      <c r="F335" s="1">
        <f t="shared" si="3"/>
        <v>-3</v>
      </c>
      <c r="G335" s="1">
        <f t="shared" si="4"/>
        <v>3</v>
      </c>
      <c r="H335" s="1" t="s">
        <v>1229</v>
      </c>
      <c r="I335" s="1" t="s">
        <v>1323</v>
      </c>
      <c r="J335" s="1" t="s">
        <v>1236</v>
      </c>
      <c r="K335" s="1">
        <v>0.5</v>
      </c>
    </row>
    <row r="336" ht="15.75" customHeight="1">
      <c r="A336" s="1" t="s">
        <v>1318</v>
      </c>
      <c r="B336" s="1">
        <v>335.0</v>
      </c>
      <c r="D336" s="1" t="s">
        <v>1228</v>
      </c>
      <c r="E336" s="1">
        <v>71.0</v>
      </c>
      <c r="F336" s="1">
        <f t="shared" si="3"/>
        <v>1</v>
      </c>
      <c r="G336" s="1">
        <f t="shared" si="4"/>
        <v>1</v>
      </c>
      <c r="H336" s="1" t="s">
        <v>1196</v>
      </c>
      <c r="I336" s="1">
        <v>2.0</v>
      </c>
      <c r="J336" s="1">
        <v>5.0</v>
      </c>
      <c r="K336" s="1">
        <v>0.25</v>
      </c>
    </row>
    <row r="337" ht="15.75" customHeight="1">
      <c r="A337" s="1" t="s">
        <v>1318</v>
      </c>
      <c r="B337" s="1">
        <v>336.0</v>
      </c>
      <c r="D337" s="1" t="s">
        <v>1223</v>
      </c>
      <c r="E337" s="1">
        <v>73.0</v>
      </c>
      <c r="F337" s="1">
        <f t="shared" si="3"/>
        <v>2</v>
      </c>
      <c r="G337" s="1">
        <f t="shared" si="4"/>
        <v>2</v>
      </c>
      <c r="H337" s="1" t="s">
        <v>1285</v>
      </c>
      <c r="I337" s="1">
        <v>3.0</v>
      </c>
      <c r="J337" s="1">
        <v>6.0</v>
      </c>
      <c r="K337" s="1">
        <v>0.25</v>
      </c>
    </row>
    <row r="338" ht="15.75" customHeight="1">
      <c r="A338" s="1" t="s">
        <v>1318</v>
      </c>
      <c r="B338" s="1">
        <v>337.0</v>
      </c>
      <c r="D338" s="1" t="s">
        <v>1223</v>
      </c>
      <c r="E338" s="1">
        <v>73.0</v>
      </c>
      <c r="F338" s="1">
        <f t="shared" si="3"/>
        <v>0</v>
      </c>
      <c r="G338" s="1">
        <f t="shared" si="4"/>
        <v>0</v>
      </c>
      <c r="H338" s="1" t="s">
        <v>1195</v>
      </c>
      <c r="I338" s="1">
        <v>3.0</v>
      </c>
      <c r="J338" s="1">
        <v>6.0</v>
      </c>
      <c r="K338" s="1">
        <v>0.25</v>
      </c>
    </row>
    <row r="339" ht="15.75" customHeight="1">
      <c r="A339" s="1" t="s">
        <v>1318</v>
      </c>
      <c r="B339" s="1">
        <v>338.0</v>
      </c>
      <c r="D339" s="1" t="s">
        <v>1235</v>
      </c>
      <c r="E339" s="1">
        <v>75.0</v>
      </c>
      <c r="F339" s="1">
        <f t="shared" si="3"/>
        <v>2</v>
      </c>
      <c r="G339" s="1">
        <f t="shared" si="4"/>
        <v>2</v>
      </c>
      <c r="H339" s="1" t="s">
        <v>1285</v>
      </c>
      <c r="I339" s="1" t="s">
        <v>1236</v>
      </c>
      <c r="J339" s="1">
        <v>7.0</v>
      </c>
      <c r="K339" s="1">
        <v>0.25</v>
      </c>
    </row>
    <row r="340" ht="15.75" customHeight="1">
      <c r="A340" s="1" t="s">
        <v>1318</v>
      </c>
      <c r="B340" s="1">
        <v>339.0</v>
      </c>
      <c r="D340" s="1" t="s">
        <v>1235</v>
      </c>
      <c r="E340" s="1">
        <v>75.0</v>
      </c>
      <c r="F340" s="1">
        <f t="shared" si="3"/>
        <v>0</v>
      </c>
      <c r="G340" s="1">
        <f t="shared" si="4"/>
        <v>0</v>
      </c>
      <c r="H340" s="1" t="s">
        <v>1195</v>
      </c>
      <c r="I340" s="1" t="s">
        <v>1236</v>
      </c>
      <c r="J340" s="1">
        <v>7.0</v>
      </c>
      <c r="K340" s="1">
        <v>0.25</v>
      </c>
    </row>
    <row r="341" ht="15.75" customHeight="1">
      <c r="A341" s="1" t="s">
        <v>1318</v>
      </c>
      <c r="B341" s="1">
        <v>340.0</v>
      </c>
      <c r="D341" s="1" t="s">
        <v>1225</v>
      </c>
      <c r="E341" s="1">
        <v>76.0</v>
      </c>
      <c r="F341" s="1">
        <f t="shared" si="3"/>
        <v>1</v>
      </c>
      <c r="G341" s="1">
        <f t="shared" si="4"/>
        <v>1</v>
      </c>
      <c r="H341" s="1" t="s">
        <v>1196</v>
      </c>
      <c r="I341" s="1">
        <v>5.0</v>
      </c>
      <c r="J341" s="1">
        <v>1.0</v>
      </c>
      <c r="K341" s="1">
        <v>0.25</v>
      </c>
    </row>
    <row r="342" ht="15.75" customHeight="1">
      <c r="A342" s="1" t="s">
        <v>1318</v>
      </c>
      <c r="B342" s="1">
        <v>341.0</v>
      </c>
      <c r="D342" s="1" t="s">
        <v>1225</v>
      </c>
      <c r="E342" s="1">
        <v>76.0</v>
      </c>
      <c r="F342" s="1">
        <f t="shared" si="3"/>
        <v>0</v>
      </c>
      <c r="G342" s="1">
        <f t="shared" si="4"/>
        <v>0</v>
      </c>
      <c r="H342" s="1" t="s">
        <v>1195</v>
      </c>
      <c r="I342" s="1">
        <v>5.0</v>
      </c>
      <c r="J342" s="1">
        <v>1.0</v>
      </c>
      <c r="K342" s="1">
        <v>0.25</v>
      </c>
    </row>
    <row r="343" ht="15.75" customHeight="1">
      <c r="A343" s="1" t="s">
        <v>1318</v>
      </c>
      <c r="B343" s="1">
        <v>342.0</v>
      </c>
      <c r="D343" s="1" t="s">
        <v>1190</v>
      </c>
      <c r="E343" s="1">
        <v>78.0</v>
      </c>
      <c r="F343" s="1">
        <f t="shared" si="3"/>
        <v>2</v>
      </c>
      <c r="G343" s="1">
        <f t="shared" si="4"/>
        <v>2</v>
      </c>
      <c r="H343" s="1" t="s">
        <v>1285</v>
      </c>
      <c r="I343" s="1">
        <v>6.0</v>
      </c>
      <c r="J343" s="1">
        <v>2.0</v>
      </c>
      <c r="K343" s="1">
        <v>0.25</v>
      </c>
    </row>
    <row r="344" ht="15.75" customHeight="1">
      <c r="A344" s="1" t="s">
        <v>1318</v>
      </c>
      <c r="B344" s="1">
        <v>343.0</v>
      </c>
      <c r="C344" s="1">
        <v>17.0</v>
      </c>
      <c r="D344" s="1" t="s">
        <v>1190</v>
      </c>
      <c r="E344" s="1">
        <v>78.0</v>
      </c>
      <c r="F344" s="1">
        <f t="shared" si="3"/>
        <v>0</v>
      </c>
      <c r="G344" s="1">
        <f t="shared" si="4"/>
        <v>0</v>
      </c>
      <c r="H344" s="1" t="s">
        <v>1195</v>
      </c>
      <c r="I344" s="1">
        <v>6.0</v>
      </c>
      <c r="J344" s="1">
        <v>2.0</v>
      </c>
      <c r="K344" s="1">
        <v>0.5</v>
      </c>
    </row>
    <row r="345" ht="15.75" customHeight="1">
      <c r="A345" s="1" t="s">
        <v>1318</v>
      </c>
      <c r="B345" s="1">
        <v>344.0</v>
      </c>
      <c r="D345" s="1" t="s">
        <v>1225</v>
      </c>
      <c r="E345" s="1">
        <v>76.0</v>
      </c>
      <c r="F345" s="1">
        <f t="shared" si="3"/>
        <v>-2</v>
      </c>
      <c r="G345" s="1">
        <f t="shared" si="4"/>
        <v>2</v>
      </c>
      <c r="H345" s="1" t="s">
        <v>1286</v>
      </c>
      <c r="I345" s="1">
        <v>5.0</v>
      </c>
      <c r="J345" s="1">
        <v>1.0</v>
      </c>
      <c r="K345" s="1">
        <v>0.5</v>
      </c>
    </row>
    <row r="346" ht="15.75" customHeight="1">
      <c r="A346" s="1" t="s">
        <v>1318</v>
      </c>
      <c r="B346" s="1">
        <v>345.0</v>
      </c>
      <c r="D346" s="1" t="s">
        <v>1225</v>
      </c>
      <c r="E346" s="1">
        <v>76.0</v>
      </c>
      <c r="F346" s="1">
        <f t="shared" si="3"/>
        <v>0</v>
      </c>
      <c r="G346" s="1">
        <f t="shared" si="4"/>
        <v>0</v>
      </c>
      <c r="H346" s="1" t="s">
        <v>1195</v>
      </c>
      <c r="I346" s="1">
        <v>5.0</v>
      </c>
      <c r="J346" s="1">
        <v>1.0</v>
      </c>
      <c r="K346" s="1">
        <v>0.5</v>
      </c>
    </row>
    <row r="347" ht="15.75" customHeight="1">
      <c r="A347" s="1" t="s">
        <v>1318</v>
      </c>
      <c r="B347" s="1">
        <v>346.0</v>
      </c>
      <c r="D347" s="1" t="s">
        <v>1235</v>
      </c>
      <c r="E347" s="1">
        <v>75.0</v>
      </c>
      <c r="F347" s="1">
        <f t="shared" si="3"/>
        <v>-1</v>
      </c>
      <c r="G347" s="1">
        <f t="shared" si="4"/>
        <v>1</v>
      </c>
      <c r="H347" s="1" t="s">
        <v>1197</v>
      </c>
      <c r="I347" s="1" t="s">
        <v>1236</v>
      </c>
      <c r="J347" s="1">
        <v>7.0</v>
      </c>
      <c r="K347" s="1">
        <v>0.5</v>
      </c>
    </row>
    <row r="348" ht="15.75" customHeight="1">
      <c r="A348" s="1" t="s">
        <v>1318</v>
      </c>
      <c r="B348" s="1">
        <v>347.0</v>
      </c>
      <c r="D348" s="1" t="s">
        <v>1225</v>
      </c>
      <c r="E348" s="1">
        <v>76.0</v>
      </c>
      <c r="F348" s="1">
        <f t="shared" si="3"/>
        <v>1</v>
      </c>
      <c r="G348" s="1">
        <f t="shared" si="4"/>
        <v>1</v>
      </c>
      <c r="H348" s="1" t="s">
        <v>1196</v>
      </c>
      <c r="I348" s="1">
        <v>5.0</v>
      </c>
      <c r="J348" s="1">
        <v>1.0</v>
      </c>
      <c r="K348" s="1">
        <v>0.5</v>
      </c>
    </row>
    <row r="349" ht="15.75" customHeight="1">
      <c r="A349" s="1" t="s">
        <v>1318</v>
      </c>
      <c r="B349" s="1">
        <v>348.0</v>
      </c>
      <c r="D349" s="1" t="s">
        <v>1234</v>
      </c>
      <c r="E349" s="1">
        <v>68.0</v>
      </c>
      <c r="F349" s="1">
        <f t="shared" si="3"/>
        <v>-8</v>
      </c>
      <c r="G349" s="1">
        <f t="shared" si="4"/>
        <v>8</v>
      </c>
      <c r="H349" s="1" t="s">
        <v>1274</v>
      </c>
      <c r="I349" s="1">
        <v>7.0</v>
      </c>
      <c r="J349" s="1">
        <v>3.0</v>
      </c>
      <c r="K349" s="1">
        <v>0.5</v>
      </c>
    </row>
    <row r="350" ht="15.75" customHeight="1">
      <c r="A350" s="1" t="s">
        <v>1318</v>
      </c>
      <c r="B350" s="1">
        <v>349.0</v>
      </c>
      <c r="D350" s="1" t="s">
        <v>1234</v>
      </c>
      <c r="E350" s="1">
        <v>68.0</v>
      </c>
      <c r="F350" s="1">
        <f t="shared" si="3"/>
        <v>0</v>
      </c>
      <c r="G350" s="1">
        <f t="shared" si="4"/>
        <v>0</v>
      </c>
      <c r="H350" s="1" t="s">
        <v>1195</v>
      </c>
      <c r="I350" s="1">
        <v>7.0</v>
      </c>
      <c r="J350" s="1">
        <v>3.0</v>
      </c>
      <c r="K350" s="1">
        <v>1.0</v>
      </c>
    </row>
    <row r="351" ht="15.75" customHeight="1">
      <c r="A351" s="1" t="s">
        <v>1318</v>
      </c>
      <c r="B351" s="1">
        <v>350.0</v>
      </c>
      <c r="C351" s="1">
        <v>20.0</v>
      </c>
      <c r="D351" s="1" t="s">
        <v>1291</v>
      </c>
      <c r="E351" s="1">
        <v>80.0</v>
      </c>
      <c r="F351" s="1">
        <f t="shared" si="3"/>
        <v>12</v>
      </c>
      <c r="G351" s="1">
        <f t="shared" si="4"/>
        <v>12</v>
      </c>
      <c r="H351" s="1" t="s">
        <v>1191</v>
      </c>
      <c r="I351" s="1">
        <v>7.0</v>
      </c>
      <c r="J351" s="1">
        <v>7.0</v>
      </c>
      <c r="K351" s="1">
        <v>0.125</v>
      </c>
    </row>
    <row r="352" ht="15.75" customHeight="1">
      <c r="A352" s="1" t="s">
        <v>1318</v>
      </c>
      <c r="B352" s="1">
        <v>351.0</v>
      </c>
      <c r="D352" s="1" t="s">
        <v>1190</v>
      </c>
      <c r="E352" s="1">
        <v>78.0</v>
      </c>
      <c r="F352" s="1">
        <f t="shared" si="3"/>
        <v>-2</v>
      </c>
      <c r="G352" s="1">
        <f t="shared" si="4"/>
        <v>2</v>
      </c>
      <c r="H352" s="1" t="s">
        <v>1286</v>
      </c>
      <c r="I352" s="1">
        <v>6.0</v>
      </c>
      <c r="J352" s="1">
        <v>6.0</v>
      </c>
      <c r="K352" s="1">
        <v>0.375</v>
      </c>
    </row>
    <row r="353" ht="15.75" customHeight="1">
      <c r="A353" s="1" t="s">
        <v>1318</v>
      </c>
      <c r="B353" s="1">
        <v>352.0</v>
      </c>
      <c r="D353" s="1" t="s">
        <v>1225</v>
      </c>
      <c r="E353" s="1">
        <v>76.0</v>
      </c>
      <c r="F353" s="1">
        <f t="shared" si="3"/>
        <v>-2</v>
      </c>
      <c r="G353" s="1">
        <f t="shared" si="4"/>
        <v>2</v>
      </c>
      <c r="H353" s="1" t="s">
        <v>1286</v>
      </c>
      <c r="I353" s="1">
        <v>5.0</v>
      </c>
      <c r="J353" s="1">
        <v>5.0</v>
      </c>
      <c r="K353" s="1">
        <v>0.125</v>
      </c>
    </row>
    <row r="354" ht="15.75" customHeight="1">
      <c r="A354" s="1" t="s">
        <v>1318</v>
      </c>
      <c r="B354" s="1">
        <v>353.0</v>
      </c>
      <c r="D354" s="1" t="s">
        <v>1190</v>
      </c>
      <c r="E354" s="1">
        <v>78.0</v>
      </c>
      <c r="F354" s="1">
        <f t="shared" si="3"/>
        <v>2</v>
      </c>
      <c r="G354" s="1">
        <f t="shared" si="4"/>
        <v>2</v>
      </c>
      <c r="H354" s="1" t="s">
        <v>1285</v>
      </c>
      <c r="I354" s="1">
        <v>6.0</v>
      </c>
      <c r="J354" s="1">
        <v>6.0</v>
      </c>
      <c r="K354" s="1">
        <v>0.5</v>
      </c>
    </row>
    <row r="355" ht="15.75" customHeight="1">
      <c r="A355" s="1" t="s">
        <v>1318</v>
      </c>
      <c r="B355" s="1">
        <v>354.0</v>
      </c>
      <c r="D355" s="1" t="s">
        <v>1235</v>
      </c>
      <c r="E355" s="1">
        <v>75.0</v>
      </c>
      <c r="F355" s="1">
        <f t="shared" si="3"/>
        <v>-3</v>
      </c>
      <c r="G355" s="1">
        <f t="shared" si="4"/>
        <v>3</v>
      </c>
      <c r="H355" s="1" t="s">
        <v>1229</v>
      </c>
      <c r="I355" s="1" t="s">
        <v>1236</v>
      </c>
      <c r="J355" s="1" t="s">
        <v>1236</v>
      </c>
      <c r="K355" s="1">
        <v>0.5</v>
      </c>
    </row>
    <row r="356" ht="15.75" customHeight="1">
      <c r="A356" s="1" t="s">
        <v>1318</v>
      </c>
      <c r="B356" s="1">
        <v>355.0</v>
      </c>
      <c r="D356" s="1" t="s">
        <v>1225</v>
      </c>
      <c r="E356" s="1">
        <v>76.0</v>
      </c>
      <c r="F356" s="1">
        <f t="shared" si="3"/>
        <v>1</v>
      </c>
      <c r="G356" s="1">
        <f t="shared" si="4"/>
        <v>1</v>
      </c>
      <c r="H356" s="1" t="s">
        <v>1196</v>
      </c>
      <c r="I356" s="1">
        <v>5.0</v>
      </c>
      <c r="J356" s="1">
        <v>5.0</v>
      </c>
      <c r="K356" s="1">
        <v>1.0</v>
      </c>
    </row>
    <row r="357" ht="15.75" customHeight="1">
      <c r="A357" s="1" t="s">
        <v>1318</v>
      </c>
      <c r="B357" s="1">
        <v>356.0</v>
      </c>
      <c r="D357" s="1" t="s">
        <v>1234</v>
      </c>
      <c r="E357" s="1">
        <v>68.0</v>
      </c>
      <c r="F357" s="1">
        <f t="shared" si="3"/>
        <v>-8</v>
      </c>
      <c r="G357" s="1">
        <f t="shared" si="4"/>
        <v>8</v>
      </c>
      <c r="H357" s="1" t="s">
        <v>1274</v>
      </c>
      <c r="I357" s="1">
        <v>7.0</v>
      </c>
      <c r="J357" s="1">
        <v>7.0</v>
      </c>
      <c r="K357" s="1">
        <v>0.5</v>
      </c>
    </row>
    <row r="358" ht="15.75" customHeight="1">
      <c r="A358" s="1" t="s">
        <v>1318</v>
      </c>
      <c r="B358" s="1">
        <v>357.0</v>
      </c>
      <c r="C358" s="1">
        <v>21.0</v>
      </c>
      <c r="D358" s="1" t="s">
        <v>1193</v>
      </c>
      <c r="E358" s="1">
        <v>64.0</v>
      </c>
      <c r="F358" s="1">
        <f t="shared" si="3"/>
        <v>-4</v>
      </c>
      <c r="G358" s="1">
        <f t="shared" si="4"/>
        <v>4</v>
      </c>
      <c r="H358" s="1" t="s">
        <v>1292</v>
      </c>
      <c r="I358" s="1">
        <v>5.0</v>
      </c>
      <c r="J358" s="1">
        <v>5.0</v>
      </c>
      <c r="K358" s="1">
        <v>1.0</v>
      </c>
    </row>
    <row r="359" ht="15.75" customHeight="1">
      <c r="A359" s="1" t="s">
        <v>1318</v>
      </c>
      <c r="B359" s="1">
        <v>358.0</v>
      </c>
      <c r="D359" s="1" t="s">
        <v>1239</v>
      </c>
      <c r="E359" s="1">
        <v>66.0</v>
      </c>
      <c r="F359" s="1">
        <f t="shared" si="3"/>
        <v>2</v>
      </c>
      <c r="G359" s="1">
        <f t="shared" si="4"/>
        <v>2</v>
      </c>
      <c r="H359" s="1" t="s">
        <v>1285</v>
      </c>
      <c r="I359" s="1">
        <v>6.0</v>
      </c>
      <c r="J359" s="1">
        <v>6.0</v>
      </c>
      <c r="K359" s="1">
        <v>0.5</v>
      </c>
    </row>
    <row r="360" ht="15.75" customHeight="1">
      <c r="A360" s="1" t="s">
        <v>1318</v>
      </c>
      <c r="B360" s="1">
        <v>359.0</v>
      </c>
      <c r="D360" s="1" t="s">
        <v>1193</v>
      </c>
      <c r="E360" s="1">
        <v>64.0</v>
      </c>
      <c r="F360" s="1">
        <f t="shared" si="3"/>
        <v>-2</v>
      </c>
      <c r="G360" s="1">
        <f t="shared" si="4"/>
        <v>2</v>
      </c>
      <c r="H360" s="1" t="s">
        <v>1286</v>
      </c>
      <c r="I360" s="1">
        <v>5.0</v>
      </c>
      <c r="J360" s="1">
        <v>5.0</v>
      </c>
      <c r="K360" s="1">
        <v>1.0</v>
      </c>
    </row>
    <row r="361" ht="15.75" customHeight="1">
      <c r="A361" s="1" t="s">
        <v>1318</v>
      </c>
      <c r="B361" s="1">
        <v>360.0</v>
      </c>
      <c r="D361" s="1" t="s">
        <v>1239</v>
      </c>
      <c r="E361" s="1">
        <v>66.0</v>
      </c>
      <c r="F361" s="1">
        <f t="shared" si="3"/>
        <v>2</v>
      </c>
      <c r="G361" s="1">
        <f t="shared" si="4"/>
        <v>2</v>
      </c>
      <c r="H361" s="1" t="s">
        <v>1285</v>
      </c>
      <c r="I361" s="1">
        <v>6.0</v>
      </c>
      <c r="J361" s="1">
        <v>6.0</v>
      </c>
      <c r="K361" s="1">
        <v>0.5</v>
      </c>
    </row>
    <row r="362" ht="15.75" customHeight="1">
      <c r="A362" s="1" t="s">
        <v>1318</v>
      </c>
      <c r="B362" s="1">
        <v>361.0</v>
      </c>
      <c r="C362" s="1">
        <v>22.0</v>
      </c>
      <c r="D362" s="1" t="s">
        <v>1289</v>
      </c>
      <c r="E362" s="1">
        <v>62.0</v>
      </c>
      <c r="F362" s="1">
        <f t="shared" si="3"/>
        <v>-4</v>
      </c>
      <c r="G362" s="1">
        <f t="shared" si="4"/>
        <v>4</v>
      </c>
      <c r="H362" s="1" t="s">
        <v>1292</v>
      </c>
      <c r="I362" s="1">
        <v>4.0</v>
      </c>
      <c r="J362" s="1">
        <v>4.0</v>
      </c>
      <c r="K362" s="1">
        <v>0.5</v>
      </c>
    </row>
    <row r="363" ht="15.75" customHeight="1">
      <c r="A363" s="1" t="s">
        <v>1318</v>
      </c>
      <c r="B363" s="1">
        <v>362.0</v>
      </c>
      <c r="D363" s="1" t="s">
        <v>1224</v>
      </c>
      <c r="E363" s="1">
        <v>74.0</v>
      </c>
      <c r="F363" s="1">
        <f t="shared" si="3"/>
        <v>12</v>
      </c>
      <c r="G363" s="1">
        <f t="shared" si="4"/>
        <v>12</v>
      </c>
      <c r="H363" s="1" t="s">
        <v>1191</v>
      </c>
      <c r="I363" s="1">
        <v>4.0</v>
      </c>
      <c r="J363" s="1">
        <v>4.0</v>
      </c>
      <c r="K363" s="1">
        <v>0.5</v>
      </c>
    </row>
    <row r="364" ht="15.75" customHeight="1">
      <c r="A364" s="1" t="s">
        <v>1318</v>
      </c>
      <c r="B364" s="1">
        <v>363.0</v>
      </c>
      <c r="D364" s="1" t="s">
        <v>1228</v>
      </c>
      <c r="E364" s="1">
        <v>71.0</v>
      </c>
      <c r="F364" s="1">
        <f t="shared" si="3"/>
        <v>-3</v>
      </c>
      <c r="G364" s="1">
        <f t="shared" si="4"/>
        <v>3</v>
      </c>
      <c r="H364" s="1" t="s">
        <v>1229</v>
      </c>
      <c r="I364" s="1">
        <v>2.0</v>
      </c>
      <c r="J364" s="1">
        <v>2.0</v>
      </c>
      <c r="K364" s="1">
        <v>1.0</v>
      </c>
    </row>
    <row r="365" ht="15.75" customHeight="1">
      <c r="A365" s="1" t="s">
        <v>1318</v>
      </c>
      <c r="B365" s="1">
        <v>364.0</v>
      </c>
      <c r="D365" s="1" t="s">
        <v>1223</v>
      </c>
      <c r="E365" s="1">
        <v>73.0</v>
      </c>
      <c r="F365" s="1">
        <f t="shared" si="3"/>
        <v>2</v>
      </c>
      <c r="G365" s="1">
        <f t="shared" si="4"/>
        <v>2</v>
      </c>
      <c r="H365" s="1" t="s">
        <v>1285</v>
      </c>
      <c r="I365" s="1">
        <v>3.0</v>
      </c>
      <c r="J365" s="1">
        <v>3.0</v>
      </c>
      <c r="K365" s="1">
        <v>0.5</v>
      </c>
    </row>
    <row r="366" ht="15.75" customHeight="1">
      <c r="A366" s="1" t="s">
        <v>1318</v>
      </c>
      <c r="B366" s="1">
        <v>365.0</v>
      </c>
      <c r="D366" s="1" t="s">
        <v>1230</v>
      </c>
      <c r="E366" s="1">
        <v>69.0</v>
      </c>
      <c r="F366" s="1">
        <f t="shared" si="3"/>
        <v>-4</v>
      </c>
      <c r="G366" s="1">
        <f t="shared" si="4"/>
        <v>4</v>
      </c>
      <c r="H366" s="1" t="s">
        <v>1292</v>
      </c>
      <c r="I366" s="1">
        <v>1.0</v>
      </c>
      <c r="J366" s="1">
        <v>1.0</v>
      </c>
      <c r="K366" s="1">
        <v>1.0</v>
      </c>
    </row>
    <row r="367" ht="15.75" customHeight="1">
      <c r="A367" s="1" t="s">
        <v>1318</v>
      </c>
      <c r="B367" s="1">
        <v>366.0</v>
      </c>
      <c r="C367" s="1">
        <v>23.0</v>
      </c>
      <c r="D367" s="1" t="s">
        <v>1228</v>
      </c>
      <c r="E367" s="1">
        <v>71.0</v>
      </c>
      <c r="F367" s="1">
        <f t="shared" si="3"/>
        <v>2</v>
      </c>
      <c r="G367" s="1">
        <f t="shared" si="4"/>
        <v>2</v>
      </c>
      <c r="H367" s="1" t="s">
        <v>1285</v>
      </c>
      <c r="I367" s="1">
        <v>2.0</v>
      </c>
      <c r="J367" s="1">
        <v>2.0</v>
      </c>
      <c r="K367" s="1">
        <v>0.5</v>
      </c>
    </row>
    <row r="368" ht="15.75" customHeight="1">
      <c r="A368" s="1" t="s">
        <v>1318</v>
      </c>
      <c r="B368" s="1">
        <v>367.0</v>
      </c>
      <c r="D368" s="1" t="s">
        <v>1234</v>
      </c>
      <c r="E368" s="1">
        <v>68.0</v>
      </c>
      <c r="F368" s="1">
        <f t="shared" si="3"/>
        <v>-3</v>
      </c>
      <c r="G368" s="1">
        <f t="shared" si="4"/>
        <v>3</v>
      </c>
      <c r="H368" s="1" t="s">
        <v>1229</v>
      </c>
      <c r="I368" s="1">
        <v>7.0</v>
      </c>
      <c r="J368" s="1">
        <v>7.0</v>
      </c>
      <c r="K368" s="1">
        <v>0.5</v>
      </c>
    </row>
    <row r="369" ht="15.75" customHeight="1">
      <c r="A369" s="1" t="s">
        <v>1318</v>
      </c>
      <c r="B369" s="1">
        <v>368.0</v>
      </c>
      <c r="D369" s="1" t="s">
        <v>1193</v>
      </c>
      <c r="E369" s="1">
        <v>64.0</v>
      </c>
      <c r="F369" s="1">
        <f t="shared" si="3"/>
        <v>-4</v>
      </c>
      <c r="G369" s="1">
        <f t="shared" si="4"/>
        <v>4</v>
      </c>
      <c r="H369" s="1" t="s">
        <v>1292</v>
      </c>
      <c r="I369" s="1">
        <v>5.0</v>
      </c>
      <c r="J369" s="1">
        <v>5.0</v>
      </c>
      <c r="K369" s="1">
        <v>0.5</v>
      </c>
    </row>
    <row r="370" ht="15.75" customHeight="1">
      <c r="A370" s="1" t="s">
        <v>1318</v>
      </c>
      <c r="B370" s="1">
        <v>369.0</v>
      </c>
      <c r="D370" s="1" t="s">
        <v>1200</v>
      </c>
      <c r="E370" s="1">
        <v>61.0</v>
      </c>
      <c r="F370" s="1">
        <f t="shared" si="3"/>
        <v>-3</v>
      </c>
      <c r="G370" s="1">
        <f t="shared" si="4"/>
        <v>3</v>
      </c>
      <c r="H370" s="1" t="s">
        <v>1229</v>
      </c>
      <c r="I370" s="1">
        <v>3.0</v>
      </c>
      <c r="J370" s="1">
        <v>3.0</v>
      </c>
      <c r="K370" s="1">
        <v>1.0</v>
      </c>
    </row>
    <row r="371" ht="15.75" customHeight="1">
      <c r="A371" s="1" t="s">
        <v>1318</v>
      </c>
      <c r="B371" s="1">
        <v>370.0</v>
      </c>
      <c r="C371" s="1">
        <v>24.0</v>
      </c>
      <c r="D371" s="1" t="s">
        <v>1230</v>
      </c>
      <c r="E371" s="1">
        <v>69.0</v>
      </c>
      <c r="F371" s="1">
        <f t="shared" si="3"/>
        <v>8</v>
      </c>
      <c r="G371" s="1">
        <f t="shared" si="4"/>
        <v>8</v>
      </c>
      <c r="H371" s="1" t="s">
        <v>1238</v>
      </c>
      <c r="I371" s="1">
        <v>1.0</v>
      </c>
      <c r="J371" s="1">
        <v>1.0</v>
      </c>
      <c r="K371" s="1">
        <v>0.25</v>
      </c>
    </row>
    <row r="372" ht="15.75" customHeight="1">
      <c r="A372" s="1" t="s">
        <v>1318</v>
      </c>
      <c r="B372" s="1">
        <v>371.0</v>
      </c>
      <c r="D372" s="1" t="s">
        <v>1320</v>
      </c>
      <c r="E372" s="1">
        <v>57.0</v>
      </c>
      <c r="F372" s="1">
        <f t="shared" si="3"/>
        <v>-12</v>
      </c>
      <c r="G372" s="1">
        <f t="shared" si="4"/>
        <v>12</v>
      </c>
      <c r="H372" s="1" t="s">
        <v>1192</v>
      </c>
      <c r="I372" s="1">
        <v>1.0</v>
      </c>
      <c r="J372" s="1">
        <v>1.0</v>
      </c>
      <c r="K372" s="1">
        <v>0.25</v>
      </c>
    </row>
    <row r="373" ht="15.75" customHeight="1">
      <c r="A373" s="1" t="s">
        <v>1318</v>
      </c>
      <c r="B373" s="1">
        <v>372.0</v>
      </c>
      <c r="D373" s="1" t="s">
        <v>1320</v>
      </c>
      <c r="E373" s="1">
        <v>57.0</v>
      </c>
      <c r="F373" s="1">
        <f t="shared" si="3"/>
        <v>0</v>
      </c>
      <c r="G373" s="1">
        <f t="shared" si="4"/>
        <v>0</v>
      </c>
      <c r="H373" s="1" t="s">
        <v>1195</v>
      </c>
      <c r="I373" s="1">
        <v>1.0</v>
      </c>
      <c r="J373" s="1">
        <v>1.0</v>
      </c>
      <c r="K373" s="1">
        <v>0.25</v>
      </c>
    </row>
    <row r="374" ht="15.75" customHeight="1">
      <c r="A374" s="1" t="s">
        <v>1318</v>
      </c>
      <c r="B374" s="1">
        <v>373.0</v>
      </c>
      <c r="D374" s="1" t="s">
        <v>1320</v>
      </c>
      <c r="E374" s="1">
        <v>57.0</v>
      </c>
      <c r="F374" s="1">
        <f t="shared" si="3"/>
        <v>0</v>
      </c>
      <c r="G374" s="1">
        <f t="shared" si="4"/>
        <v>0</v>
      </c>
      <c r="H374" s="1" t="s">
        <v>1195</v>
      </c>
      <c r="I374" s="1">
        <v>1.0</v>
      </c>
      <c r="J374" s="1">
        <v>1.0</v>
      </c>
      <c r="K374" s="1">
        <v>0.25</v>
      </c>
    </row>
    <row r="375" ht="15.75" customHeight="1">
      <c r="A375" s="1" t="s">
        <v>1318</v>
      </c>
      <c r="B375" s="1">
        <v>374.0</v>
      </c>
      <c r="D375" s="1" t="s">
        <v>1320</v>
      </c>
      <c r="E375" s="1">
        <v>57.0</v>
      </c>
      <c r="F375" s="1">
        <f t="shared" si="3"/>
        <v>0</v>
      </c>
      <c r="G375" s="1">
        <f t="shared" si="4"/>
        <v>0</v>
      </c>
      <c r="H375" s="1" t="s">
        <v>1195</v>
      </c>
      <c r="I375" s="1">
        <v>1.0</v>
      </c>
      <c r="J375" s="1">
        <v>1.0</v>
      </c>
      <c r="K375" s="1">
        <v>0.25</v>
      </c>
    </row>
    <row r="376" ht="15.75" customHeight="1">
      <c r="A376" s="1" t="s">
        <v>1318</v>
      </c>
      <c r="B376" s="1">
        <v>375.0</v>
      </c>
      <c r="D376" s="1" t="s">
        <v>1320</v>
      </c>
      <c r="E376" s="1">
        <v>57.0</v>
      </c>
      <c r="F376" s="1">
        <f t="shared" si="3"/>
        <v>0</v>
      </c>
      <c r="G376" s="1">
        <f t="shared" si="4"/>
        <v>0</v>
      </c>
      <c r="H376" s="1" t="s">
        <v>1195</v>
      </c>
      <c r="I376" s="1">
        <v>1.0</v>
      </c>
      <c r="J376" s="1">
        <v>1.0</v>
      </c>
      <c r="K376" s="1">
        <v>0.25</v>
      </c>
    </row>
    <row r="377" ht="15.75" customHeight="1">
      <c r="A377" s="1" t="s">
        <v>1318</v>
      </c>
      <c r="B377" s="1">
        <v>376.0</v>
      </c>
      <c r="D377" s="1" t="s">
        <v>1320</v>
      </c>
      <c r="E377" s="1">
        <v>57.0</v>
      </c>
      <c r="F377" s="1">
        <f t="shared" si="3"/>
        <v>0</v>
      </c>
      <c r="G377" s="1">
        <f t="shared" si="4"/>
        <v>0</v>
      </c>
      <c r="H377" s="1" t="s">
        <v>1195</v>
      </c>
      <c r="I377" s="1">
        <v>1.0</v>
      </c>
      <c r="J377" s="1">
        <v>1.0</v>
      </c>
      <c r="K377" s="1">
        <v>0.25</v>
      </c>
    </row>
    <row r="378" ht="15.75" customHeight="1">
      <c r="A378" s="1" t="s">
        <v>1318</v>
      </c>
      <c r="B378" s="1">
        <v>377.0</v>
      </c>
      <c r="D378" s="1" t="s">
        <v>1320</v>
      </c>
      <c r="E378" s="1">
        <v>57.0</v>
      </c>
      <c r="F378" s="1">
        <f t="shared" si="3"/>
        <v>0</v>
      </c>
      <c r="G378" s="1">
        <f t="shared" si="4"/>
        <v>0</v>
      </c>
      <c r="H378" s="1" t="s">
        <v>1195</v>
      </c>
      <c r="I378" s="1">
        <v>1.0</v>
      </c>
      <c r="J378" s="1">
        <v>1.0</v>
      </c>
      <c r="K378" s="1">
        <v>0.25</v>
      </c>
    </row>
    <row r="379" ht="15.75" customHeight="1">
      <c r="A379" s="1" t="s">
        <v>1318</v>
      </c>
      <c r="B379" s="1">
        <v>378.0</v>
      </c>
      <c r="C379" s="1">
        <v>25.0</v>
      </c>
      <c r="D379" s="1" t="s">
        <v>1228</v>
      </c>
      <c r="E379" s="1">
        <v>71.0</v>
      </c>
      <c r="F379" s="1">
        <f t="shared" si="3"/>
        <v>14</v>
      </c>
      <c r="G379" s="1">
        <f t="shared" si="4"/>
        <v>14</v>
      </c>
      <c r="H379" s="1" t="s">
        <v>1290</v>
      </c>
      <c r="I379" s="1">
        <v>2.0</v>
      </c>
      <c r="J379" s="1">
        <v>2.0</v>
      </c>
      <c r="K379" s="1">
        <v>0.25</v>
      </c>
    </row>
    <row r="380" ht="15.75" customHeight="1">
      <c r="A380" s="1" t="s">
        <v>1318</v>
      </c>
      <c r="B380" s="1">
        <v>379.0</v>
      </c>
      <c r="D380" s="1" t="s">
        <v>1321</v>
      </c>
      <c r="E380" s="1">
        <v>59.0</v>
      </c>
      <c r="F380" s="1">
        <f t="shared" si="3"/>
        <v>-12</v>
      </c>
      <c r="G380" s="1">
        <f t="shared" si="4"/>
        <v>12</v>
      </c>
      <c r="H380" s="1" t="s">
        <v>1192</v>
      </c>
      <c r="I380" s="1">
        <v>2.0</v>
      </c>
      <c r="J380" s="1">
        <v>2.0</v>
      </c>
      <c r="K380" s="1">
        <v>0.25</v>
      </c>
    </row>
    <row r="381" ht="15.75" customHeight="1">
      <c r="A381" s="1" t="s">
        <v>1318</v>
      </c>
      <c r="B381" s="1">
        <v>380.0</v>
      </c>
      <c r="D381" s="1" t="s">
        <v>1321</v>
      </c>
      <c r="E381" s="1">
        <v>59.0</v>
      </c>
      <c r="F381" s="1">
        <f t="shared" si="3"/>
        <v>0</v>
      </c>
      <c r="G381" s="1">
        <f t="shared" si="4"/>
        <v>0</v>
      </c>
      <c r="H381" s="1" t="s">
        <v>1195</v>
      </c>
      <c r="I381" s="1">
        <v>2.0</v>
      </c>
      <c r="J381" s="1">
        <v>2.0</v>
      </c>
      <c r="K381" s="1">
        <v>0.25</v>
      </c>
    </row>
    <row r="382" ht="15.75" customHeight="1">
      <c r="A382" s="1" t="s">
        <v>1318</v>
      </c>
      <c r="B382" s="1">
        <v>381.0</v>
      </c>
      <c r="D382" s="1" t="s">
        <v>1321</v>
      </c>
      <c r="E382" s="1">
        <v>59.0</v>
      </c>
      <c r="F382" s="1">
        <f t="shared" si="3"/>
        <v>0</v>
      </c>
      <c r="G382" s="1">
        <f t="shared" si="4"/>
        <v>0</v>
      </c>
      <c r="H382" s="1" t="s">
        <v>1195</v>
      </c>
      <c r="I382" s="1">
        <v>2.0</v>
      </c>
      <c r="J382" s="1">
        <v>2.0</v>
      </c>
      <c r="K382" s="1">
        <v>0.25</v>
      </c>
    </row>
    <row r="383" ht="15.75" customHeight="1">
      <c r="A383" s="1" t="s">
        <v>1318</v>
      </c>
      <c r="B383" s="1">
        <v>382.0</v>
      </c>
      <c r="D383" s="1" t="s">
        <v>1321</v>
      </c>
      <c r="E383" s="1">
        <v>59.0</v>
      </c>
      <c r="F383" s="1">
        <f t="shared" si="3"/>
        <v>0</v>
      </c>
      <c r="G383" s="1">
        <f t="shared" si="4"/>
        <v>0</v>
      </c>
      <c r="H383" s="1" t="s">
        <v>1195</v>
      </c>
      <c r="I383" s="1">
        <v>2.0</v>
      </c>
      <c r="J383" s="1">
        <v>2.0</v>
      </c>
      <c r="K383" s="1">
        <v>0.25</v>
      </c>
    </row>
    <row r="384" ht="15.75" customHeight="1">
      <c r="A384" s="1" t="s">
        <v>1318</v>
      </c>
      <c r="B384" s="1">
        <v>383.0</v>
      </c>
      <c r="D384" s="1" t="s">
        <v>1321</v>
      </c>
      <c r="E384" s="1">
        <v>59.0</v>
      </c>
      <c r="F384" s="1">
        <f t="shared" si="3"/>
        <v>0</v>
      </c>
      <c r="G384" s="1">
        <f t="shared" si="4"/>
        <v>0</v>
      </c>
      <c r="H384" s="1" t="s">
        <v>1195</v>
      </c>
      <c r="I384" s="1">
        <v>2.0</v>
      </c>
      <c r="J384" s="1">
        <v>2.0</v>
      </c>
      <c r="K384" s="1">
        <v>0.25</v>
      </c>
    </row>
    <row r="385" ht="15.75" customHeight="1">
      <c r="A385" s="1" t="s">
        <v>1318</v>
      </c>
      <c r="B385" s="1">
        <v>384.0</v>
      </c>
      <c r="D385" s="1" t="s">
        <v>1321</v>
      </c>
      <c r="E385" s="1">
        <v>59.0</v>
      </c>
      <c r="F385" s="1">
        <f t="shared" si="3"/>
        <v>0</v>
      </c>
      <c r="G385" s="1">
        <f t="shared" si="4"/>
        <v>0</v>
      </c>
      <c r="H385" s="1" t="s">
        <v>1195</v>
      </c>
      <c r="I385" s="1">
        <v>2.0</v>
      </c>
      <c r="J385" s="1">
        <v>2.0</v>
      </c>
      <c r="K385" s="1">
        <v>0.25</v>
      </c>
    </row>
    <row r="386" ht="15.75" customHeight="1">
      <c r="A386" s="1" t="s">
        <v>1318</v>
      </c>
      <c r="B386" s="1">
        <v>385.0</v>
      </c>
      <c r="D386" s="1" t="s">
        <v>1321</v>
      </c>
      <c r="E386" s="1">
        <v>59.0</v>
      </c>
      <c r="F386" s="1">
        <f t="shared" si="3"/>
        <v>0</v>
      </c>
      <c r="G386" s="1">
        <f t="shared" si="4"/>
        <v>0</v>
      </c>
      <c r="H386" s="1" t="s">
        <v>1195</v>
      </c>
      <c r="I386" s="1">
        <v>2.0</v>
      </c>
      <c r="J386" s="1">
        <v>2.0</v>
      </c>
      <c r="K386" s="1">
        <v>0.25</v>
      </c>
    </row>
    <row r="387" ht="15.75" customHeight="1">
      <c r="A387" s="1" t="s">
        <v>1318</v>
      </c>
      <c r="B387" s="1">
        <v>386.0</v>
      </c>
      <c r="D387" s="1" t="s">
        <v>1223</v>
      </c>
      <c r="E387" s="1">
        <v>73.0</v>
      </c>
      <c r="F387" s="1">
        <f t="shared" si="3"/>
        <v>14</v>
      </c>
      <c r="G387" s="1">
        <f t="shared" si="4"/>
        <v>14</v>
      </c>
      <c r="H387" s="1" t="s">
        <v>1290</v>
      </c>
      <c r="I387" s="1">
        <v>3.0</v>
      </c>
      <c r="J387" s="1">
        <v>3.0</v>
      </c>
      <c r="K387" s="1">
        <v>0.25</v>
      </c>
    </row>
    <row r="388" ht="15.75" customHeight="1">
      <c r="A388" s="1" t="s">
        <v>1318</v>
      </c>
      <c r="B388" s="1">
        <v>387.0</v>
      </c>
      <c r="D388" s="1" t="s">
        <v>1200</v>
      </c>
      <c r="E388" s="1">
        <v>61.0</v>
      </c>
      <c r="F388" s="1">
        <f t="shared" si="3"/>
        <v>-12</v>
      </c>
      <c r="G388" s="1">
        <f t="shared" si="4"/>
        <v>12</v>
      </c>
      <c r="H388" s="1" t="s">
        <v>1192</v>
      </c>
      <c r="I388" s="1">
        <v>3.0</v>
      </c>
      <c r="J388" s="1">
        <v>3.0</v>
      </c>
      <c r="K388" s="1">
        <v>0.25</v>
      </c>
    </row>
    <row r="389" ht="15.75" customHeight="1">
      <c r="A389" s="1" t="s">
        <v>1318</v>
      </c>
      <c r="B389" s="1">
        <v>388.0</v>
      </c>
      <c r="D389" s="1" t="s">
        <v>1200</v>
      </c>
      <c r="E389" s="1">
        <v>61.0</v>
      </c>
      <c r="F389" s="1">
        <f t="shared" si="3"/>
        <v>0</v>
      </c>
      <c r="G389" s="1">
        <f t="shared" si="4"/>
        <v>0</v>
      </c>
      <c r="H389" s="1" t="s">
        <v>1195</v>
      </c>
      <c r="I389" s="1">
        <v>3.0</v>
      </c>
      <c r="J389" s="1">
        <v>3.0</v>
      </c>
      <c r="K389" s="1">
        <v>0.25</v>
      </c>
    </row>
    <row r="390" ht="15.75" customHeight="1">
      <c r="A390" s="1" t="s">
        <v>1318</v>
      </c>
      <c r="B390" s="1">
        <v>389.0</v>
      </c>
      <c r="D390" s="1" t="s">
        <v>1200</v>
      </c>
      <c r="E390" s="1">
        <v>61.0</v>
      </c>
      <c r="F390" s="1">
        <f t="shared" si="3"/>
        <v>0</v>
      </c>
      <c r="G390" s="1">
        <f t="shared" si="4"/>
        <v>0</v>
      </c>
      <c r="H390" s="1" t="s">
        <v>1195</v>
      </c>
      <c r="I390" s="1">
        <v>3.0</v>
      </c>
      <c r="J390" s="1">
        <v>3.0</v>
      </c>
      <c r="K390" s="1">
        <v>0.25</v>
      </c>
    </row>
    <row r="391" ht="15.75" customHeight="1">
      <c r="A391" s="1" t="s">
        <v>1318</v>
      </c>
      <c r="B391" s="1">
        <v>390.0</v>
      </c>
      <c r="D391" s="1" t="s">
        <v>1200</v>
      </c>
      <c r="E391" s="1">
        <v>61.0</v>
      </c>
      <c r="F391" s="1">
        <f t="shared" si="3"/>
        <v>0</v>
      </c>
      <c r="G391" s="1">
        <f t="shared" si="4"/>
        <v>0</v>
      </c>
      <c r="H391" s="1" t="s">
        <v>1195</v>
      </c>
      <c r="I391" s="1">
        <v>3.0</v>
      </c>
      <c r="J391" s="1">
        <v>3.0</v>
      </c>
      <c r="K391" s="1">
        <v>0.25</v>
      </c>
    </row>
    <row r="392" ht="15.75" customHeight="1">
      <c r="A392" s="1" t="s">
        <v>1318</v>
      </c>
      <c r="B392" s="1">
        <v>391.0</v>
      </c>
      <c r="D392" s="1" t="s">
        <v>1200</v>
      </c>
      <c r="E392" s="1">
        <v>61.0</v>
      </c>
      <c r="F392" s="1">
        <f t="shared" si="3"/>
        <v>0</v>
      </c>
      <c r="G392" s="1">
        <f t="shared" si="4"/>
        <v>0</v>
      </c>
      <c r="H392" s="1" t="s">
        <v>1195</v>
      </c>
      <c r="I392" s="1">
        <v>3.0</v>
      </c>
      <c r="J392" s="1">
        <v>3.0</v>
      </c>
      <c r="K392" s="1">
        <v>0.25</v>
      </c>
    </row>
    <row r="393" ht="15.75" customHeight="1">
      <c r="A393" s="1" t="s">
        <v>1318</v>
      </c>
      <c r="B393" s="1">
        <v>392.0</v>
      </c>
      <c r="D393" s="1" t="s">
        <v>1200</v>
      </c>
      <c r="E393" s="1">
        <v>61.0</v>
      </c>
      <c r="F393" s="1">
        <f t="shared" si="3"/>
        <v>0</v>
      </c>
      <c r="G393" s="1">
        <f t="shared" si="4"/>
        <v>0</v>
      </c>
      <c r="H393" s="1" t="s">
        <v>1195</v>
      </c>
      <c r="I393" s="1">
        <v>3.0</v>
      </c>
      <c r="J393" s="1">
        <v>3.0</v>
      </c>
      <c r="K393" s="1">
        <v>0.25</v>
      </c>
    </row>
    <row r="394" ht="15.75" customHeight="1">
      <c r="A394" s="1" t="s">
        <v>1318</v>
      </c>
      <c r="B394" s="1">
        <v>393.0</v>
      </c>
      <c r="D394" s="1" t="s">
        <v>1200</v>
      </c>
      <c r="E394" s="1">
        <v>61.0</v>
      </c>
      <c r="F394" s="1">
        <f t="shared" si="3"/>
        <v>0</v>
      </c>
      <c r="G394" s="1">
        <f t="shared" si="4"/>
        <v>0</v>
      </c>
      <c r="H394" s="1" t="s">
        <v>1195</v>
      </c>
      <c r="I394" s="1">
        <v>3.0</v>
      </c>
      <c r="J394" s="1">
        <v>3.0</v>
      </c>
      <c r="K394" s="1">
        <v>0.25</v>
      </c>
    </row>
    <row r="395" ht="15.75" customHeight="1">
      <c r="A395" s="1" t="s">
        <v>1318</v>
      </c>
      <c r="B395" s="1">
        <v>394.0</v>
      </c>
      <c r="C395" s="1">
        <v>26.0</v>
      </c>
      <c r="D395" s="1" t="s">
        <v>1224</v>
      </c>
      <c r="E395" s="1">
        <v>74.0</v>
      </c>
      <c r="F395" s="1">
        <f t="shared" si="3"/>
        <v>13</v>
      </c>
      <c r="G395" s="1">
        <f t="shared" si="4"/>
        <v>13</v>
      </c>
      <c r="H395" s="1" t="s">
        <v>1258</v>
      </c>
      <c r="I395" s="1">
        <v>4.0</v>
      </c>
      <c r="J395" s="1">
        <v>4.0</v>
      </c>
      <c r="K395" s="1">
        <v>0.25</v>
      </c>
    </row>
    <row r="396" ht="15.75" customHeight="1">
      <c r="A396" s="1" t="s">
        <v>1318</v>
      </c>
      <c r="B396" s="1">
        <v>395.0</v>
      </c>
      <c r="D396" s="1" t="s">
        <v>1289</v>
      </c>
      <c r="E396" s="1">
        <v>62.0</v>
      </c>
      <c r="F396" s="1">
        <f t="shared" si="3"/>
        <v>-12</v>
      </c>
      <c r="G396" s="1">
        <f t="shared" si="4"/>
        <v>12</v>
      </c>
      <c r="H396" s="1" t="s">
        <v>1192</v>
      </c>
      <c r="I396" s="1">
        <v>4.0</v>
      </c>
      <c r="J396" s="1">
        <v>4.0</v>
      </c>
      <c r="K396" s="1">
        <v>0.25</v>
      </c>
    </row>
    <row r="397" ht="15.75" customHeight="1">
      <c r="A397" s="1" t="s">
        <v>1318</v>
      </c>
      <c r="B397" s="1">
        <v>396.0</v>
      </c>
      <c r="D397" s="1" t="s">
        <v>1289</v>
      </c>
      <c r="E397" s="1">
        <v>62.0</v>
      </c>
      <c r="F397" s="1">
        <f t="shared" si="3"/>
        <v>0</v>
      </c>
      <c r="G397" s="1">
        <f t="shared" si="4"/>
        <v>0</v>
      </c>
      <c r="H397" s="1" t="s">
        <v>1195</v>
      </c>
      <c r="I397" s="1">
        <v>4.0</v>
      </c>
      <c r="J397" s="1">
        <v>4.0</v>
      </c>
      <c r="K397" s="1">
        <v>0.25</v>
      </c>
    </row>
    <row r="398" ht="15.75" customHeight="1">
      <c r="A398" s="1" t="s">
        <v>1318</v>
      </c>
      <c r="B398" s="1">
        <v>397.0</v>
      </c>
      <c r="D398" s="1" t="s">
        <v>1289</v>
      </c>
      <c r="E398" s="1">
        <v>62.0</v>
      </c>
      <c r="F398" s="1">
        <f t="shared" si="3"/>
        <v>0</v>
      </c>
      <c r="G398" s="1">
        <f t="shared" si="4"/>
        <v>0</v>
      </c>
      <c r="H398" s="1" t="s">
        <v>1195</v>
      </c>
      <c r="I398" s="1">
        <v>4.0</v>
      </c>
      <c r="J398" s="1">
        <v>4.0</v>
      </c>
      <c r="K398" s="1">
        <v>0.25</v>
      </c>
    </row>
    <row r="399" ht="15.75" customHeight="1">
      <c r="A399" s="1" t="s">
        <v>1318</v>
      </c>
      <c r="B399" s="1">
        <v>398.0</v>
      </c>
      <c r="D399" s="1" t="s">
        <v>1289</v>
      </c>
      <c r="E399" s="1">
        <v>62.0</v>
      </c>
      <c r="F399" s="1">
        <f t="shared" si="3"/>
        <v>0</v>
      </c>
      <c r="G399" s="1">
        <f t="shared" si="4"/>
        <v>0</v>
      </c>
      <c r="H399" s="1" t="s">
        <v>1195</v>
      </c>
      <c r="I399" s="1">
        <v>4.0</v>
      </c>
      <c r="J399" s="1">
        <v>4.0</v>
      </c>
      <c r="K399" s="1">
        <v>0.25</v>
      </c>
    </row>
    <row r="400" ht="15.75" customHeight="1">
      <c r="A400" s="1" t="s">
        <v>1318</v>
      </c>
      <c r="B400" s="1">
        <v>399.0</v>
      </c>
      <c r="D400" s="1" t="s">
        <v>1289</v>
      </c>
      <c r="E400" s="1">
        <v>62.0</v>
      </c>
      <c r="F400" s="1">
        <f t="shared" si="3"/>
        <v>0</v>
      </c>
      <c r="G400" s="1">
        <f t="shared" si="4"/>
        <v>0</v>
      </c>
      <c r="H400" s="1" t="s">
        <v>1195</v>
      </c>
      <c r="I400" s="1">
        <v>4.0</v>
      </c>
      <c r="J400" s="1">
        <v>4.0</v>
      </c>
      <c r="K400" s="1">
        <v>0.25</v>
      </c>
    </row>
    <row r="401" ht="15.75" customHeight="1">
      <c r="A401" s="1" t="s">
        <v>1318</v>
      </c>
      <c r="B401" s="1">
        <v>400.0</v>
      </c>
      <c r="D401" s="1" t="s">
        <v>1289</v>
      </c>
      <c r="E401" s="1">
        <v>62.0</v>
      </c>
      <c r="F401" s="1">
        <f t="shared" si="3"/>
        <v>0</v>
      </c>
      <c r="G401" s="1">
        <f t="shared" si="4"/>
        <v>0</v>
      </c>
      <c r="H401" s="1" t="s">
        <v>1195</v>
      </c>
      <c r="I401" s="1">
        <v>4.0</v>
      </c>
      <c r="J401" s="1">
        <v>4.0</v>
      </c>
      <c r="K401" s="1">
        <v>0.25</v>
      </c>
    </row>
    <row r="402" ht="15.75" customHeight="1">
      <c r="A402" s="1" t="s">
        <v>1318</v>
      </c>
      <c r="B402" s="1">
        <v>401.0</v>
      </c>
      <c r="D402" s="1" t="s">
        <v>1289</v>
      </c>
      <c r="E402" s="1">
        <v>62.0</v>
      </c>
      <c r="F402" s="1">
        <f t="shared" si="3"/>
        <v>0</v>
      </c>
      <c r="G402" s="1">
        <f t="shared" si="4"/>
        <v>0</v>
      </c>
      <c r="H402" s="1" t="s">
        <v>1195</v>
      </c>
      <c r="I402" s="1">
        <v>4.0</v>
      </c>
      <c r="J402" s="1">
        <v>4.0</v>
      </c>
      <c r="K402" s="1">
        <v>0.25</v>
      </c>
    </row>
    <row r="403" ht="15.75" customHeight="1">
      <c r="A403" s="1" t="s">
        <v>1318</v>
      </c>
      <c r="B403" s="1">
        <v>402.0</v>
      </c>
      <c r="D403" s="1" t="s">
        <v>1228</v>
      </c>
      <c r="E403" s="1">
        <v>71.0</v>
      </c>
      <c r="F403" s="1">
        <f t="shared" si="3"/>
        <v>9</v>
      </c>
      <c r="G403" s="1">
        <f t="shared" si="4"/>
        <v>9</v>
      </c>
      <c r="H403" s="1" t="s">
        <v>1296</v>
      </c>
      <c r="I403" s="1">
        <v>2.0</v>
      </c>
      <c r="J403" s="1">
        <v>2.0</v>
      </c>
      <c r="K403" s="1">
        <v>1.0</v>
      </c>
    </row>
    <row r="404" ht="15.75" customHeight="1">
      <c r="A404" s="1" t="s">
        <v>1318</v>
      </c>
      <c r="B404" s="1">
        <v>403.0</v>
      </c>
      <c r="C404" s="1">
        <v>27.0</v>
      </c>
      <c r="D404" s="1" t="s">
        <v>1228</v>
      </c>
      <c r="E404" s="1">
        <v>71.0</v>
      </c>
      <c r="F404" s="1">
        <f t="shared" si="3"/>
        <v>0</v>
      </c>
      <c r="G404" s="1">
        <f t="shared" si="4"/>
        <v>0</v>
      </c>
      <c r="H404" s="1" t="s">
        <v>1195</v>
      </c>
      <c r="I404" s="1">
        <v>2.0</v>
      </c>
      <c r="J404" s="1">
        <v>2.0</v>
      </c>
      <c r="K404" s="1">
        <v>1.0</v>
      </c>
    </row>
    <row r="405" ht="15.75" customHeight="1">
      <c r="A405" s="1" t="s">
        <v>1318</v>
      </c>
      <c r="B405" s="1">
        <v>404.0</v>
      </c>
      <c r="D405" s="1" t="s">
        <v>1228</v>
      </c>
      <c r="E405" s="1">
        <v>71.0</v>
      </c>
      <c r="F405" s="1">
        <f t="shared" si="3"/>
        <v>0</v>
      </c>
      <c r="G405" s="1">
        <f t="shared" si="4"/>
        <v>0</v>
      </c>
      <c r="H405" s="1" t="s">
        <v>1195</v>
      </c>
      <c r="I405" s="1">
        <v>2.0</v>
      </c>
      <c r="J405" s="1">
        <v>2.0</v>
      </c>
      <c r="K405" s="1">
        <v>1.0</v>
      </c>
    </row>
    <row r="406" ht="15.75" customHeight="1">
      <c r="A406" s="1" t="s">
        <v>1318</v>
      </c>
      <c r="B406" s="1">
        <v>405.0</v>
      </c>
      <c r="D406" s="1" t="s">
        <v>1228</v>
      </c>
      <c r="E406" s="1">
        <v>71.0</v>
      </c>
      <c r="F406" s="1">
        <f t="shared" si="3"/>
        <v>0</v>
      </c>
      <c r="G406" s="1">
        <f t="shared" si="4"/>
        <v>0</v>
      </c>
      <c r="H406" s="1" t="s">
        <v>1195</v>
      </c>
      <c r="I406" s="1">
        <v>2.0</v>
      </c>
      <c r="J406" s="1">
        <v>2.0</v>
      </c>
      <c r="K406" s="1">
        <v>0.5</v>
      </c>
    </row>
    <row r="407" ht="15.75" customHeight="1">
      <c r="A407" s="1" t="s">
        <v>1318</v>
      </c>
      <c r="B407" s="1">
        <v>406.0</v>
      </c>
      <c r="D407" s="1" t="s">
        <v>1234</v>
      </c>
      <c r="E407" s="1">
        <v>68.0</v>
      </c>
      <c r="F407" s="1">
        <f t="shared" si="3"/>
        <v>-3</v>
      </c>
      <c r="G407" s="1">
        <f t="shared" si="4"/>
        <v>3</v>
      </c>
      <c r="H407" s="1" t="s">
        <v>1229</v>
      </c>
      <c r="I407" s="1">
        <v>7.0</v>
      </c>
      <c r="J407" s="1">
        <v>7.0</v>
      </c>
      <c r="K407" s="1">
        <v>0.325</v>
      </c>
    </row>
    <row r="408" ht="15.75" customHeight="1">
      <c r="A408" s="1" t="s">
        <v>1318</v>
      </c>
      <c r="B408" s="1">
        <v>407.0</v>
      </c>
      <c r="D408" s="1" t="s">
        <v>1230</v>
      </c>
      <c r="E408" s="1">
        <v>69.0</v>
      </c>
      <c r="F408" s="1">
        <f t="shared" si="3"/>
        <v>1</v>
      </c>
      <c r="G408" s="1">
        <f t="shared" si="4"/>
        <v>1</v>
      </c>
      <c r="H408" s="1" t="s">
        <v>1196</v>
      </c>
      <c r="I408" s="1">
        <v>1.0</v>
      </c>
      <c r="J408" s="1">
        <v>1.0</v>
      </c>
      <c r="K408" s="1">
        <v>0.125</v>
      </c>
    </row>
    <row r="409" ht="15.75" customHeight="1">
      <c r="A409" s="1" t="s">
        <v>1318</v>
      </c>
      <c r="B409" s="1">
        <v>408.0</v>
      </c>
      <c r="D409" s="1" t="s">
        <v>1228</v>
      </c>
      <c r="E409" s="1">
        <v>71.0</v>
      </c>
      <c r="F409" s="1">
        <f t="shared" si="3"/>
        <v>2</v>
      </c>
      <c r="G409" s="1">
        <f t="shared" si="4"/>
        <v>2</v>
      </c>
      <c r="H409" s="1" t="s">
        <v>1285</v>
      </c>
      <c r="I409" s="1">
        <v>2.0</v>
      </c>
      <c r="J409" s="1">
        <v>2.0</v>
      </c>
      <c r="K409" s="1">
        <v>0.5</v>
      </c>
    </row>
    <row r="410" ht="15.75" customHeight="1">
      <c r="A410" s="1" t="s">
        <v>1318</v>
      </c>
      <c r="B410" s="1">
        <v>409.0</v>
      </c>
      <c r="D410" s="1" t="s">
        <v>1228</v>
      </c>
      <c r="E410" s="1">
        <v>71.0</v>
      </c>
      <c r="F410" s="1">
        <f t="shared" si="3"/>
        <v>0</v>
      </c>
      <c r="G410" s="1">
        <f t="shared" si="4"/>
        <v>0</v>
      </c>
      <c r="H410" s="1" t="s">
        <v>1195</v>
      </c>
      <c r="I410" s="1">
        <v>2.0</v>
      </c>
      <c r="J410" s="1">
        <v>2.0</v>
      </c>
      <c r="K410" s="1">
        <v>0.5</v>
      </c>
    </row>
    <row r="411" ht="15.75" customHeight="1">
      <c r="A411" s="1" t="s">
        <v>1318</v>
      </c>
      <c r="B411" s="1">
        <v>410.0</v>
      </c>
      <c r="C411" s="1">
        <v>28.0</v>
      </c>
      <c r="D411" s="1" t="s">
        <v>1228</v>
      </c>
      <c r="E411" s="1">
        <v>71.0</v>
      </c>
      <c r="F411" s="1">
        <f t="shared" si="3"/>
        <v>0</v>
      </c>
      <c r="G411" s="1">
        <f t="shared" si="4"/>
        <v>0</v>
      </c>
      <c r="H411" s="1" t="s">
        <v>1195</v>
      </c>
      <c r="I411" s="1">
        <v>2.0</v>
      </c>
      <c r="J411" s="1">
        <v>2.0</v>
      </c>
      <c r="K411" s="1">
        <v>0.5</v>
      </c>
    </row>
    <row r="412" ht="15.75" customHeight="1">
      <c r="A412" s="1" t="s">
        <v>1318</v>
      </c>
      <c r="B412" s="1">
        <v>411.0</v>
      </c>
      <c r="D412" s="1" t="s">
        <v>1234</v>
      </c>
      <c r="E412" s="1">
        <v>68.0</v>
      </c>
      <c r="F412" s="1">
        <f t="shared" si="3"/>
        <v>-3</v>
      </c>
      <c r="G412" s="1">
        <f t="shared" si="4"/>
        <v>3</v>
      </c>
      <c r="H412" s="1" t="s">
        <v>1229</v>
      </c>
      <c r="I412" s="1">
        <v>7.0</v>
      </c>
      <c r="J412" s="1">
        <v>7.0</v>
      </c>
      <c r="K412" s="1">
        <v>0.325</v>
      </c>
    </row>
    <row r="413" ht="15.75" customHeight="1">
      <c r="A413" s="1" t="s">
        <v>1318</v>
      </c>
      <c r="B413" s="1">
        <v>412.0</v>
      </c>
      <c r="D413" s="1" t="s">
        <v>1230</v>
      </c>
      <c r="E413" s="1">
        <v>69.0</v>
      </c>
      <c r="F413" s="1">
        <f t="shared" si="3"/>
        <v>1</v>
      </c>
      <c r="G413" s="1">
        <f t="shared" si="4"/>
        <v>1</v>
      </c>
      <c r="H413" s="1" t="s">
        <v>1196</v>
      </c>
      <c r="I413" s="1">
        <v>1.0</v>
      </c>
      <c r="J413" s="1">
        <v>1.0</v>
      </c>
      <c r="K413" s="1">
        <v>0.125</v>
      </c>
    </row>
    <row r="414" ht="15.75" customHeight="1">
      <c r="A414" s="1" t="s">
        <v>1318</v>
      </c>
      <c r="B414" s="1">
        <v>413.0</v>
      </c>
      <c r="D414" s="1" t="s">
        <v>1228</v>
      </c>
      <c r="E414" s="1">
        <v>71.0</v>
      </c>
      <c r="F414" s="1">
        <f t="shared" si="3"/>
        <v>2</v>
      </c>
      <c r="G414" s="1">
        <f t="shared" si="4"/>
        <v>2</v>
      </c>
      <c r="H414" s="1" t="s">
        <v>1285</v>
      </c>
      <c r="I414" s="1">
        <v>2.0</v>
      </c>
      <c r="J414" s="1">
        <v>2.0</v>
      </c>
      <c r="K414" s="1">
        <v>0.5</v>
      </c>
    </row>
    <row r="415" ht="15.75" customHeight="1">
      <c r="A415" s="1" t="s">
        <v>1318</v>
      </c>
      <c r="B415" s="1">
        <v>414.0</v>
      </c>
      <c r="D415" s="1" t="s">
        <v>1223</v>
      </c>
      <c r="E415" s="1">
        <v>73.0</v>
      </c>
      <c r="F415" s="1">
        <f t="shared" si="3"/>
        <v>2</v>
      </c>
      <c r="G415" s="1">
        <f t="shared" si="4"/>
        <v>2</v>
      </c>
      <c r="H415" s="1" t="s">
        <v>1285</v>
      </c>
      <c r="I415" s="1">
        <v>3.0</v>
      </c>
      <c r="J415" s="1">
        <v>3.0</v>
      </c>
      <c r="K415" s="1">
        <v>0.325</v>
      </c>
    </row>
    <row r="416" ht="15.75" customHeight="1">
      <c r="A416" s="1" t="s">
        <v>1318</v>
      </c>
      <c r="B416" s="1">
        <v>415.0</v>
      </c>
      <c r="D416" s="1" t="s">
        <v>1235</v>
      </c>
      <c r="E416" s="1">
        <v>75.0</v>
      </c>
      <c r="F416" s="1">
        <f t="shared" si="3"/>
        <v>2</v>
      </c>
      <c r="G416" s="1">
        <f t="shared" si="4"/>
        <v>2</v>
      </c>
      <c r="H416" s="1" t="s">
        <v>1285</v>
      </c>
      <c r="I416" s="1" t="s">
        <v>1236</v>
      </c>
      <c r="J416" s="1" t="s">
        <v>1236</v>
      </c>
      <c r="K416" s="1">
        <v>0.125</v>
      </c>
    </row>
    <row r="417" ht="15.75" customHeight="1">
      <c r="A417" s="1" t="s">
        <v>1318</v>
      </c>
      <c r="B417" s="1">
        <v>416.0</v>
      </c>
      <c r="D417" s="1" t="s">
        <v>1225</v>
      </c>
      <c r="E417" s="1">
        <v>76.0</v>
      </c>
      <c r="F417" s="1">
        <f t="shared" si="3"/>
        <v>1</v>
      </c>
      <c r="G417" s="1">
        <f t="shared" si="4"/>
        <v>1</v>
      </c>
      <c r="H417" s="1" t="s">
        <v>1196</v>
      </c>
      <c r="I417" s="1">
        <v>5.0</v>
      </c>
      <c r="J417" s="1">
        <v>5.0</v>
      </c>
      <c r="K417" s="1">
        <v>0.5</v>
      </c>
    </row>
    <row r="418" ht="15.75" customHeight="1">
      <c r="A418" s="1" t="s">
        <v>1318</v>
      </c>
      <c r="B418" s="1">
        <v>417.0</v>
      </c>
      <c r="D418" s="1" t="s">
        <v>1193</v>
      </c>
      <c r="E418" s="1">
        <v>64.0</v>
      </c>
      <c r="F418" s="1">
        <f t="shared" si="3"/>
        <v>-12</v>
      </c>
      <c r="G418" s="1">
        <f t="shared" si="4"/>
        <v>12</v>
      </c>
      <c r="H418" s="1" t="s">
        <v>1192</v>
      </c>
      <c r="I418" s="1">
        <v>5.0</v>
      </c>
      <c r="J418" s="1">
        <v>5.0</v>
      </c>
      <c r="K418" s="1">
        <v>0.5</v>
      </c>
    </row>
    <row r="419" ht="15.75" customHeight="1">
      <c r="A419" s="1" t="s">
        <v>1318</v>
      </c>
      <c r="B419" s="1">
        <v>418.0</v>
      </c>
      <c r="D419" s="1" t="s">
        <v>1228</v>
      </c>
      <c r="E419" s="1">
        <v>71.0</v>
      </c>
      <c r="F419" s="1">
        <f t="shared" si="3"/>
        <v>7</v>
      </c>
      <c r="G419" s="1">
        <f t="shared" si="4"/>
        <v>7</v>
      </c>
      <c r="H419" s="1" t="s">
        <v>1233</v>
      </c>
      <c r="I419" s="1">
        <v>2.0</v>
      </c>
      <c r="J419" s="1">
        <v>2.0</v>
      </c>
      <c r="K419" s="1">
        <v>0.5</v>
      </c>
    </row>
    <row r="420" ht="15.75" customHeight="1">
      <c r="A420" s="1" t="s">
        <v>1318</v>
      </c>
      <c r="B420" s="1">
        <v>419.0</v>
      </c>
      <c r="C420" s="1">
        <v>29.0</v>
      </c>
      <c r="D420" s="1" t="s">
        <v>1223</v>
      </c>
      <c r="E420" s="1">
        <v>73.0</v>
      </c>
      <c r="F420" s="1">
        <f t="shared" si="3"/>
        <v>2</v>
      </c>
      <c r="G420" s="1">
        <f t="shared" si="4"/>
        <v>2</v>
      </c>
      <c r="H420" s="1" t="s">
        <v>1285</v>
      </c>
      <c r="I420" s="1">
        <v>3.0</v>
      </c>
      <c r="J420" s="1">
        <v>3.0</v>
      </c>
      <c r="K420" s="1">
        <v>0.5</v>
      </c>
    </row>
    <row r="421" ht="15.75" customHeight="1">
      <c r="A421" s="1" t="s">
        <v>1318</v>
      </c>
      <c r="B421" s="1">
        <v>420.0</v>
      </c>
      <c r="D421" s="1" t="s">
        <v>1228</v>
      </c>
      <c r="E421" s="1">
        <v>71.0</v>
      </c>
      <c r="F421" s="1">
        <f t="shared" si="3"/>
        <v>-2</v>
      </c>
      <c r="G421" s="1">
        <f t="shared" si="4"/>
        <v>2</v>
      </c>
      <c r="H421" s="1" t="s">
        <v>1286</v>
      </c>
      <c r="I421" s="1">
        <v>2.0</v>
      </c>
      <c r="J421" s="1">
        <v>2.0</v>
      </c>
      <c r="K421" s="1">
        <v>1.0</v>
      </c>
    </row>
    <row r="422" ht="15.75" customHeight="1">
      <c r="A422" s="1" t="s">
        <v>1318</v>
      </c>
      <c r="B422" s="1">
        <v>421.0</v>
      </c>
      <c r="D422" s="1" t="s">
        <v>1230</v>
      </c>
      <c r="E422" s="1">
        <v>69.0</v>
      </c>
      <c r="F422" s="1">
        <f t="shared" si="3"/>
        <v>-2</v>
      </c>
      <c r="G422" s="1">
        <f t="shared" si="4"/>
        <v>2</v>
      </c>
      <c r="H422" s="1" t="s">
        <v>1286</v>
      </c>
      <c r="I422" s="1">
        <v>1.0</v>
      </c>
      <c r="J422" s="1">
        <v>1.0</v>
      </c>
      <c r="K422" s="1">
        <v>0.5</v>
      </c>
    </row>
    <row r="423" ht="15.75" customHeight="1">
      <c r="A423" s="1" t="s">
        <v>1318</v>
      </c>
      <c r="B423" s="1">
        <v>422.0</v>
      </c>
      <c r="D423" s="1" t="s">
        <v>1224</v>
      </c>
      <c r="E423" s="1">
        <v>74.0</v>
      </c>
      <c r="F423" s="1">
        <f t="shared" si="3"/>
        <v>5</v>
      </c>
      <c r="G423" s="1">
        <f t="shared" si="4"/>
        <v>5</v>
      </c>
      <c r="H423" s="1" t="s">
        <v>1237</v>
      </c>
      <c r="I423" s="1">
        <v>4.0</v>
      </c>
      <c r="J423" s="1">
        <v>4.0</v>
      </c>
      <c r="K423" s="1">
        <v>0.5</v>
      </c>
    </row>
    <row r="424" ht="15.75" customHeight="1">
      <c r="A424" s="1" t="s">
        <v>1318</v>
      </c>
      <c r="B424" s="1">
        <v>423.0</v>
      </c>
      <c r="D424" s="1" t="s">
        <v>1223</v>
      </c>
      <c r="E424" s="1">
        <v>73.0</v>
      </c>
      <c r="F424" s="1">
        <f t="shared" si="3"/>
        <v>-1</v>
      </c>
      <c r="G424" s="1">
        <f t="shared" si="4"/>
        <v>1</v>
      </c>
      <c r="H424" s="1" t="s">
        <v>1197</v>
      </c>
      <c r="I424" s="1">
        <v>3.0</v>
      </c>
      <c r="J424" s="1">
        <v>3.0</v>
      </c>
      <c r="K424" s="1">
        <v>1.0</v>
      </c>
    </row>
    <row r="425" ht="15.75" customHeight="1">
      <c r="A425" s="1" t="s">
        <v>1318</v>
      </c>
      <c r="B425" s="1">
        <v>424.0</v>
      </c>
      <c r="D425" s="1" t="s">
        <v>1228</v>
      </c>
      <c r="E425" s="1">
        <v>71.0</v>
      </c>
      <c r="F425" s="1">
        <f t="shared" si="3"/>
        <v>-2</v>
      </c>
      <c r="G425" s="1">
        <f t="shared" si="4"/>
        <v>2</v>
      </c>
      <c r="H425" s="1" t="s">
        <v>1286</v>
      </c>
      <c r="I425" s="1">
        <v>2.0</v>
      </c>
      <c r="J425" s="1">
        <v>2.0</v>
      </c>
      <c r="K425" s="1">
        <v>0.5</v>
      </c>
    </row>
    <row r="426" ht="15.75" customHeight="1">
      <c r="A426" s="1" t="s">
        <v>1318</v>
      </c>
      <c r="B426" s="1">
        <v>425.0</v>
      </c>
      <c r="C426" s="1">
        <v>30.0</v>
      </c>
      <c r="D426" s="1" t="s">
        <v>1223</v>
      </c>
      <c r="E426" s="1">
        <v>73.0</v>
      </c>
      <c r="F426" s="1">
        <f t="shared" si="3"/>
        <v>2</v>
      </c>
      <c r="G426" s="1">
        <f t="shared" si="4"/>
        <v>2</v>
      </c>
      <c r="H426" s="1" t="s">
        <v>1285</v>
      </c>
      <c r="I426" s="1">
        <v>3.0</v>
      </c>
      <c r="J426" s="1">
        <v>3.0</v>
      </c>
      <c r="K426" s="1">
        <v>0.5</v>
      </c>
    </row>
    <row r="427" ht="15.75" customHeight="1">
      <c r="A427" s="1" t="s">
        <v>1318</v>
      </c>
      <c r="B427" s="1">
        <v>426.0</v>
      </c>
      <c r="D427" s="1" t="s">
        <v>1228</v>
      </c>
      <c r="E427" s="1">
        <v>71.0</v>
      </c>
      <c r="F427" s="1">
        <f t="shared" si="3"/>
        <v>-2</v>
      </c>
      <c r="G427" s="1">
        <f t="shared" si="4"/>
        <v>2</v>
      </c>
      <c r="H427" s="1" t="s">
        <v>1286</v>
      </c>
      <c r="I427" s="1">
        <v>2.0</v>
      </c>
      <c r="J427" s="1">
        <v>2.0</v>
      </c>
      <c r="K427" s="1">
        <v>1.0</v>
      </c>
    </row>
    <row r="428" ht="15.75" customHeight="1">
      <c r="A428" s="1" t="s">
        <v>1318</v>
      </c>
      <c r="B428" s="1">
        <v>427.0</v>
      </c>
      <c r="D428" s="1" t="s">
        <v>1230</v>
      </c>
      <c r="E428" s="1">
        <v>69.0</v>
      </c>
      <c r="F428" s="1">
        <f t="shared" si="3"/>
        <v>-2</v>
      </c>
      <c r="G428" s="1">
        <f t="shared" si="4"/>
        <v>2</v>
      </c>
      <c r="H428" s="1" t="s">
        <v>1286</v>
      </c>
      <c r="I428" s="1">
        <v>1.0</v>
      </c>
      <c r="J428" s="1">
        <v>1.0</v>
      </c>
      <c r="K428" s="1">
        <v>0.5</v>
      </c>
    </row>
    <row r="429" ht="15.75" customHeight="1">
      <c r="A429" s="1" t="s">
        <v>1318</v>
      </c>
      <c r="B429" s="1">
        <v>428.0</v>
      </c>
      <c r="D429" s="1" t="s">
        <v>1224</v>
      </c>
      <c r="E429" s="1">
        <v>74.0</v>
      </c>
      <c r="F429" s="1">
        <f t="shared" si="3"/>
        <v>5</v>
      </c>
      <c r="G429" s="1">
        <f t="shared" si="4"/>
        <v>5</v>
      </c>
      <c r="H429" s="1" t="s">
        <v>1237</v>
      </c>
      <c r="I429" s="1">
        <v>4.0</v>
      </c>
      <c r="J429" s="1">
        <v>4.0</v>
      </c>
      <c r="K429" s="1">
        <v>0.5</v>
      </c>
    </row>
    <row r="430" ht="15.75" customHeight="1">
      <c r="A430" s="1" t="s">
        <v>1318</v>
      </c>
      <c r="B430" s="1">
        <v>429.0</v>
      </c>
      <c r="D430" s="1" t="s">
        <v>1223</v>
      </c>
      <c r="E430" s="1">
        <v>73.0</v>
      </c>
      <c r="F430" s="1">
        <f t="shared" si="3"/>
        <v>-1</v>
      </c>
      <c r="G430" s="1">
        <f t="shared" si="4"/>
        <v>1</v>
      </c>
      <c r="H430" s="1" t="s">
        <v>1197</v>
      </c>
      <c r="I430" s="1">
        <v>3.0</v>
      </c>
      <c r="J430" s="1">
        <v>3.0</v>
      </c>
      <c r="K430" s="1">
        <v>1.0</v>
      </c>
    </row>
    <row r="431" ht="15.75" customHeight="1">
      <c r="A431" s="1" t="s">
        <v>1318</v>
      </c>
      <c r="B431" s="1">
        <v>430.0</v>
      </c>
      <c r="D431" s="1" t="s">
        <v>1228</v>
      </c>
      <c r="E431" s="1">
        <v>71.0</v>
      </c>
      <c r="F431" s="1">
        <f t="shared" si="3"/>
        <v>-2</v>
      </c>
      <c r="G431" s="1">
        <f t="shared" si="4"/>
        <v>2</v>
      </c>
      <c r="H431" s="1" t="s">
        <v>1286</v>
      </c>
      <c r="I431" s="1">
        <v>2.0</v>
      </c>
      <c r="J431" s="1">
        <v>2.0</v>
      </c>
      <c r="K431" s="1">
        <v>0.5</v>
      </c>
    </row>
    <row r="432" ht="15.75" customHeight="1">
      <c r="A432" s="1" t="s">
        <v>1318</v>
      </c>
      <c r="B432" s="1">
        <v>431.0</v>
      </c>
      <c r="C432" s="1">
        <v>31.0</v>
      </c>
      <c r="D432" s="1" t="s">
        <v>1223</v>
      </c>
      <c r="E432" s="1">
        <v>73.0</v>
      </c>
      <c r="F432" s="1">
        <f t="shared" si="3"/>
        <v>2</v>
      </c>
      <c r="G432" s="1">
        <f t="shared" si="4"/>
        <v>2</v>
      </c>
      <c r="H432" s="1" t="s">
        <v>1285</v>
      </c>
      <c r="I432" s="1">
        <v>3.0</v>
      </c>
      <c r="J432" s="1">
        <v>3.0</v>
      </c>
      <c r="K432" s="1">
        <v>0.325</v>
      </c>
    </row>
    <row r="433" ht="15.75" customHeight="1">
      <c r="A433" s="1" t="s">
        <v>1318</v>
      </c>
      <c r="B433" s="1">
        <v>432.0</v>
      </c>
      <c r="D433" s="1" t="s">
        <v>1225</v>
      </c>
      <c r="E433" s="1">
        <v>76.0</v>
      </c>
      <c r="F433" s="1">
        <f t="shared" si="3"/>
        <v>3</v>
      </c>
      <c r="G433" s="1">
        <f t="shared" si="4"/>
        <v>3</v>
      </c>
      <c r="H433" s="1" t="s">
        <v>1201</v>
      </c>
      <c r="I433" s="1">
        <v>5.0</v>
      </c>
      <c r="J433" s="1">
        <v>5.0</v>
      </c>
      <c r="K433" s="1">
        <v>0.125</v>
      </c>
    </row>
    <row r="434" ht="15.75" customHeight="1">
      <c r="A434" s="1" t="s">
        <v>1318</v>
      </c>
      <c r="B434" s="1">
        <v>433.0</v>
      </c>
      <c r="D434" s="1" t="s">
        <v>1224</v>
      </c>
      <c r="E434" s="1">
        <v>74.0</v>
      </c>
      <c r="F434" s="1">
        <f t="shared" si="3"/>
        <v>-2</v>
      </c>
      <c r="G434" s="1">
        <f t="shared" si="4"/>
        <v>2</v>
      </c>
      <c r="H434" s="1" t="s">
        <v>1286</v>
      </c>
      <c r="I434" s="1">
        <v>4.0</v>
      </c>
      <c r="J434" s="1">
        <v>4.0</v>
      </c>
      <c r="K434" s="1">
        <v>0.325</v>
      </c>
    </row>
    <row r="435" ht="15.75" customHeight="1">
      <c r="A435" s="1" t="s">
        <v>1318</v>
      </c>
      <c r="B435" s="1">
        <v>434.0</v>
      </c>
      <c r="D435" s="1" t="s">
        <v>1190</v>
      </c>
      <c r="E435" s="1">
        <v>78.0</v>
      </c>
      <c r="F435" s="1">
        <f t="shared" si="3"/>
        <v>4</v>
      </c>
      <c r="G435" s="1">
        <f t="shared" si="4"/>
        <v>4</v>
      </c>
      <c r="H435" s="1" t="s">
        <v>1293</v>
      </c>
      <c r="I435" s="1">
        <v>6.0</v>
      </c>
      <c r="J435" s="1">
        <v>6.0</v>
      </c>
      <c r="K435" s="1">
        <v>0.125</v>
      </c>
    </row>
    <row r="436" ht="15.75" customHeight="1">
      <c r="A436" s="1" t="s">
        <v>1318</v>
      </c>
      <c r="B436" s="1">
        <v>435.0</v>
      </c>
      <c r="D436" s="1" t="s">
        <v>1225</v>
      </c>
      <c r="E436" s="1">
        <v>76.0</v>
      </c>
      <c r="F436" s="1">
        <f t="shared" si="3"/>
        <v>-2</v>
      </c>
      <c r="G436" s="1">
        <f t="shared" si="4"/>
        <v>2</v>
      </c>
      <c r="H436" s="1" t="s">
        <v>1286</v>
      </c>
      <c r="I436" s="1">
        <v>5.0</v>
      </c>
      <c r="J436" s="1">
        <v>5.0</v>
      </c>
      <c r="K436" s="1">
        <v>0.5</v>
      </c>
    </row>
    <row r="437" ht="15.75" customHeight="1">
      <c r="A437" s="1" t="s">
        <v>1318</v>
      </c>
      <c r="B437" s="1">
        <v>436.0</v>
      </c>
      <c r="D437" s="1" t="s">
        <v>1190</v>
      </c>
      <c r="E437" s="1">
        <v>78.0</v>
      </c>
      <c r="F437" s="1">
        <f t="shared" si="3"/>
        <v>2</v>
      </c>
      <c r="G437" s="1">
        <f t="shared" si="4"/>
        <v>2</v>
      </c>
      <c r="H437" s="1" t="s">
        <v>1285</v>
      </c>
      <c r="I437" s="1">
        <v>6.0</v>
      </c>
      <c r="J437" s="1">
        <v>6.0</v>
      </c>
      <c r="K437" s="1">
        <v>0.5</v>
      </c>
    </row>
    <row r="438" ht="15.75" customHeight="1">
      <c r="A438" s="1" t="s">
        <v>1318</v>
      </c>
      <c r="B438" s="1">
        <v>437.0</v>
      </c>
      <c r="D438" s="1" t="s">
        <v>1230</v>
      </c>
      <c r="E438" s="1">
        <v>69.0</v>
      </c>
      <c r="F438" s="1">
        <f t="shared" si="3"/>
        <v>-9</v>
      </c>
      <c r="G438" s="1">
        <f t="shared" si="4"/>
        <v>9</v>
      </c>
      <c r="H438" s="1" t="s">
        <v>1288</v>
      </c>
      <c r="I438" s="1">
        <v>1.0</v>
      </c>
      <c r="J438" s="1">
        <v>1.0</v>
      </c>
      <c r="K438" s="1">
        <v>1.0</v>
      </c>
    </row>
    <row r="439" ht="15.75" customHeight="1">
      <c r="A439" s="1" t="s">
        <v>1318</v>
      </c>
      <c r="B439" s="1">
        <v>438.0</v>
      </c>
      <c r="D439" s="1" t="s">
        <v>1234</v>
      </c>
      <c r="E439" s="1">
        <v>68.0</v>
      </c>
      <c r="F439" s="1">
        <f t="shared" si="3"/>
        <v>-1</v>
      </c>
      <c r="G439" s="1">
        <f t="shared" si="4"/>
        <v>1</v>
      </c>
      <c r="H439" s="1" t="s">
        <v>1197</v>
      </c>
      <c r="I439" s="1">
        <v>7.0</v>
      </c>
      <c r="J439" s="1">
        <v>7.0</v>
      </c>
      <c r="K439" s="1">
        <v>1.0</v>
      </c>
    </row>
    <row r="440" ht="15.75" customHeight="1">
      <c r="A440" s="1" t="s">
        <v>1318</v>
      </c>
      <c r="B440" s="1">
        <v>439.0</v>
      </c>
      <c r="C440" s="1">
        <v>32.0</v>
      </c>
      <c r="D440" s="1" t="s">
        <v>1230</v>
      </c>
      <c r="E440" s="1">
        <v>69.0</v>
      </c>
      <c r="F440" s="1">
        <f t="shared" si="3"/>
        <v>1</v>
      </c>
      <c r="G440" s="1">
        <f t="shared" si="4"/>
        <v>1</v>
      </c>
      <c r="H440" s="1" t="s">
        <v>1196</v>
      </c>
      <c r="I440" s="1">
        <v>1.0</v>
      </c>
      <c r="J440" s="1">
        <v>1.0</v>
      </c>
      <c r="K440" s="1">
        <v>1.0</v>
      </c>
    </row>
    <row r="441" ht="15.75" customHeight="1">
      <c r="A441" s="1" t="s">
        <v>1318</v>
      </c>
      <c r="B441" s="1">
        <v>440.0</v>
      </c>
      <c r="C441" s="1">
        <v>33.0</v>
      </c>
      <c r="D441" s="1" t="s">
        <v>1230</v>
      </c>
      <c r="E441" s="1">
        <v>69.0</v>
      </c>
      <c r="F441" s="1">
        <f t="shared" si="3"/>
        <v>0</v>
      </c>
      <c r="G441" s="1">
        <f t="shared" si="4"/>
        <v>0</v>
      </c>
      <c r="H441" s="1" t="s">
        <v>1195</v>
      </c>
      <c r="I441" s="1">
        <v>1.0</v>
      </c>
      <c r="J441" s="1">
        <v>1.0</v>
      </c>
      <c r="K441" s="1">
        <v>1.0</v>
      </c>
    </row>
    <row r="442" ht="15.75" customHeight="1">
      <c r="A442" s="1" t="s">
        <v>1318</v>
      </c>
      <c r="B442" s="1">
        <v>441.0</v>
      </c>
      <c r="D442" s="1" t="s">
        <v>1228</v>
      </c>
      <c r="E442" s="1">
        <v>71.0</v>
      </c>
      <c r="F442" s="1">
        <f t="shared" si="3"/>
        <v>2</v>
      </c>
      <c r="G442" s="1">
        <f t="shared" si="4"/>
        <v>2</v>
      </c>
      <c r="H442" s="1" t="s">
        <v>1285</v>
      </c>
      <c r="I442" s="1">
        <v>2.0</v>
      </c>
      <c r="J442" s="1">
        <v>2.0</v>
      </c>
      <c r="K442" s="1">
        <v>0.75</v>
      </c>
    </row>
    <row r="443" ht="15.75" customHeight="1">
      <c r="A443" s="1" t="s">
        <v>1318</v>
      </c>
      <c r="B443" s="1">
        <v>442.0</v>
      </c>
      <c r="D443" s="1" t="s">
        <v>1230</v>
      </c>
      <c r="E443" s="1">
        <v>69.0</v>
      </c>
      <c r="F443" s="1">
        <f t="shared" si="3"/>
        <v>-2</v>
      </c>
      <c r="G443" s="1">
        <f t="shared" si="4"/>
        <v>2</v>
      </c>
      <c r="H443" s="1" t="s">
        <v>1286</v>
      </c>
      <c r="I443" s="1">
        <v>1.0</v>
      </c>
      <c r="J443" s="1">
        <v>1.0</v>
      </c>
      <c r="K443" s="1">
        <v>0.125</v>
      </c>
    </row>
    <row r="444" ht="15.75" customHeight="1">
      <c r="A444" s="1" t="s">
        <v>1318</v>
      </c>
      <c r="B444" s="1">
        <v>443.0</v>
      </c>
      <c r="D444" s="1" t="s">
        <v>1228</v>
      </c>
      <c r="E444" s="1">
        <v>71.0</v>
      </c>
      <c r="F444" s="1">
        <f t="shared" si="3"/>
        <v>2</v>
      </c>
      <c r="G444" s="1">
        <f t="shared" si="4"/>
        <v>2</v>
      </c>
      <c r="H444" s="1" t="s">
        <v>1285</v>
      </c>
      <c r="I444" s="1">
        <v>2.0</v>
      </c>
      <c r="J444" s="1">
        <v>2.0</v>
      </c>
      <c r="K444" s="1">
        <v>0.125</v>
      </c>
    </row>
    <row r="445" ht="15.75" customHeight="1">
      <c r="A445" s="1" t="s">
        <v>1318</v>
      </c>
      <c r="B445" s="1">
        <v>444.0</v>
      </c>
      <c r="D445" s="1" t="s">
        <v>1223</v>
      </c>
      <c r="E445" s="1">
        <v>73.0</v>
      </c>
      <c r="F445" s="1">
        <f t="shared" si="3"/>
        <v>2</v>
      </c>
      <c r="G445" s="1">
        <f t="shared" si="4"/>
        <v>2</v>
      </c>
      <c r="H445" s="1" t="s">
        <v>1285</v>
      </c>
      <c r="I445" s="1">
        <v>3.0</v>
      </c>
      <c r="J445" s="1">
        <v>3.0</v>
      </c>
      <c r="K445" s="1">
        <v>0.375</v>
      </c>
    </row>
    <row r="446" ht="15.75" customHeight="1">
      <c r="A446" s="1" t="s">
        <v>1318</v>
      </c>
      <c r="B446" s="1">
        <v>445.0</v>
      </c>
      <c r="D446" s="1" t="s">
        <v>1223</v>
      </c>
      <c r="E446" s="1">
        <v>73.0</v>
      </c>
      <c r="F446" s="1">
        <f t="shared" si="3"/>
        <v>0</v>
      </c>
      <c r="G446" s="1">
        <f t="shared" si="4"/>
        <v>0</v>
      </c>
      <c r="H446" s="1" t="s">
        <v>1195</v>
      </c>
      <c r="I446" s="1">
        <v>3.0</v>
      </c>
      <c r="J446" s="1">
        <v>3.0</v>
      </c>
      <c r="K446" s="1">
        <v>0.125</v>
      </c>
    </row>
    <row r="447" ht="15.75" customHeight="1">
      <c r="A447" s="1" t="s">
        <v>1318</v>
      </c>
      <c r="B447" s="1">
        <v>446.0</v>
      </c>
      <c r="D447" s="1" t="s">
        <v>1228</v>
      </c>
      <c r="E447" s="1">
        <v>71.0</v>
      </c>
      <c r="F447" s="1">
        <f t="shared" si="3"/>
        <v>-2</v>
      </c>
      <c r="G447" s="1">
        <f t="shared" si="4"/>
        <v>2</v>
      </c>
      <c r="H447" s="1" t="s">
        <v>1286</v>
      </c>
      <c r="I447" s="1">
        <v>2.0</v>
      </c>
      <c r="J447" s="1">
        <v>2.0</v>
      </c>
      <c r="K447" s="1">
        <v>0.375</v>
      </c>
    </row>
    <row r="448" ht="15.75" customHeight="1">
      <c r="A448" s="1" t="s">
        <v>1318</v>
      </c>
      <c r="B448" s="1">
        <v>447.0</v>
      </c>
      <c r="D448" s="1" t="s">
        <v>1230</v>
      </c>
      <c r="E448" s="1">
        <v>69.0</v>
      </c>
      <c r="F448" s="1">
        <f t="shared" si="3"/>
        <v>-2</v>
      </c>
      <c r="G448" s="1">
        <f t="shared" si="4"/>
        <v>2</v>
      </c>
      <c r="H448" s="1" t="s">
        <v>1286</v>
      </c>
      <c r="I448" s="1">
        <v>1.0</v>
      </c>
      <c r="J448" s="1">
        <v>1.0</v>
      </c>
      <c r="K448" s="1">
        <v>0.125</v>
      </c>
    </row>
    <row r="449" ht="15.75" customHeight="1">
      <c r="A449" s="1" t="s">
        <v>1318</v>
      </c>
      <c r="B449" s="1">
        <v>448.0</v>
      </c>
      <c r="D449" s="1" t="s">
        <v>1228</v>
      </c>
      <c r="E449" s="1">
        <v>71.0</v>
      </c>
      <c r="F449" s="1">
        <f t="shared" si="3"/>
        <v>2</v>
      </c>
      <c r="G449" s="1">
        <f t="shared" si="4"/>
        <v>2</v>
      </c>
      <c r="H449" s="1" t="s">
        <v>1285</v>
      </c>
      <c r="I449" s="1">
        <v>2.0</v>
      </c>
      <c r="J449" s="1">
        <v>2.0</v>
      </c>
      <c r="K449" s="1">
        <v>0.5</v>
      </c>
    </row>
    <row r="450" ht="15.75" customHeight="1">
      <c r="A450" s="1" t="s">
        <v>1318</v>
      </c>
      <c r="B450" s="1">
        <v>449.0</v>
      </c>
      <c r="D450" s="1" t="s">
        <v>1234</v>
      </c>
      <c r="E450" s="1">
        <v>68.0</v>
      </c>
      <c r="F450" s="1">
        <f t="shared" si="3"/>
        <v>-3</v>
      </c>
      <c r="G450" s="1">
        <f t="shared" si="4"/>
        <v>3</v>
      </c>
      <c r="H450" s="1" t="s">
        <v>1229</v>
      </c>
      <c r="I450" s="1">
        <v>7.0</v>
      </c>
      <c r="J450" s="1">
        <v>7.0</v>
      </c>
      <c r="K450" s="1">
        <v>0.5</v>
      </c>
    </row>
    <row r="451" ht="15.75" customHeight="1">
      <c r="A451" s="1" t="s">
        <v>1318</v>
      </c>
      <c r="B451" s="1">
        <v>450.0</v>
      </c>
      <c r="C451" s="1">
        <v>34.0</v>
      </c>
      <c r="D451" s="1" t="s">
        <v>1230</v>
      </c>
      <c r="E451" s="1">
        <v>69.0</v>
      </c>
      <c r="F451" s="1">
        <f t="shared" si="3"/>
        <v>1</v>
      </c>
      <c r="G451" s="1">
        <f t="shared" si="4"/>
        <v>1</v>
      </c>
      <c r="H451" s="1" t="s">
        <v>1196</v>
      </c>
      <c r="I451" s="1">
        <v>1.0</v>
      </c>
      <c r="J451" s="1">
        <v>1.0</v>
      </c>
      <c r="K451" s="1">
        <v>0.5</v>
      </c>
    </row>
    <row r="452" ht="15.75" customHeight="1">
      <c r="A452" s="1" t="s">
        <v>1318</v>
      </c>
      <c r="B452" s="1">
        <v>451.0</v>
      </c>
      <c r="D452" s="1" t="s">
        <v>1193</v>
      </c>
      <c r="E452" s="1">
        <v>64.0</v>
      </c>
      <c r="F452" s="1">
        <f t="shared" si="3"/>
        <v>-5</v>
      </c>
      <c r="G452" s="1">
        <f t="shared" si="4"/>
        <v>5</v>
      </c>
      <c r="H452" s="1" t="s">
        <v>1272</v>
      </c>
      <c r="I452" s="1">
        <v>5.0</v>
      </c>
      <c r="J452" s="1">
        <v>5.0</v>
      </c>
      <c r="K452" s="1">
        <v>0.5</v>
      </c>
    </row>
    <row r="453" ht="15.75" customHeight="1">
      <c r="A453" s="1" t="s">
        <v>1318</v>
      </c>
      <c r="B453" s="1">
        <v>452.0</v>
      </c>
      <c r="D453" s="1" t="s">
        <v>1239</v>
      </c>
      <c r="E453" s="1">
        <v>66.0</v>
      </c>
      <c r="F453" s="1">
        <f t="shared" si="3"/>
        <v>2</v>
      </c>
      <c r="G453" s="1">
        <f t="shared" si="4"/>
        <v>2</v>
      </c>
      <c r="H453" s="1" t="s">
        <v>1285</v>
      </c>
      <c r="I453" s="1">
        <v>6.0</v>
      </c>
      <c r="J453" s="1">
        <v>6.0</v>
      </c>
      <c r="K453" s="1">
        <v>0.5</v>
      </c>
    </row>
    <row r="454" ht="15.75" customHeight="1">
      <c r="A454" s="1" t="s">
        <v>1318</v>
      </c>
      <c r="B454" s="1">
        <v>453.0</v>
      </c>
      <c r="D454" s="1" t="s">
        <v>1319</v>
      </c>
      <c r="E454" s="1">
        <v>63.0</v>
      </c>
      <c r="F454" s="1">
        <f t="shared" si="3"/>
        <v>-3</v>
      </c>
      <c r="G454" s="1">
        <f t="shared" si="4"/>
        <v>3</v>
      </c>
      <c r="H454" s="1" t="s">
        <v>1229</v>
      </c>
      <c r="I454" s="1" t="s">
        <v>1236</v>
      </c>
      <c r="J454" s="1" t="s">
        <v>1236</v>
      </c>
      <c r="K454" s="1">
        <v>0.5</v>
      </c>
    </row>
    <row r="455" ht="15.75" customHeight="1">
      <c r="A455" s="1" t="s">
        <v>1318</v>
      </c>
      <c r="B455" s="1">
        <v>454.0</v>
      </c>
      <c r="D455" s="1" t="s">
        <v>1193</v>
      </c>
      <c r="E455" s="1">
        <v>64.0</v>
      </c>
      <c r="F455" s="1">
        <f t="shared" si="3"/>
        <v>1</v>
      </c>
      <c r="G455" s="1">
        <f t="shared" si="4"/>
        <v>1</v>
      </c>
      <c r="H455" s="1" t="s">
        <v>1196</v>
      </c>
      <c r="I455" s="1">
        <v>5.0</v>
      </c>
      <c r="J455" s="1">
        <v>5.0</v>
      </c>
      <c r="K455" s="1">
        <v>1.0</v>
      </c>
    </row>
    <row r="456" ht="15.75" customHeight="1">
      <c r="A456" s="1" t="s">
        <v>1318</v>
      </c>
      <c r="B456" s="1">
        <v>455.0</v>
      </c>
      <c r="D456" s="1" t="s">
        <v>1239</v>
      </c>
      <c r="E456" s="1">
        <v>66.0</v>
      </c>
      <c r="F456" s="1">
        <f t="shared" si="3"/>
        <v>2</v>
      </c>
      <c r="G456" s="1">
        <f t="shared" si="4"/>
        <v>2</v>
      </c>
      <c r="H456" s="1" t="s">
        <v>1285</v>
      </c>
      <c r="I456" s="1">
        <v>6.0</v>
      </c>
      <c r="J456" s="1">
        <v>6.0</v>
      </c>
      <c r="K456" s="1">
        <v>0.5</v>
      </c>
    </row>
    <row r="457" ht="15.75" customHeight="1">
      <c r="A457" s="1" t="s">
        <v>1318</v>
      </c>
      <c r="B457" s="1">
        <v>456.0</v>
      </c>
      <c r="C457" s="1">
        <v>35.0</v>
      </c>
      <c r="D457" s="1" t="s">
        <v>1193</v>
      </c>
      <c r="E457" s="1">
        <v>64.0</v>
      </c>
      <c r="F457" s="1">
        <f t="shared" si="3"/>
        <v>-2</v>
      </c>
      <c r="G457" s="1">
        <f t="shared" si="4"/>
        <v>2</v>
      </c>
      <c r="H457" s="1" t="s">
        <v>1286</v>
      </c>
      <c r="I457" s="1">
        <v>5.0</v>
      </c>
      <c r="J457" s="1">
        <v>5.0</v>
      </c>
      <c r="K457" s="1">
        <v>1.0</v>
      </c>
    </row>
    <row r="458" ht="15.75" customHeight="1">
      <c r="A458" s="1" t="s">
        <v>1318</v>
      </c>
      <c r="B458" s="1">
        <v>457.0</v>
      </c>
      <c r="D458" s="1" t="s">
        <v>1234</v>
      </c>
      <c r="E458" s="1">
        <v>68.0</v>
      </c>
      <c r="F458" s="1">
        <f t="shared" si="3"/>
        <v>4</v>
      </c>
      <c r="G458" s="1">
        <f t="shared" si="4"/>
        <v>4</v>
      </c>
      <c r="H458" s="1" t="s">
        <v>1293</v>
      </c>
      <c r="I458" s="1">
        <v>7.0</v>
      </c>
      <c r="J458" s="1">
        <v>7.0</v>
      </c>
      <c r="K458" s="1">
        <v>0.5</v>
      </c>
    </row>
    <row r="459" ht="15.75" customHeight="1">
      <c r="A459" s="1" t="s">
        <v>1318</v>
      </c>
      <c r="B459" s="1">
        <v>458.0</v>
      </c>
      <c r="D459" s="1" t="s">
        <v>1230</v>
      </c>
      <c r="E459" s="1">
        <v>69.0</v>
      </c>
      <c r="F459" s="1">
        <f t="shared" si="3"/>
        <v>1</v>
      </c>
      <c r="G459" s="1">
        <f t="shared" si="4"/>
        <v>1</v>
      </c>
      <c r="H459" s="1" t="s">
        <v>1196</v>
      </c>
      <c r="I459" s="1">
        <v>1.0</v>
      </c>
      <c r="J459" s="1">
        <v>1.0</v>
      </c>
      <c r="K459" s="1">
        <v>0.5</v>
      </c>
    </row>
    <row r="460" ht="15.75" customHeight="1">
      <c r="A460" s="1" t="s">
        <v>1318</v>
      </c>
      <c r="B460" s="1">
        <v>459.0</v>
      </c>
      <c r="D460" s="1" t="s">
        <v>1230</v>
      </c>
      <c r="E460" s="1">
        <v>69.0</v>
      </c>
      <c r="F460" s="1">
        <f t="shared" si="3"/>
        <v>0</v>
      </c>
      <c r="G460" s="1">
        <f t="shared" si="4"/>
        <v>0</v>
      </c>
      <c r="H460" s="1" t="s">
        <v>1195</v>
      </c>
      <c r="I460" s="1">
        <v>1.0</v>
      </c>
      <c r="J460" s="1">
        <v>1.0</v>
      </c>
      <c r="K460" s="1">
        <v>0.5</v>
      </c>
    </row>
    <row r="461" ht="15.75" customHeight="1">
      <c r="A461" s="1" t="s">
        <v>1318</v>
      </c>
      <c r="B461" s="1">
        <v>460.0</v>
      </c>
      <c r="D461" s="1" t="s">
        <v>1230</v>
      </c>
      <c r="E461" s="1">
        <v>69.0</v>
      </c>
      <c r="F461" s="1">
        <f t="shared" si="3"/>
        <v>0</v>
      </c>
      <c r="G461" s="1">
        <f t="shared" si="4"/>
        <v>0</v>
      </c>
      <c r="H461" s="1" t="s">
        <v>1195</v>
      </c>
      <c r="I461" s="1">
        <v>1.0</v>
      </c>
      <c r="J461" s="1">
        <v>1.0</v>
      </c>
      <c r="K461" s="1">
        <v>0.5</v>
      </c>
    </row>
    <row r="462" ht="15.75" customHeight="1">
      <c r="A462" s="1" t="s">
        <v>1318</v>
      </c>
      <c r="B462" s="1">
        <v>461.0</v>
      </c>
      <c r="D462" s="1" t="s">
        <v>1234</v>
      </c>
      <c r="E462" s="1">
        <v>68.0</v>
      </c>
      <c r="F462" s="1">
        <f t="shared" si="3"/>
        <v>-1</v>
      </c>
      <c r="G462" s="1">
        <f t="shared" si="4"/>
        <v>1</v>
      </c>
      <c r="H462" s="1" t="s">
        <v>1197</v>
      </c>
      <c r="I462" s="1">
        <v>7.0</v>
      </c>
      <c r="J462" s="1">
        <v>7.0</v>
      </c>
      <c r="K462" s="1">
        <v>0.5</v>
      </c>
    </row>
    <row r="463" ht="15.75" customHeight="1">
      <c r="A463" s="1" t="s">
        <v>1326</v>
      </c>
      <c r="B463" s="1">
        <v>462.0</v>
      </c>
      <c r="C463" s="1">
        <v>1.0</v>
      </c>
      <c r="D463" s="1" t="s">
        <v>1193</v>
      </c>
      <c r="E463" s="1">
        <v>64.0</v>
      </c>
      <c r="F463" s="1"/>
      <c r="G463" s="1"/>
      <c r="I463" s="1">
        <v>5.0</v>
      </c>
      <c r="J463" s="1">
        <v>5.0</v>
      </c>
      <c r="K463" s="1">
        <v>0.5</v>
      </c>
    </row>
    <row r="464" ht="15.75" customHeight="1">
      <c r="A464" s="1" t="s">
        <v>1326</v>
      </c>
      <c r="B464" s="1">
        <v>463.0</v>
      </c>
      <c r="D464" s="1" t="s">
        <v>1239</v>
      </c>
      <c r="E464" s="1">
        <v>66.0</v>
      </c>
      <c r="F464" s="1">
        <f t="shared" ref="F464:F604" si="5">E464-E463</f>
        <v>2</v>
      </c>
      <c r="G464" s="1">
        <f t="shared" ref="G464:G604" si="6">ABS(F464)</f>
        <v>2</v>
      </c>
      <c r="H464" s="1" t="s">
        <v>1285</v>
      </c>
      <c r="I464" s="1">
        <v>6.0</v>
      </c>
      <c r="J464" s="1">
        <v>6.0</v>
      </c>
      <c r="K464" s="1">
        <v>0.5</v>
      </c>
    </row>
    <row r="465" ht="15.75" customHeight="1">
      <c r="A465" s="1" t="s">
        <v>1326</v>
      </c>
      <c r="B465" s="1">
        <v>464.0</v>
      </c>
      <c r="D465" s="1" t="s">
        <v>1193</v>
      </c>
      <c r="E465" s="1">
        <v>64.0</v>
      </c>
      <c r="F465" s="1">
        <f t="shared" si="5"/>
        <v>-2</v>
      </c>
      <c r="G465" s="1">
        <f t="shared" si="6"/>
        <v>2</v>
      </c>
      <c r="H465" s="1" t="s">
        <v>1286</v>
      </c>
      <c r="I465" s="1">
        <v>5.0</v>
      </c>
      <c r="J465" s="1">
        <v>5.0</v>
      </c>
      <c r="K465" s="1">
        <v>0.5</v>
      </c>
    </row>
    <row r="466" ht="15.75" customHeight="1">
      <c r="A466" s="1" t="s">
        <v>1326</v>
      </c>
      <c r="B466" s="1">
        <v>465.0</v>
      </c>
      <c r="C466" s="1">
        <v>2.0</v>
      </c>
      <c r="D466" s="1" t="s">
        <v>1193</v>
      </c>
      <c r="E466" s="1">
        <v>64.0</v>
      </c>
      <c r="F466" s="1">
        <f t="shared" si="5"/>
        <v>0</v>
      </c>
      <c r="G466" s="1">
        <f t="shared" si="6"/>
        <v>0</v>
      </c>
      <c r="H466" s="1" t="s">
        <v>1195</v>
      </c>
      <c r="I466" s="1">
        <v>5.0</v>
      </c>
      <c r="J466" s="1">
        <v>5.0</v>
      </c>
      <c r="K466" s="1">
        <v>0.5</v>
      </c>
    </row>
    <row r="467" ht="15.75" customHeight="1">
      <c r="A467" s="1" t="s">
        <v>1326</v>
      </c>
      <c r="B467" s="1">
        <v>466.0</v>
      </c>
      <c r="D467" s="1" t="s">
        <v>1230</v>
      </c>
      <c r="E467" s="1">
        <v>69.0</v>
      </c>
      <c r="F467" s="1">
        <f t="shared" si="5"/>
        <v>5</v>
      </c>
      <c r="G467" s="1">
        <f t="shared" si="6"/>
        <v>5</v>
      </c>
      <c r="H467" s="1" t="s">
        <v>1237</v>
      </c>
      <c r="I467" s="1">
        <v>1.0</v>
      </c>
      <c r="J467" s="1">
        <v>1.0</v>
      </c>
      <c r="K467" s="1">
        <v>0.5</v>
      </c>
    </row>
    <row r="468" ht="15.75" customHeight="1">
      <c r="A468" s="1" t="s">
        <v>1326</v>
      </c>
      <c r="B468" s="1">
        <v>467.0</v>
      </c>
      <c r="D468" s="1" t="s">
        <v>1239</v>
      </c>
      <c r="E468" s="1">
        <v>66.0</v>
      </c>
      <c r="F468" s="1">
        <f t="shared" si="5"/>
        <v>-3</v>
      </c>
      <c r="G468" s="1">
        <f t="shared" si="6"/>
        <v>3</v>
      </c>
      <c r="H468" s="1" t="s">
        <v>1229</v>
      </c>
      <c r="I468" s="1">
        <v>6.0</v>
      </c>
      <c r="J468" s="1">
        <v>6.0</v>
      </c>
      <c r="K468" s="1">
        <v>0.5</v>
      </c>
    </row>
    <row r="469" ht="15.75" customHeight="1">
      <c r="A469" s="1" t="s">
        <v>1326</v>
      </c>
      <c r="B469" s="1">
        <v>468.0</v>
      </c>
      <c r="D469" s="1" t="s">
        <v>1239</v>
      </c>
      <c r="E469" s="1">
        <v>66.0</v>
      </c>
      <c r="F469" s="1">
        <f t="shared" si="5"/>
        <v>0</v>
      </c>
      <c r="G469" s="1">
        <f t="shared" si="6"/>
        <v>0</v>
      </c>
      <c r="H469" s="1" t="s">
        <v>1195</v>
      </c>
      <c r="I469" s="1">
        <v>6.0</v>
      </c>
      <c r="J469" s="1">
        <v>6.0</v>
      </c>
      <c r="K469" s="1">
        <v>0.5</v>
      </c>
    </row>
    <row r="470" ht="15.75" customHeight="1">
      <c r="A470" s="1" t="s">
        <v>1326</v>
      </c>
      <c r="B470" s="1">
        <v>469.0</v>
      </c>
      <c r="D470" s="1" t="s">
        <v>1321</v>
      </c>
      <c r="E470" s="1">
        <v>59.0</v>
      </c>
      <c r="F470" s="1">
        <f t="shared" si="5"/>
        <v>-7</v>
      </c>
      <c r="G470" s="1">
        <f t="shared" si="6"/>
        <v>7</v>
      </c>
      <c r="H470" s="1" t="s">
        <v>1273</v>
      </c>
      <c r="I470" s="1">
        <v>2.0</v>
      </c>
      <c r="J470" s="1">
        <v>2.0</v>
      </c>
      <c r="K470" s="1">
        <v>0.5</v>
      </c>
    </row>
    <row r="471" ht="15.75" customHeight="1">
      <c r="A471" s="1" t="s">
        <v>1326</v>
      </c>
      <c r="B471" s="1">
        <v>470.0</v>
      </c>
      <c r="D471" s="1" t="s">
        <v>1321</v>
      </c>
      <c r="E471" s="1">
        <v>59.0</v>
      </c>
      <c r="F471" s="1">
        <f t="shared" si="5"/>
        <v>0</v>
      </c>
      <c r="G471" s="1">
        <f t="shared" si="6"/>
        <v>0</v>
      </c>
      <c r="H471" s="1" t="s">
        <v>1195</v>
      </c>
      <c r="I471" s="1">
        <v>2.0</v>
      </c>
      <c r="J471" s="1">
        <v>2.0</v>
      </c>
      <c r="K471" s="1">
        <v>0.375</v>
      </c>
    </row>
    <row r="472" ht="15.75" customHeight="1">
      <c r="A472" s="1" t="s">
        <v>1326</v>
      </c>
      <c r="B472" s="1">
        <v>471.0</v>
      </c>
      <c r="D472" s="1" t="s">
        <v>1200</v>
      </c>
      <c r="E472" s="1">
        <v>61.0</v>
      </c>
      <c r="F472" s="1">
        <f t="shared" si="5"/>
        <v>2</v>
      </c>
      <c r="G472" s="1">
        <f t="shared" si="6"/>
        <v>2</v>
      </c>
      <c r="H472" s="1" t="s">
        <v>1285</v>
      </c>
      <c r="I472" s="1">
        <v>3.0</v>
      </c>
      <c r="J472" s="1">
        <v>3.0</v>
      </c>
      <c r="K472" s="1">
        <v>0.125</v>
      </c>
    </row>
    <row r="473" ht="15.75" customHeight="1">
      <c r="A473" s="1" t="s">
        <v>1326</v>
      </c>
      <c r="B473" s="1">
        <v>472.0</v>
      </c>
      <c r="D473" s="1" t="s">
        <v>1289</v>
      </c>
      <c r="E473" s="1">
        <v>62.0</v>
      </c>
      <c r="F473" s="1">
        <f t="shared" si="5"/>
        <v>1</v>
      </c>
      <c r="G473" s="1">
        <f t="shared" si="6"/>
        <v>1</v>
      </c>
      <c r="H473" s="1" t="s">
        <v>1196</v>
      </c>
      <c r="I473" s="1">
        <v>4.0</v>
      </c>
      <c r="J473" s="1">
        <v>4.0</v>
      </c>
      <c r="K473" s="1">
        <v>0.5</v>
      </c>
    </row>
    <row r="474" ht="15.75" customHeight="1">
      <c r="A474" s="1" t="s">
        <v>1326</v>
      </c>
      <c r="B474" s="1">
        <v>473.0</v>
      </c>
      <c r="D474" s="1" t="s">
        <v>1200</v>
      </c>
      <c r="E474" s="1">
        <v>61.0</v>
      </c>
      <c r="F474" s="1">
        <f t="shared" si="5"/>
        <v>-1</v>
      </c>
      <c r="G474" s="1">
        <f t="shared" si="6"/>
        <v>1</v>
      </c>
      <c r="H474" s="1" t="s">
        <v>1197</v>
      </c>
      <c r="I474" s="1">
        <v>3.0</v>
      </c>
      <c r="J474" s="1">
        <v>3.0</v>
      </c>
      <c r="K474" s="1">
        <v>0.5</v>
      </c>
    </row>
    <row r="475">
      <c r="A475" s="1" t="s">
        <v>1326</v>
      </c>
      <c r="B475" s="1">
        <v>474.0</v>
      </c>
      <c r="C475" s="1">
        <v>3.0</v>
      </c>
      <c r="D475" s="1" t="s">
        <v>1321</v>
      </c>
      <c r="E475" s="1">
        <v>59.0</v>
      </c>
      <c r="F475" s="1">
        <f t="shared" si="5"/>
        <v>-2</v>
      </c>
      <c r="G475" s="1">
        <f t="shared" si="6"/>
        <v>2</v>
      </c>
      <c r="H475" s="1" t="s">
        <v>1286</v>
      </c>
      <c r="I475" s="1">
        <v>2.0</v>
      </c>
      <c r="J475" s="1">
        <v>2.0</v>
      </c>
      <c r="K475" s="1">
        <v>1.0</v>
      </c>
    </row>
    <row r="476">
      <c r="A476" s="1" t="s">
        <v>1326</v>
      </c>
      <c r="B476" s="1">
        <v>475.0</v>
      </c>
      <c r="D476" s="1" t="s">
        <v>1193</v>
      </c>
      <c r="E476" s="1">
        <v>64.0</v>
      </c>
      <c r="F476" s="1">
        <f t="shared" si="5"/>
        <v>5</v>
      </c>
      <c r="G476" s="1">
        <f t="shared" si="6"/>
        <v>5</v>
      </c>
      <c r="H476" s="1" t="s">
        <v>1237</v>
      </c>
      <c r="I476" s="1">
        <v>5.0</v>
      </c>
      <c r="J476" s="1">
        <v>5.0</v>
      </c>
      <c r="K476" s="1">
        <v>0.5</v>
      </c>
    </row>
    <row r="477">
      <c r="A477" s="1" t="s">
        <v>1326</v>
      </c>
      <c r="B477" s="1">
        <v>476.0</v>
      </c>
      <c r="D477" s="1" t="s">
        <v>1193</v>
      </c>
      <c r="E477" s="1">
        <v>64.0</v>
      </c>
      <c r="F477" s="1">
        <f t="shared" si="5"/>
        <v>0</v>
      </c>
      <c r="G477" s="1">
        <f t="shared" si="6"/>
        <v>0</v>
      </c>
      <c r="H477" s="1" t="s">
        <v>1195</v>
      </c>
      <c r="I477" s="1">
        <v>5.0</v>
      </c>
      <c r="J477" s="1">
        <v>5.0</v>
      </c>
      <c r="K477" s="1">
        <v>0.5</v>
      </c>
    </row>
    <row r="478">
      <c r="A478" s="1" t="s">
        <v>1326</v>
      </c>
      <c r="B478" s="1">
        <v>477.0</v>
      </c>
      <c r="D478" s="1" t="s">
        <v>1200</v>
      </c>
      <c r="E478" s="1">
        <v>61.0</v>
      </c>
      <c r="F478" s="1">
        <f t="shared" si="5"/>
        <v>-3</v>
      </c>
      <c r="G478" s="1">
        <f t="shared" si="6"/>
        <v>3</v>
      </c>
      <c r="H478" s="1" t="s">
        <v>1229</v>
      </c>
      <c r="I478" s="1">
        <v>3.0</v>
      </c>
      <c r="J478" s="1">
        <v>3.0</v>
      </c>
      <c r="K478" s="1">
        <v>0.5</v>
      </c>
    </row>
    <row r="479" ht="15.75" customHeight="1">
      <c r="A479" s="1" t="s">
        <v>1326</v>
      </c>
      <c r="B479" s="1">
        <v>478.0</v>
      </c>
      <c r="D479" s="1" t="s">
        <v>1321</v>
      </c>
      <c r="E479" s="1">
        <v>59.0</v>
      </c>
      <c r="F479" s="1">
        <f t="shared" si="5"/>
        <v>-2</v>
      </c>
      <c r="G479" s="1">
        <f t="shared" si="6"/>
        <v>2</v>
      </c>
      <c r="H479" s="1" t="s">
        <v>1286</v>
      </c>
      <c r="I479" s="1">
        <v>2.0</v>
      </c>
      <c r="J479" s="1">
        <v>5.0</v>
      </c>
      <c r="K479" s="1">
        <v>0.5</v>
      </c>
    </row>
    <row r="480" ht="15.75" customHeight="1">
      <c r="A480" s="1" t="s">
        <v>1326</v>
      </c>
      <c r="B480" s="1">
        <v>479.0</v>
      </c>
      <c r="D480" s="1" t="s">
        <v>1320</v>
      </c>
      <c r="E480" s="1">
        <v>57.0</v>
      </c>
      <c r="F480" s="1">
        <f t="shared" si="5"/>
        <v>-2</v>
      </c>
      <c r="G480" s="1">
        <f t="shared" si="6"/>
        <v>2</v>
      </c>
      <c r="H480" s="1" t="s">
        <v>1286</v>
      </c>
      <c r="I480" s="1">
        <v>1.0</v>
      </c>
      <c r="J480" s="1">
        <v>1.0</v>
      </c>
      <c r="K480" s="1">
        <v>0.5</v>
      </c>
    </row>
    <row r="481" ht="15.75" customHeight="1">
      <c r="A481" s="1" t="s">
        <v>1326</v>
      </c>
      <c r="B481" s="1">
        <v>480.0</v>
      </c>
      <c r="C481" s="1">
        <v>4.0</v>
      </c>
      <c r="D481" s="1" t="s">
        <v>1289</v>
      </c>
      <c r="E481" s="1">
        <v>62.0</v>
      </c>
      <c r="F481" s="1">
        <f t="shared" si="5"/>
        <v>5</v>
      </c>
      <c r="G481" s="1">
        <f t="shared" si="6"/>
        <v>5</v>
      </c>
      <c r="H481" s="1" t="s">
        <v>1237</v>
      </c>
      <c r="I481" s="1">
        <v>4.0</v>
      </c>
      <c r="J481" s="1">
        <v>4.0</v>
      </c>
      <c r="K481" s="1">
        <v>0.5</v>
      </c>
    </row>
    <row r="482" ht="15.75" customHeight="1">
      <c r="A482" s="1" t="s">
        <v>1326</v>
      </c>
      <c r="B482" s="1">
        <v>481.0</v>
      </c>
      <c r="D482" s="1" t="s">
        <v>1200</v>
      </c>
      <c r="E482" s="1">
        <v>61.0</v>
      </c>
      <c r="F482" s="1">
        <f t="shared" si="5"/>
        <v>-1</v>
      </c>
      <c r="G482" s="1">
        <f t="shared" si="6"/>
        <v>1</v>
      </c>
      <c r="H482" s="1" t="s">
        <v>1197</v>
      </c>
      <c r="I482" s="1">
        <v>3.0</v>
      </c>
      <c r="J482" s="1">
        <v>3.0</v>
      </c>
      <c r="K482" s="1">
        <v>0.5</v>
      </c>
    </row>
    <row r="483" ht="15.75" customHeight="1">
      <c r="A483" s="1" t="s">
        <v>1326</v>
      </c>
      <c r="B483" s="1">
        <v>482.0</v>
      </c>
      <c r="D483" s="1" t="s">
        <v>1321</v>
      </c>
      <c r="E483" s="1">
        <v>59.0</v>
      </c>
      <c r="F483" s="1">
        <f t="shared" si="5"/>
        <v>-2</v>
      </c>
      <c r="G483" s="1">
        <f t="shared" si="6"/>
        <v>2</v>
      </c>
      <c r="H483" s="1" t="s">
        <v>1286</v>
      </c>
      <c r="I483" s="1">
        <v>2.0</v>
      </c>
      <c r="J483" s="1">
        <v>2.0</v>
      </c>
      <c r="K483" s="1">
        <v>0.5</v>
      </c>
    </row>
    <row r="484" ht="15.75" customHeight="1">
      <c r="A484" s="1" t="s">
        <v>1326</v>
      </c>
      <c r="B484" s="1">
        <v>483.0</v>
      </c>
      <c r="D484" s="1" t="s">
        <v>1193</v>
      </c>
      <c r="E484" s="1">
        <v>64.0</v>
      </c>
      <c r="F484" s="1">
        <f t="shared" si="5"/>
        <v>5</v>
      </c>
      <c r="G484" s="1">
        <f t="shared" si="6"/>
        <v>5</v>
      </c>
      <c r="H484" s="1" t="s">
        <v>1237</v>
      </c>
      <c r="I484" s="1">
        <v>5.0</v>
      </c>
      <c r="J484" s="1">
        <v>5.0</v>
      </c>
      <c r="K484" s="1">
        <v>0.5</v>
      </c>
    </row>
    <row r="485" ht="15.75" customHeight="1">
      <c r="A485" s="1" t="s">
        <v>1326</v>
      </c>
      <c r="B485" s="1">
        <v>484.0</v>
      </c>
      <c r="D485" s="1" t="s">
        <v>1289</v>
      </c>
      <c r="E485" s="1">
        <v>62.0</v>
      </c>
      <c r="F485" s="1">
        <f t="shared" si="5"/>
        <v>-2</v>
      </c>
      <c r="G485" s="1">
        <f t="shared" si="6"/>
        <v>2</v>
      </c>
      <c r="H485" s="1" t="s">
        <v>1286</v>
      </c>
      <c r="I485" s="1">
        <v>4.0</v>
      </c>
      <c r="J485" s="1">
        <v>4.0</v>
      </c>
      <c r="K485" s="1">
        <v>0.5</v>
      </c>
    </row>
    <row r="486" ht="15.75" customHeight="1">
      <c r="A486" s="1" t="s">
        <v>1326</v>
      </c>
      <c r="B486" s="1">
        <v>485.0</v>
      </c>
      <c r="D486" s="1" t="s">
        <v>1200</v>
      </c>
      <c r="E486" s="1">
        <v>61.0</v>
      </c>
      <c r="F486" s="1">
        <f t="shared" si="5"/>
        <v>-1</v>
      </c>
      <c r="G486" s="1">
        <f t="shared" si="6"/>
        <v>1</v>
      </c>
      <c r="H486" s="1" t="s">
        <v>1197</v>
      </c>
      <c r="I486" s="1">
        <v>3.0</v>
      </c>
      <c r="J486" s="1">
        <v>3.0</v>
      </c>
      <c r="K486" s="1">
        <v>0.5</v>
      </c>
    </row>
    <row r="487" ht="15.75" customHeight="1">
      <c r="A487" s="1" t="s">
        <v>1326</v>
      </c>
      <c r="B487" s="1">
        <v>486.0</v>
      </c>
      <c r="C487" s="1">
        <v>5.0</v>
      </c>
      <c r="D487" s="1" t="s">
        <v>1239</v>
      </c>
      <c r="E487" s="1">
        <v>66.0</v>
      </c>
      <c r="F487" s="1">
        <f t="shared" si="5"/>
        <v>5</v>
      </c>
      <c r="G487" s="1">
        <f t="shared" si="6"/>
        <v>5</v>
      </c>
      <c r="H487" s="1" t="s">
        <v>1237</v>
      </c>
      <c r="I487" s="1">
        <v>6.0</v>
      </c>
      <c r="J487" s="1">
        <v>6.0</v>
      </c>
      <c r="K487" s="1">
        <v>0.5</v>
      </c>
    </row>
    <row r="488" ht="15.75" customHeight="1">
      <c r="A488" s="1" t="s">
        <v>1326</v>
      </c>
      <c r="B488" s="1">
        <v>487.0</v>
      </c>
      <c r="D488" s="1" t="s">
        <v>1193</v>
      </c>
      <c r="E488" s="1">
        <v>64.0</v>
      </c>
      <c r="F488" s="1">
        <f t="shared" si="5"/>
        <v>-2</v>
      </c>
      <c r="G488" s="1">
        <f t="shared" si="6"/>
        <v>2</v>
      </c>
      <c r="H488" s="1" t="s">
        <v>1286</v>
      </c>
      <c r="I488" s="1">
        <v>5.0</v>
      </c>
      <c r="J488" s="1">
        <v>5.0</v>
      </c>
      <c r="K488" s="1">
        <v>0.5</v>
      </c>
    </row>
    <row r="489" ht="15.75" customHeight="1">
      <c r="A489" s="1" t="s">
        <v>1326</v>
      </c>
      <c r="B489" s="1">
        <v>488.0</v>
      </c>
      <c r="D489" s="1" t="s">
        <v>1289</v>
      </c>
      <c r="E489" s="1">
        <v>62.0</v>
      </c>
      <c r="F489" s="1">
        <f t="shared" si="5"/>
        <v>-2</v>
      </c>
      <c r="G489" s="1">
        <f t="shared" si="6"/>
        <v>2</v>
      </c>
      <c r="H489" s="1" t="s">
        <v>1286</v>
      </c>
      <c r="I489" s="1">
        <v>4.0</v>
      </c>
      <c r="J489" s="1">
        <v>4.0</v>
      </c>
      <c r="K489" s="1">
        <v>0.5</v>
      </c>
    </row>
    <row r="490" ht="15.75" customHeight="1">
      <c r="A490" s="1" t="s">
        <v>1326</v>
      </c>
      <c r="B490" s="1">
        <v>489.0</v>
      </c>
      <c r="D490" s="1" t="s">
        <v>1193</v>
      </c>
      <c r="E490" s="1">
        <v>64.0</v>
      </c>
      <c r="F490" s="1">
        <f t="shared" si="5"/>
        <v>2</v>
      </c>
      <c r="G490" s="1">
        <f t="shared" si="6"/>
        <v>2</v>
      </c>
      <c r="H490" s="1" t="s">
        <v>1285</v>
      </c>
      <c r="I490" s="1">
        <v>5.0</v>
      </c>
      <c r="J490" s="1">
        <v>5.0</v>
      </c>
      <c r="K490" s="1">
        <v>1.0</v>
      </c>
    </row>
    <row r="491" ht="15.75" customHeight="1">
      <c r="A491" s="1" t="s">
        <v>1326</v>
      </c>
      <c r="B491" s="1">
        <v>490.0</v>
      </c>
      <c r="D491" s="1" t="s">
        <v>1193</v>
      </c>
      <c r="E491" s="1">
        <v>64.0</v>
      </c>
      <c r="F491" s="1">
        <f t="shared" si="5"/>
        <v>0</v>
      </c>
      <c r="G491" s="1">
        <f t="shared" si="6"/>
        <v>0</v>
      </c>
      <c r="H491" s="1" t="s">
        <v>1195</v>
      </c>
      <c r="I491" s="1">
        <v>5.0</v>
      </c>
      <c r="J491" s="1">
        <v>5.0</v>
      </c>
      <c r="K491" s="1">
        <v>0.5</v>
      </c>
    </row>
    <row r="492" ht="15.75" customHeight="1">
      <c r="A492" s="1" t="s">
        <v>1326</v>
      </c>
      <c r="B492" s="1">
        <v>491.0</v>
      </c>
      <c r="C492" s="1">
        <v>6.0</v>
      </c>
      <c r="D492" s="1" t="s">
        <v>1193</v>
      </c>
      <c r="E492" s="1">
        <v>64.0</v>
      </c>
      <c r="F492" s="1">
        <f t="shared" si="5"/>
        <v>0</v>
      </c>
      <c r="G492" s="1">
        <f t="shared" si="6"/>
        <v>0</v>
      </c>
      <c r="H492" s="1" t="s">
        <v>1195</v>
      </c>
      <c r="I492" s="1">
        <v>5.0</v>
      </c>
      <c r="J492" s="1">
        <v>5.0</v>
      </c>
      <c r="K492" s="1">
        <v>0.5</v>
      </c>
    </row>
    <row r="493" ht="15.75" customHeight="1">
      <c r="A493" s="1" t="s">
        <v>1326</v>
      </c>
      <c r="B493" s="1">
        <v>492.0</v>
      </c>
      <c r="D493" s="1" t="s">
        <v>1193</v>
      </c>
      <c r="E493" s="1">
        <v>64.0</v>
      </c>
      <c r="F493" s="1">
        <f t="shared" si="5"/>
        <v>0</v>
      </c>
      <c r="G493" s="1">
        <f t="shared" si="6"/>
        <v>0</v>
      </c>
      <c r="H493" s="1" t="s">
        <v>1195</v>
      </c>
      <c r="I493" s="1">
        <v>5.0</v>
      </c>
      <c r="J493" s="1">
        <v>5.0</v>
      </c>
      <c r="K493" s="1">
        <v>0.5</v>
      </c>
    </row>
    <row r="494" ht="15.75" customHeight="1">
      <c r="A494" s="1" t="s">
        <v>1326</v>
      </c>
      <c r="B494" s="1">
        <v>493.0</v>
      </c>
      <c r="D494" s="1" t="s">
        <v>1239</v>
      </c>
      <c r="E494" s="1">
        <v>66.0</v>
      </c>
      <c r="F494" s="1">
        <f t="shared" si="5"/>
        <v>2</v>
      </c>
      <c r="G494" s="1">
        <f t="shared" si="6"/>
        <v>2</v>
      </c>
      <c r="H494" s="1" t="s">
        <v>1285</v>
      </c>
      <c r="I494" s="1">
        <v>6.0</v>
      </c>
      <c r="J494" s="1">
        <v>6.0</v>
      </c>
      <c r="K494" s="1">
        <v>0.5</v>
      </c>
    </row>
    <row r="495" ht="15.75" customHeight="1">
      <c r="A495" s="1" t="s">
        <v>1326</v>
      </c>
      <c r="B495" s="1">
        <v>494.0</v>
      </c>
      <c r="D495" s="1" t="s">
        <v>1193</v>
      </c>
      <c r="E495" s="1">
        <v>64.0</v>
      </c>
      <c r="F495" s="1">
        <f t="shared" si="5"/>
        <v>-2</v>
      </c>
      <c r="G495" s="1">
        <f t="shared" si="6"/>
        <v>2</v>
      </c>
      <c r="H495" s="1" t="s">
        <v>1286</v>
      </c>
      <c r="I495" s="1">
        <v>5.0</v>
      </c>
      <c r="J495" s="1">
        <v>5.0</v>
      </c>
      <c r="K495" s="1">
        <v>0.5</v>
      </c>
    </row>
    <row r="496" ht="15.75" customHeight="1">
      <c r="A496" s="1" t="s">
        <v>1326</v>
      </c>
      <c r="B496" s="1">
        <v>495.0</v>
      </c>
      <c r="D496" s="1" t="s">
        <v>1200</v>
      </c>
      <c r="E496" s="1">
        <v>61.0</v>
      </c>
      <c r="F496" s="1">
        <f t="shared" si="5"/>
        <v>-3</v>
      </c>
      <c r="G496" s="1">
        <f t="shared" si="6"/>
        <v>3</v>
      </c>
      <c r="H496" s="1" t="s">
        <v>1229</v>
      </c>
      <c r="I496" s="1">
        <v>3.0</v>
      </c>
      <c r="J496" s="1">
        <v>3.0</v>
      </c>
      <c r="K496" s="1">
        <v>0.5</v>
      </c>
    </row>
    <row r="497" ht="15.75" customHeight="1">
      <c r="A497" s="1" t="s">
        <v>1326</v>
      </c>
      <c r="B497" s="1">
        <v>496.0</v>
      </c>
      <c r="D497" s="1" t="s">
        <v>1320</v>
      </c>
      <c r="E497" s="1">
        <v>57.0</v>
      </c>
      <c r="F497" s="1">
        <f t="shared" si="5"/>
        <v>-4</v>
      </c>
      <c r="G497" s="1">
        <f t="shared" si="6"/>
        <v>4</v>
      </c>
      <c r="H497" s="1" t="s">
        <v>1292</v>
      </c>
      <c r="I497" s="1">
        <v>1.0</v>
      </c>
      <c r="J497" s="1">
        <v>1.0</v>
      </c>
      <c r="K497" s="1">
        <v>0.5</v>
      </c>
    </row>
    <row r="498" ht="15.75" customHeight="1">
      <c r="A498" s="1" t="s">
        <v>1326</v>
      </c>
      <c r="B498" s="1">
        <v>497.0</v>
      </c>
      <c r="D498" s="1" t="s">
        <v>1320</v>
      </c>
      <c r="E498" s="1">
        <v>57.0</v>
      </c>
      <c r="F498" s="1">
        <f t="shared" si="5"/>
        <v>0</v>
      </c>
      <c r="G498" s="1">
        <f t="shared" si="6"/>
        <v>0</v>
      </c>
      <c r="H498" s="1" t="s">
        <v>1195</v>
      </c>
      <c r="I498" s="1">
        <v>1.0</v>
      </c>
      <c r="J498" s="1">
        <v>1.0</v>
      </c>
      <c r="K498" s="1">
        <v>1.0</v>
      </c>
    </row>
    <row r="499" ht="15.75" customHeight="1">
      <c r="A499" s="1" t="s">
        <v>1326</v>
      </c>
      <c r="B499" s="1">
        <v>498.0</v>
      </c>
      <c r="C499" s="1">
        <v>8.0</v>
      </c>
      <c r="D499" s="1" t="s">
        <v>1193</v>
      </c>
      <c r="E499" s="1">
        <v>64.0</v>
      </c>
      <c r="F499" s="1">
        <f t="shared" si="5"/>
        <v>7</v>
      </c>
      <c r="G499" s="1">
        <f t="shared" si="6"/>
        <v>7</v>
      </c>
      <c r="H499" s="1" t="s">
        <v>1233</v>
      </c>
      <c r="I499" s="1">
        <v>5.0</v>
      </c>
      <c r="J499" s="1">
        <v>5.0</v>
      </c>
      <c r="K499" s="1">
        <v>0.5</v>
      </c>
    </row>
    <row r="500" ht="15.75" customHeight="1">
      <c r="A500" s="1" t="s">
        <v>1326</v>
      </c>
      <c r="B500" s="1">
        <v>499.0</v>
      </c>
      <c r="D500" s="1" t="s">
        <v>1239</v>
      </c>
      <c r="E500" s="1">
        <v>66.0</v>
      </c>
      <c r="F500" s="1">
        <f t="shared" si="5"/>
        <v>2</v>
      </c>
      <c r="G500" s="1">
        <f t="shared" si="6"/>
        <v>2</v>
      </c>
      <c r="H500" s="1" t="s">
        <v>1285</v>
      </c>
      <c r="I500" s="1">
        <v>6.0</v>
      </c>
      <c r="J500" s="1">
        <v>6.0</v>
      </c>
      <c r="K500" s="1">
        <v>0.5</v>
      </c>
    </row>
    <row r="501" ht="15.75" customHeight="1">
      <c r="A501" s="1" t="s">
        <v>1326</v>
      </c>
      <c r="B501" s="1">
        <v>500.0</v>
      </c>
      <c r="D501" s="1" t="s">
        <v>1193</v>
      </c>
      <c r="E501" s="1">
        <v>64.0</v>
      </c>
      <c r="F501" s="1">
        <f t="shared" si="5"/>
        <v>-2</v>
      </c>
      <c r="G501" s="1">
        <f t="shared" si="6"/>
        <v>2</v>
      </c>
      <c r="H501" s="1" t="s">
        <v>1286</v>
      </c>
      <c r="I501" s="1">
        <v>5.0</v>
      </c>
      <c r="J501" s="1">
        <v>5.0</v>
      </c>
      <c r="K501" s="1">
        <v>0.5</v>
      </c>
    </row>
    <row r="502" ht="15.75" customHeight="1">
      <c r="A502" s="1" t="s">
        <v>1326</v>
      </c>
      <c r="B502" s="1">
        <v>501.0</v>
      </c>
      <c r="D502" s="1" t="s">
        <v>1193</v>
      </c>
      <c r="E502" s="1">
        <v>64.0</v>
      </c>
      <c r="F502" s="1">
        <f t="shared" si="5"/>
        <v>0</v>
      </c>
      <c r="G502" s="1">
        <f t="shared" si="6"/>
        <v>0</v>
      </c>
      <c r="H502" s="1" t="s">
        <v>1195</v>
      </c>
      <c r="I502" s="1">
        <v>5.0</v>
      </c>
      <c r="J502" s="1">
        <v>5.0</v>
      </c>
      <c r="K502" s="1">
        <v>1.0</v>
      </c>
    </row>
    <row r="503" ht="15.75" customHeight="1">
      <c r="A503" s="1" t="s">
        <v>1326</v>
      </c>
      <c r="B503" s="1">
        <v>502.0</v>
      </c>
      <c r="C503" s="1">
        <v>9.0</v>
      </c>
      <c r="D503" s="1" t="s">
        <v>1193</v>
      </c>
      <c r="E503" s="1">
        <v>64.0</v>
      </c>
      <c r="F503" s="1">
        <f t="shared" si="5"/>
        <v>0</v>
      </c>
      <c r="G503" s="1">
        <f t="shared" si="6"/>
        <v>0</v>
      </c>
      <c r="H503" s="1" t="s">
        <v>1195</v>
      </c>
      <c r="I503" s="1">
        <v>5.0</v>
      </c>
      <c r="J503" s="1">
        <v>5.0</v>
      </c>
      <c r="K503" s="1">
        <v>0.5</v>
      </c>
    </row>
    <row r="504" ht="15.75" customHeight="1">
      <c r="A504" s="1" t="s">
        <v>1326</v>
      </c>
      <c r="B504" s="1">
        <v>503.0</v>
      </c>
      <c r="D504" s="1" t="s">
        <v>1239</v>
      </c>
      <c r="E504" s="1">
        <v>66.0</v>
      </c>
      <c r="F504" s="1">
        <f t="shared" si="5"/>
        <v>2</v>
      </c>
      <c r="G504" s="1">
        <f t="shared" si="6"/>
        <v>2</v>
      </c>
      <c r="H504" s="1" t="s">
        <v>1285</v>
      </c>
      <c r="I504" s="1">
        <v>6.0</v>
      </c>
      <c r="J504" s="1">
        <v>6.0</v>
      </c>
      <c r="K504" s="1">
        <v>0.5</v>
      </c>
    </row>
    <row r="505" ht="15.75" customHeight="1">
      <c r="A505" s="1" t="s">
        <v>1326</v>
      </c>
      <c r="B505" s="1">
        <v>504.0</v>
      </c>
      <c r="D505" s="1" t="s">
        <v>1193</v>
      </c>
      <c r="E505" s="1">
        <v>64.0</v>
      </c>
      <c r="F505" s="1">
        <f t="shared" si="5"/>
        <v>-2</v>
      </c>
      <c r="G505" s="1">
        <f t="shared" si="6"/>
        <v>2</v>
      </c>
      <c r="H505" s="1" t="s">
        <v>1286</v>
      </c>
      <c r="I505" s="1">
        <v>5.0</v>
      </c>
      <c r="J505" s="1">
        <v>5.0</v>
      </c>
      <c r="K505" s="1">
        <v>0.5</v>
      </c>
    </row>
    <row r="506">
      <c r="A506" s="1" t="s">
        <v>1326</v>
      </c>
      <c r="B506" s="1">
        <v>505.0</v>
      </c>
      <c r="C506" s="1">
        <v>10.0</v>
      </c>
      <c r="D506" s="1" t="s">
        <v>1193</v>
      </c>
      <c r="E506" s="1">
        <v>64.0</v>
      </c>
      <c r="F506" s="1">
        <f t="shared" si="5"/>
        <v>0</v>
      </c>
      <c r="G506" s="1">
        <f t="shared" si="6"/>
        <v>0</v>
      </c>
      <c r="H506" s="1" t="s">
        <v>1195</v>
      </c>
      <c r="I506" s="1">
        <v>5.0</v>
      </c>
      <c r="J506" s="1">
        <v>5.0</v>
      </c>
      <c r="K506" s="1">
        <v>1.0</v>
      </c>
    </row>
    <row r="507" ht="15.75" customHeight="1">
      <c r="A507" s="1" t="s">
        <v>1326</v>
      </c>
      <c r="B507" s="1">
        <v>506.0</v>
      </c>
      <c r="C507" s="1">
        <v>14.0</v>
      </c>
      <c r="D507" s="1" t="s">
        <v>1228</v>
      </c>
      <c r="E507" s="1">
        <v>71.0</v>
      </c>
      <c r="F507" s="1">
        <f t="shared" si="5"/>
        <v>7</v>
      </c>
      <c r="G507" s="1">
        <f t="shared" si="6"/>
        <v>7</v>
      </c>
      <c r="H507" s="1" t="s">
        <v>1233</v>
      </c>
      <c r="I507" s="1">
        <v>2.0</v>
      </c>
      <c r="J507" s="1">
        <v>5.0</v>
      </c>
      <c r="K507" s="1">
        <v>0.5</v>
      </c>
    </row>
    <row r="508" ht="15.75" customHeight="1">
      <c r="A508" s="1" t="s">
        <v>1326</v>
      </c>
      <c r="B508" s="1">
        <v>507.0</v>
      </c>
      <c r="D508" s="1" t="s">
        <v>1223</v>
      </c>
      <c r="E508" s="1">
        <v>73.0</v>
      </c>
      <c r="F508" s="1">
        <f t="shared" si="5"/>
        <v>2</v>
      </c>
      <c r="G508" s="1">
        <f t="shared" si="6"/>
        <v>2</v>
      </c>
      <c r="H508" s="1" t="s">
        <v>1285</v>
      </c>
      <c r="I508" s="1">
        <v>3.0</v>
      </c>
      <c r="J508" s="1">
        <v>6.0</v>
      </c>
      <c r="K508" s="1">
        <v>0.5</v>
      </c>
    </row>
    <row r="509" ht="15.75" customHeight="1">
      <c r="A509" s="1" t="s">
        <v>1326</v>
      </c>
      <c r="B509" s="1">
        <v>508.0</v>
      </c>
      <c r="D509" s="1" t="s">
        <v>1228</v>
      </c>
      <c r="E509" s="1">
        <v>71.0</v>
      </c>
      <c r="F509" s="1">
        <f t="shared" si="5"/>
        <v>-2</v>
      </c>
      <c r="G509" s="1">
        <f t="shared" si="6"/>
        <v>2</v>
      </c>
      <c r="H509" s="1" t="s">
        <v>1286</v>
      </c>
      <c r="I509" s="1">
        <v>2.0</v>
      </c>
      <c r="J509" s="1">
        <v>5.0</v>
      </c>
      <c r="K509" s="1">
        <v>0.5</v>
      </c>
    </row>
    <row r="510" ht="15.75" customHeight="1">
      <c r="A510" s="1" t="s">
        <v>1326</v>
      </c>
      <c r="B510" s="1">
        <v>509.0</v>
      </c>
      <c r="C510" s="1">
        <v>15.0</v>
      </c>
      <c r="D510" s="1" t="s">
        <v>1228</v>
      </c>
      <c r="E510" s="1">
        <v>71.0</v>
      </c>
      <c r="F510" s="1">
        <f t="shared" si="5"/>
        <v>0</v>
      </c>
      <c r="G510" s="1">
        <f t="shared" si="6"/>
        <v>0</v>
      </c>
      <c r="H510" s="1" t="s">
        <v>1195</v>
      </c>
      <c r="I510" s="1">
        <v>2.0</v>
      </c>
      <c r="J510" s="1">
        <v>5.0</v>
      </c>
      <c r="K510" s="1">
        <v>0.5</v>
      </c>
    </row>
    <row r="511" ht="15.75" customHeight="1">
      <c r="A511" s="1" t="s">
        <v>1326</v>
      </c>
      <c r="B511" s="1">
        <v>510.0</v>
      </c>
      <c r="D511" s="1" t="s">
        <v>1193</v>
      </c>
      <c r="E511" s="1">
        <v>64.0</v>
      </c>
      <c r="F511" s="1">
        <f t="shared" si="5"/>
        <v>-7</v>
      </c>
      <c r="G511" s="1">
        <f t="shared" si="6"/>
        <v>7</v>
      </c>
      <c r="H511" s="1" t="s">
        <v>1273</v>
      </c>
      <c r="I511" s="1">
        <v>5.0</v>
      </c>
      <c r="J511" s="1">
        <v>1.0</v>
      </c>
      <c r="K511" s="1">
        <v>0.5</v>
      </c>
    </row>
    <row r="512" ht="15.75" customHeight="1">
      <c r="A512" s="1" t="s">
        <v>1326</v>
      </c>
      <c r="B512" s="1">
        <v>511.0</v>
      </c>
      <c r="D512" s="1" t="s">
        <v>1200</v>
      </c>
      <c r="E512" s="1">
        <v>61.0</v>
      </c>
      <c r="F512" s="1">
        <f t="shared" si="5"/>
        <v>-3</v>
      </c>
      <c r="G512" s="1">
        <f t="shared" si="6"/>
        <v>3</v>
      </c>
      <c r="H512" s="1" t="s">
        <v>1229</v>
      </c>
      <c r="I512" s="1">
        <v>3.0</v>
      </c>
      <c r="J512" s="1">
        <v>6.0</v>
      </c>
      <c r="K512" s="1">
        <v>0.5</v>
      </c>
    </row>
    <row r="513" ht="15.75" customHeight="1">
      <c r="A513" s="1" t="s">
        <v>1326</v>
      </c>
      <c r="B513" s="1">
        <v>512.0</v>
      </c>
      <c r="D513" s="1" t="s">
        <v>1193</v>
      </c>
      <c r="E513" s="1">
        <v>64.0</v>
      </c>
      <c r="F513" s="1">
        <f t="shared" si="5"/>
        <v>3</v>
      </c>
      <c r="G513" s="1">
        <f t="shared" si="6"/>
        <v>3</v>
      </c>
      <c r="H513" s="1" t="s">
        <v>1201</v>
      </c>
      <c r="I513" s="1">
        <v>5.0</v>
      </c>
      <c r="J513" s="1">
        <v>1.0</v>
      </c>
      <c r="K513" s="1">
        <v>0.5</v>
      </c>
    </row>
    <row r="514" ht="15.75" customHeight="1">
      <c r="A514" s="1" t="s">
        <v>1326</v>
      </c>
      <c r="B514" s="1">
        <v>513.0</v>
      </c>
      <c r="D514" s="1" t="s">
        <v>1239</v>
      </c>
      <c r="E514" s="1">
        <v>66.0</v>
      </c>
      <c r="F514" s="1">
        <f t="shared" si="5"/>
        <v>2</v>
      </c>
      <c r="G514" s="1">
        <f t="shared" si="6"/>
        <v>2</v>
      </c>
      <c r="H514" s="1" t="s">
        <v>1285</v>
      </c>
      <c r="I514" s="1">
        <v>6.0</v>
      </c>
      <c r="J514" s="1">
        <v>2.0</v>
      </c>
      <c r="K514" s="1">
        <v>0.5</v>
      </c>
    </row>
    <row r="515" ht="15.75" customHeight="1">
      <c r="A515" s="1" t="s">
        <v>1326</v>
      </c>
      <c r="B515" s="1">
        <v>514.0</v>
      </c>
      <c r="D515" s="1" t="s">
        <v>1234</v>
      </c>
      <c r="E515" s="1">
        <v>68.0</v>
      </c>
      <c r="F515" s="1">
        <f t="shared" si="5"/>
        <v>2</v>
      </c>
      <c r="G515" s="1">
        <f t="shared" si="6"/>
        <v>2</v>
      </c>
      <c r="H515" s="1" t="s">
        <v>1285</v>
      </c>
      <c r="I515" s="1">
        <v>7.0</v>
      </c>
      <c r="J515" s="1">
        <v>3.0</v>
      </c>
      <c r="K515" s="1">
        <v>0.5</v>
      </c>
    </row>
    <row r="516" ht="15.75" customHeight="1">
      <c r="A516" s="1" t="s">
        <v>1326</v>
      </c>
      <c r="B516" s="1">
        <v>515.0</v>
      </c>
      <c r="D516" s="1" t="s">
        <v>1230</v>
      </c>
      <c r="E516" s="1">
        <v>69.0</v>
      </c>
      <c r="F516" s="1">
        <f t="shared" si="5"/>
        <v>1</v>
      </c>
      <c r="G516" s="1">
        <f t="shared" si="6"/>
        <v>1</v>
      </c>
      <c r="H516" s="1" t="s">
        <v>1196</v>
      </c>
      <c r="I516" s="1">
        <v>1.0</v>
      </c>
      <c r="J516" s="1">
        <v>4.0</v>
      </c>
      <c r="K516" s="1">
        <v>0.5</v>
      </c>
    </row>
    <row r="517">
      <c r="A517" s="1" t="s">
        <v>1326</v>
      </c>
      <c r="B517" s="1">
        <v>516.0</v>
      </c>
      <c r="D517" s="1" t="s">
        <v>1234</v>
      </c>
      <c r="E517" s="1">
        <v>68.0</v>
      </c>
      <c r="F517" s="1">
        <f t="shared" si="5"/>
        <v>-1</v>
      </c>
      <c r="G517" s="1">
        <f t="shared" si="6"/>
        <v>1</v>
      </c>
      <c r="H517" s="1" t="s">
        <v>1197</v>
      </c>
      <c r="I517" s="1">
        <v>7.0</v>
      </c>
      <c r="J517" s="1">
        <v>3.0</v>
      </c>
      <c r="K517" s="1">
        <v>0.5</v>
      </c>
    </row>
    <row r="518">
      <c r="A518" s="1" t="s">
        <v>1326</v>
      </c>
      <c r="B518" s="1">
        <v>517.0</v>
      </c>
      <c r="C518" s="1">
        <v>16.0</v>
      </c>
      <c r="D518" s="1" t="s">
        <v>1239</v>
      </c>
      <c r="E518" s="1">
        <v>66.0</v>
      </c>
      <c r="F518" s="1">
        <f t="shared" si="5"/>
        <v>-2</v>
      </c>
      <c r="G518" s="1">
        <f t="shared" si="6"/>
        <v>2</v>
      </c>
      <c r="H518" s="1" t="s">
        <v>1286</v>
      </c>
      <c r="I518" s="1">
        <v>6.0</v>
      </c>
      <c r="J518" s="1">
        <v>2.0</v>
      </c>
      <c r="K518" s="1">
        <v>0.5</v>
      </c>
    </row>
    <row r="519">
      <c r="A519" s="1" t="s">
        <v>1326</v>
      </c>
      <c r="B519" s="1">
        <v>518.0</v>
      </c>
      <c r="D519" s="1" t="s">
        <v>1228</v>
      </c>
      <c r="E519" s="1">
        <v>71.0</v>
      </c>
      <c r="F519" s="1">
        <f t="shared" si="5"/>
        <v>5</v>
      </c>
      <c r="G519" s="1">
        <f t="shared" si="6"/>
        <v>5</v>
      </c>
      <c r="H519" s="1" t="s">
        <v>1237</v>
      </c>
      <c r="I519" s="1">
        <v>2.0</v>
      </c>
      <c r="J519" s="1">
        <v>5.0</v>
      </c>
      <c r="K519" s="1">
        <v>0.5</v>
      </c>
    </row>
    <row r="520">
      <c r="A520" s="1" t="s">
        <v>1326</v>
      </c>
      <c r="B520" s="1">
        <v>519.0</v>
      </c>
      <c r="D520" s="1" t="s">
        <v>1228</v>
      </c>
      <c r="E520" s="1">
        <v>71.0</v>
      </c>
      <c r="F520" s="1">
        <f t="shared" si="5"/>
        <v>0</v>
      </c>
      <c r="G520" s="1">
        <f t="shared" si="6"/>
        <v>0</v>
      </c>
      <c r="H520" s="1" t="s">
        <v>1195</v>
      </c>
      <c r="I520" s="1">
        <v>2.0</v>
      </c>
      <c r="J520" s="1">
        <v>5.0</v>
      </c>
      <c r="K520" s="1">
        <v>0.75</v>
      </c>
    </row>
    <row r="521" ht="15.75" customHeight="1">
      <c r="A521" s="1" t="s">
        <v>1326</v>
      </c>
      <c r="B521" s="1">
        <v>520.0</v>
      </c>
      <c r="D521" s="1" t="s">
        <v>1230</v>
      </c>
      <c r="E521" s="1">
        <v>69.0</v>
      </c>
      <c r="F521" s="1">
        <f t="shared" si="5"/>
        <v>-2</v>
      </c>
      <c r="G521" s="1">
        <f t="shared" si="6"/>
        <v>2</v>
      </c>
      <c r="H521" s="1" t="s">
        <v>1286</v>
      </c>
      <c r="I521" s="1">
        <v>1.0</v>
      </c>
      <c r="J521" s="1">
        <v>4.0</v>
      </c>
      <c r="K521" s="1">
        <v>0.25</v>
      </c>
    </row>
    <row r="522" ht="15.75" customHeight="1">
      <c r="A522" s="1" t="s">
        <v>1326</v>
      </c>
      <c r="B522" s="1">
        <v>521.0</v>
      </c>
      <c r="D522" s="1" t="s">
        <v>1234</v>
      </c>
      <c r="E522" s="1">
        <v>68.0</v>
      </c>
      <c r="F522" s="1">
        <f t="shared" si="5"/>
        <v>-1</v>
      </c>
      <c r="G522" s="1">
        <f t="shared" si="6"/>
        <v>1</v>
      </c>
      <c r="H522" s="1" t="s">
        <v>1197</v>
      </c>
      <c r="I522" s="1">
        <v>7.0</v>
      </c>
      <c r="J522" s="1">
        <v>3.0</v>
      </c>
      <c r="K522" s="1">
        <v>0.5</v>
      </c>
    </row>
    <row r="523" ht="15.75" customHeight="1">
      <c r="A523" s="1" t="s">
        <v>1326</v>
      </c>
      <c r="B523" s="1">
        <v>522.0</v>
      </c>
      <c r="D523" s="1" t="s">
        <v>1193</v>
      </c>
      <c r="E523" s="1">
        <v>64.0</v>
      </c>
      <c r="F523" s="1">
        <f t="shared" si="5"/>
        <v>-4</v>
      </c>
      <c r="G523" s="1">
        <f t="shared" si="6"/>
        <v>4</v>
      </c>
      <c r="H523" s="1" t="s">
        <v>1292</v>
      </c>
      <c r="I523" s="1">
        <v>5.0</v>
      </c>
      <c r="J523" s="1">
        <v>1.0</v>
      </c>
      <c r="K523" s="1">
        <v>0.5</v>
      </c>
    </row>
    <row r="524" ht="15.75" customHeight="1">
      <c r="A524" s="1" t="s">
        <v>1326</v>
      </c>
      <c r="B524" s="1">
        <v>523.0</v>
      </c>
      <c r="D524" s="1" t="s">
        <v>1193</v>
      </c>
      <c r="E524" s="1">
        <v>64.0</v>
      </c>
      <c r="F524" s="1">
        <f t="shared" si="5"/>
        <v>0</v>
      </c>
      <c r="G524" s="1">
        <f t="shared" si="6"/>
        <v>0</v>
      </c>
      <c r="H524" s="1" t="s">
        <v>1195</v>
      </c>
      <c r="I524" s="1">
        <v>5.0</v>
      </c>
      <c r="J524" s="1">
        <v>1.0</v>
      </c>
      <c r="K524" s="1">
        <v>1.0</v>
      </c>
    </row>
    <row r="525" ht="15.75" customHeight="1">
      <c r="A525" s="1" t="s">
        <v>1326</v>
      </c>
      <c r="B525" s="1">
        <v>524.0</v>
      </c>
      <c r="C525" s="1">
        <v>20.0</v>
      </c>
      <c r="D525" s="1" t="s">
        <v>1228</v>
      </c>
      <c r="E525" s="1">
        <v>71.0</v>
      </c>
      <c r="F525" s="1">
        <f t="shared" si="5"/>
        <v>7</v>
      </c>
      <c r="G525" s="1">
        <f t="shared" si="6"/>
        <v>7</v>
      </c>
      <c r="H525" s="1" t="s">
        <v>1233</v>
      </c>
      <c r="I525" s="1">
        <v>2.0</v>
      </c>
      <c r="J525" s="1">
        <v>2.0</v>
      </c>
      <c r="K525" s="1">
        <v>0.5</v>
      </c>
    </row>
    <row r="526" ht="15.75" customHeight="1">
      <c r="A526" s="1" t="s">
        <v>1326</v>
      </c>
      <c r="B526" s="1">
        <v>525.0</v>
      </c>
      <c r="D526" s="1" t="s">
        <v>1223</v>
      </c>
      <c r="E526" s="1">
        <v>73.0</v>
      </c>
      <c r="F526" s="1">
        <f t="shared" si="5"/>
        <v>2</v>
      </c>
      <c r="G526" s="1">
        <f t="shared" si="6"/>
        <v>2</v>
      </c>
      <c r="H526" s="1" t="s">
        <v>1285</v>
      </c>
      <c r="I526" s="1">
        <v>3.0</v>
      </c>
      <c r="J526" s="1">
        <v>3.0</v>
      </c>
      <c r="K526" s="1">
        <v>0.5</v>
      </c>
    </row>
    <row r="527" ht="15.75" customHeight="1">
      <c r="A527" s="1" t="s">
        <v>1326</v>
      </c>
      <c r="B527" s="1">
        <v>526.0</v>
      </c>
      <c r="D527" s="1" t="s">
        <v>1228</v>
      </c>
      <c r="E527" s="1">
        <v>71.0</v>
      </c>
      <c r="F527" s="1">
        <f t="shared" si="5"/>
        <v>-2</v>
      </c>
      <c r="G527" s="1">
        <f t="shared" si="6"/>
        <v>2</v>
      </c>
      <c r="H527" s="1" t="s">
        <v>1286</v>
      </c>
      <c r="I527" s="1">
        <v>2.0</v>
      </c>
      <c r="J527" s="1">
        <v>2.0</v>
      </c>
      <c r="K527" s="1">
        <v>0.5</v>
      </c>
    </row>
    <row r="528" ht="15.75" customHeight="1">
      <c r="A528" s="1" t="s">
        <v>1326</v>
      </c>
      <c r="B528" s="1">
        <v>527.0</v>
      </c>
      <c r="D528" s="1" t="s">
        <v>1228</v>
      </c>
      <c r="E528" s="1">
        <v>71.0</v>
      </c>
      <c r="F528" s="1">
        <f t="shared" si="5"/>
        <v>0</v>
      </c>
      <c r="G528" s="1">
        <f t="shared" si="6"/>
        <v>0</v>
      </c>
      <c r="H528" s="1" t="s">
        <v>1195</v>
      </c>
      <c r="I528" s="1">
        <v>2.0</v>
      </c>
      <c r="J528" s="1">
        <v>2.0</v>
      </c>
      <c r="K528" s="1">
        <v>1.0</v>
      </c>
    </row>
    <row r="529" ht="15.75" customHeight="1">
      <c r="A529" s="1" t="s">
        <v>1326</v>
      </c>
      <c r="B529" s="1">
        <v>528.0</v>
      </c>
      <c r="D529" s="1" t="s">
        <v>1193</v>
      </c>
      <c r="E529" s="1">
        <v>64.0</v>
      </c>
      <c r="F529" s="1">
        <f t="shared" si="5"/>
        <v>-7</v>
      </c>
      <c r="G529" s="1">
        <f t="shared" si="6"/>
        <v>7</v>
      </c>
      <c r="H529" s="1" t="s">
        <v>1273</v>
      </c>
      <c r="I529" s="1">
        <v>5.0</v>
      </c>
      <c r="J529" s="1">
        <v>5.0</v>
      </c>
      <c r="K529" s="1">
        <v>0.5</v>
      </c>
    </row>
    <row r="530" ht="15.75" customHeight="1">
      <c r="A530" s="1" t="s">
        <v>1326</v>
      </c>
      <c r="B530" s="1">
        <v>529.0</v>
      </c>
      <c r="C530" s="1">
        <v>21.0</v>
      </c>
      <c r="D530" s="1" t="s">
        <v>1200</v>
      </c>
      <c r="E530" s="1">
        <v>61.0</v>
      </c>
      <c r="F530" s="1">
        <f t="shared" si="5"/>
        <v>-3</v>
      </c>
      <c r="G530" s="1">
        <f t="shared" si="6"/>
        <v>3</v>
      </c>
      <c r="H530" s="1" t="s">
        <v>1229</v>
      </c>
      <c r="I530" s="1">
        <v>3.0</v>
      </c>
      <c r="J530" s="1">
        <v>3.0</v>
      </c>
      <c r="K530" s="1">
        <v>1.0</v>
      </c>
    </row>
    <row r="531" ht="15.75" customHeight="1">
      <c r="A531" s="1" t="s">
        <v>1326</v>
      </c>
      <c r="B531" s="1">
        <v>530.0</v>
      </c>
      <c r="D531" s="1" t="s">
        <v>1289</v>
      </c>
      <c r="E531" s="1">
        <v>62.0</v>
      </c>
      <c r="F531" s="1">
        <f t="shared" si="5"/>
        <v>1</v>
      </c>
      <c r="G531" s="1">
        <f t="shared" si="6"/>
        <v>1</v>
      </c>
      <c r="H531" s="1" t="s">
        <v>1196</v>
      </c>
      <c r="I531" s="1">
        <v>4.0</v>
      </c>
      <c r="J531" s="1">
        <v>4.0</v>
      </c>
      <c r="K531" s="1">
        <v>0.5</v>
      </c>
    </row>
    <row r="532" ht="15.75" customHeight="1">
      <c r="A532" s="1" t="s">
        <v>1326</v>
      </c>
      <c r="B532" s="1">
        <v>531.0</v>
      </c>
      <c r="D532" s="1" t="s">
        <v>1200</v>
      </c>
      <c r="E532" s="1">
        <v>61.0</v>
      </c>
      <c r="F532" s="1">
        <f t="shared" si="5"/>
        <v>-1</v>
      </c>
      <c r="G532" s="1">
        <f t="shared" si="6"/>
        <v>1</v>
      </c>
      <c r="H532" s="1" t="s">
        <v>1197</v>
      </c>
      <c r="I532" s="1">
        <v>3.0</v>
      </c>
      <c r="J532" s="1">
        <v>3.0</v>
      </c>
      <c r="K532" s="1">
        <v>1.0</v>
      </c>
    </row>
    <row r="533" ht="15.75" customHeight="1">
      <c r="A533" s="1" t="s">
        <v>1326</v>
      </c>
      <c r="B533" s="1">
        <v>532.0</v>
      </c>
      <c r="D533" s="1" t="s">
        <v>1289</v>
      </c>
      <c r="E533" s="1">
        <v>62.0</v>
      </c>
      <c r="F533" s="1">
        <f t="shared" si="5"/>
        <v>1</v>
      </c>
      <c r="G533" s="1">
        <f t="shared" si="6"/>
        <v>1</v>
      </c>
      <c r="H533" s="1" t="s">
        <v>1196</v>
      </c>
      <c r="I533" s="1">
        <v>4.0</v>
      </c>
      <c r="J533" s="1">
        <v>4.0</v>
      </c>
      <c r="K533" s="1">
        <v>0.5</v>
      </c>
    </row>
    <row r="534" ht="15.75" customHeight="1">
      <c r="A534" s="1" t="s">
        <v>1326</v>
      </c>
      <c r="B534" s="1">
        <v>533.0</v>
      </c>
      <c r="C534" s="1">
        <v>22.0</v>
      </c>
      <c r="D534" s="1" t="s">
        <v>1321</v>
      </c>
      <c r="E534" s="1">
        <v>59.0</v>
      </c>
      <c r="F534" s="1">
        <f t="shared" si="5"/>
        <v>-3</v>
      </c>
      <c r="G534" s="1">
        <f t="shared" si="6"/>
        <v>3</v>
      </c>
      <c r="H534" s="1" t="s">
        <v>1229</v>
      </c>
      <c r="I534" s="1">
        <v>2.0</v>
      </c>
      <c r="J534" s="1">
        <v>2.0</v>
      </c>
      <c r="K534" s="1">
        <v>0.5</v>
      </c>
    </row>
    <row r="535" ht="15.75" customHeight="1">
      <c r="A535" s="1" t="s">
        <v>1326</v>
      </c>
      <c r="B535" s="1">
        <v>534.0</v>
      </c>
      <c r="D535" s="1" t="s">
        <v>1228</v>
      </c>
      <c r="E535" s="1">
        <v>71.0</v>
      </c>
      <c r="F535" s="1">
        <f t="shared" si="5"/>
        <v>12</v>
      </c>
      <c r="G535" s="1">
        <f t="shared" si="6"/>
        <v>12</v>
      </c>
      <c r="H535" s="1" t="s">
        <v>1191</v>
      </c>
      <c r="I535" s="1">
        <v>2.0</v>
      </c>
      <c r="J535" s="1">
        <v>2.0</v>
      </c>
      <c r="K535" s="1">
        <v>0.5</v>
      </c>
    </row>
    <row r="536" ht="15.75" customHeight="1">
      <c r="A536" s="1" t="s">
        <v>1326</v>
      </c>
      <c r="B536" s="1">
        <v>535.0</v>
      </c>
      <c r="D536" s="1" t="s">
        <v>1234</v>
      </c>
      <c r="E536" s="1">
        <v>68.0</v>
      </c>
      <c r="F536" s="1">
        <f t="shared" si="5"/>
        <v>-3</v>
      </c>
      <c r="G536" s="1">
        <f t="shared" si="6"/>
        <v>3</v>
      </c>
      <c r="H536" s="1" t="s">
        <v>1229</v>
      </c>
      <c r="I536" s="1">
        <v>7.0</v>
      </c>
      <c r="J536" s="1">
        <v>7.0</v>
      </c>
      <c r="K536" s="1">
        <v>1.0</v>
      </c>
    </row>
    <row r="537" ht="15.75" customHeight="1">
      <c r="A537" s="1" t="s">
        <v>1326</v>
      </c>
      <c r="B537" s="1">
        <v>536.0</v>
      </c>
      <c r="D537" s="1" t="s">
        <v>1230</v>
      </c>
      <c r="E537" s="1">
        <v>69.0</v>
      </c>
      <c r="F537" s="1">
        <f t="shared" si="5"/>
        <v>1</v>
      </c>
      <c r="G537" s="1">
        <f t="shared" si="6"/>
        <v>1</v>
      </c>
      <c r="H537" s="1" t="s">
        <v>1196</v>
      </c>
      <c r="I537" s="1">
        <v>1.0</v>
      </c>
      <c r="J537" s="1">
        <v>1.0</v>
      </c>
      <c r="K537" s="1">
        <v>0.5</v>
      </c>
    </row>
    <row r="538" ht="15.75" customHeight="1">
      <c r="A538" s="1" t="s">
        <v>1326</v>
      </c>
      <c r="B538" s="1">
        <v>537.0</v>
      </c>
      <c r="D538" s="1" t="s">
        <v>1200</v>
      </c>
      <c r="E538" s="1">
        <v>61.0</v>
      </c>
      <c r="F538" s="1">
        <f t="shared" si="5"/>
        <v>-8</v>
      </c>
      <c r="G538" s="1">
        <f t="shared" si="6"/>
        <v>8</v>
      </c>
      <c r="H538" s="1" t="s">
        <v>1274</v>
      </c>
      <c r="I538" s="1">
        <v>3.0</v>
      </c>
      <c r="J538" s="1">
        <v>3.0</v>
      </c>
      <c r="K538" s="1">
        <v>1.0</v>
      </c>
    </row>
    <row r="539" ht="15.75" customHeight="1">
      <c r="A539" s="1" t="s">
        <v>1326</v>
      </c>
      <c r="B539" s="1">
        <v>538.0</v>
      </c>
      <c r="C539" s="1">
        <v>23.0</v>
      </c>
      <c r="D539" s="1" t="s">
        <v>1289</v>
      </c>
      <c r="E539" s="1">
        <v>62.0</v>
      </c>
      <c r="F539" s="1">
        <f t="shared" si="5"/>
        <v>1</v>
      </c>
      <c r="G539" s="1">
        <f t="shared" si="6"/>
        <v>1</v>
      </c>
      <c r="H539" s="1" t="s">
        <v>1196</v>
      </c>
      <c r="I539" s="1">
        <v>4.0</v>
      </c>
      <c r="J539" s="1">
        <v>4.0</v>
      </c>
      <c r="K539" s="1">
        <v>0.5</v>
      </c>
    </row>
    <row r="540" ht="15.75" customHeight="1">
      <c r="A540" s="1" t="s">
        <v>1326</v>
      </c>
      <c r="B540" s="1">
        <v>539.0</v>
      </c>
      <c r="D540" s="1" t="s">
        <v>1193</v>
      </c>
      <c r="E540" s="1">
        <v>64.0</v>
      </c>
      <c r="F540" s="1">
        <f t="shared" si="5"/>
        <v>2</v>
      </c>
      <c r="G540" s="1">
        <f t="shared" si="6"/>
        <v>2</v>
      </c>
      <c r="H540" s="1" t="s">
        <v>1285</v>
      </c>
      <c r="I540" s="1">
        <v>5.0</v>
      </c>
      <c r="J540" s="1">
        <v>5.0</v>
      </c>
      <c r="K540" s="1">
        <v>0.5</v>
      </c>
    </row>
    <row r="541" ht="15.75" customHeight="1">
      <c r="A541" s="1" t="s">
        <v>1326</v>
      </c>
      <c r="B541" s="1">
        <v>540.0</v>
      </c>
      <c r="D541" s="1" t="s">
        <v>1327</v>
      </c>
      <c r="E541" s="1">
        <v>52.0</v>
      </c>
      <c r="F541" s="1">
        <f t="shared" si="5"/>
        <v>-12</v>
      </c>
      <c r="G541" s="1">
        <f t="shared" si="6"/>
        <v>12</v>
      </c>
      <c r="H541" s="1" t="s">
        <v>1192</v>
      </c>
      <c r="I541" s="1">
        <v>5.0</v>
      </c>
      <c r="J541" s="1">
        <v>5.0</v>
      </c>
      <c r="K541" s="1">
        <v>0.5</v>
      </c>
    </row>
    <row r="542" ht="15.75" customHeight="1">
      <c r="A542" s="1" t="s">
        <v>1326</v>
      </c>
      <c r="B542" s="1">
        <v>541.0</v>
      </c>
      <c r="D542" s="1" t="s">
        <v>1328</v>
      </c>
      <c r="E542" s="1">
        <v>54.0</v>
      </c>
      <c r="F542" s="1">
        <f t="shared" si="5"/>
        <v>2</v>
      </c>
      <c r="G542" s="1">
        <f t="shared" si="6"/>
        <v>2</v>
      </c>
      <c r="H542" s="1" t="s">
        <v>1285</v>
      </c>
      <c r="I542" s="1">
        <v>6.0</v>
      </c>
      <c r="J542" s="1">
        <v>6.0</v>
      </c>
      <c r="K542" s="1">
        <v>1.0</v>
      </c>
    </row>
    <row r="543" ht="15.75" customHeight="1">
      <c r="A543" s="1" t="s">
        <v>1326</v>
      </c>
      <c r="B543" s="1">
        <v>542.0</v>
      </c>
      <c r="C543" s="1">
        <v>24.0</v>
      </c>
      <c r="D543" s="1" t="s">
        <v>1200</v>
      </c>
      <c r="E543" s="1">
        <v>61.0</v>
      </c>
      <c r="F543" s="1">
        <f t="shared" si="5"/>
        <v>7</v>
      </c>
      <c r="G543" s="1">
        <f t="shared" si="6"/>
        <v>7</v>
      </c>
      <c r="H543" s="1" t="s">
        <v>1233</v>
      </c>
      <c r="I543" s="1">
        <v>3.0</v>
      </c>
      <c r="J543" s="1">
        <v>3.0</v>
      </c>
      <c r="K543" s="1">
        <v>0.5</v>
      </c>
    </row>
    <row r="544" ht="15.75" customHeight="1">
      <c r="A544" s="1" t="s">
        <v>1326</v>
      </c>
      <c r="B544" s="1">
        <v>543.0</v>
      </c>
      <c r="D544" s="1" t="s">
        <v>1321</v>
      </c>
      <c r="E544" s="1">
        <v>59.0</v>
      </c>
      <c r="F544" s="1">
        <f t="shared" si="5"/>
        <v>-2</v>
      </c>
      <c r="G544" s="1">
        <f t="shared" si="6"/>
        <v>2</v>
      </c>
      <c r="H544" s="1" t="s">
        <v>1286</v>
      </c>
      <c r="I544" s="1">
        <v>2.0</v>
      </c>
      <c r="J544" s="1">
        <v>2.0</v>
      </c>
      <c r="K544" s="1">
        <v>0.5</v>
      </c>
    </row>
    <row r="545" ht="15.75" customHeight="1">
      <c r="A545" s="1" t="s">
        <v>1326</v>
      </c>
      <c r="B545" s="1">
        <v>544.0</v>
      </c>
      <c r="D545" s="1" t="s">
        <v>1320</v>
      </c>
      <c r="E545" s="1">
        <v>57.0</v>
      </c>
      <c r="F545" s="1">
        <f t="shared" si="5"/>
        <v>-2</v>
      </c>
      <c r="G545" s="1">
        <f t="shared" si="6"/>
        <v>2</v>
      </c>
      <c r="H545" s="1" t="s">
        <v>1286</v>
      </c>
      <c r="I545" s="1">
        <v>1.0</v>
      </c>
      <c r="J545" s="1">
        <v>1.0</v>
      </c>
      <c r="K545" s="1">
        <v>0.5</v>
      </c>
    </row>
    <row r="546" ht="15.75" customHeight="1">
      <c r="A546" s="1" t="s">
        <v>1326</v>
      </c>
      <c r="B546" s="1">
        <v>545.0</v>
      </c>
      <c r="C546" s="1">
        <v>25.0</v>
      </c>
      <c r="D546" s="1" t="s">
        <v>1289</v>
      </c>
      <c r="E546" s="1">
        <v>62.0</v>
      </c>
      <c r="F546" s="1">
        <f t="shared" si="5"/>
        <v>5</v>
      </c>
      <c r="G546" s="1">
        <f t="shared" si="6"/>
        <v>5</v>
      </c>
      <c r="H546" s="1" t="s">
        <v>1237</v>
      </c>
      <c r="I546" s="1">
        <v>4.0</v>
      </c>
      <c r="J546" s="1">
        <v>4.0</v>
      </c>
      <c r="K546" s="1">
        <v>0.5</v>
      </c>
    </row>
    <row r="547" ht="15.75" customHeight="1">
      <c r="A547" s="1" t="s">
        <v>1326</v>
      </c>
      <c r="B547" s="1">
        <v>546.0</v>
      </c>
      <c r="D547" s="1" t="s">
        <v>1200</v>
      </c>
      <c r="E547" s="1">
        <v>61.0</v>
      </c>
      <c r="F547" s="1">
        <f t="shared" si="5"/>
        <v>-1</v>
      </c>
      <c r="G547" s="1">
        <f t="shared" si="6"/>
        <v>1</v>
      </c>
      <c r="H547" s="1" t="s">
        <v>1197</v>
      </c>
      <c r="I547" s="1">
        <v>3.0</v>
      </c>
      <c r="J547" s="1">
        <v>3.0</v>
      </c>
      <c r="K547" s="1">
        <v>0.5</v>
      </c>
    </row>
    <row r="548" ht="15.75" customHeight="1">
      <c r="A548" s="1" t="s">
        <v>1326</v>
      </c>
      <c r="B548" s="1">
        <v>547.0</v>
      </c>
      <c r="D548" s="1" t="s">
        <v>1321</v>
      </c>
      <c r="E548" s="1">
        <v>59.0</v>
      </c>
      <c r="F548" s="1">
        <f t="shared" si="5"/>
        <v>-2</v>
      </c>
      <c r="G548" s="1">
        <f t="shared" si="6"/>
        <v>2</v>
      </c>
      <c r="H548" s="1" t="s">
        <v>1286</v>
      </c>
      <c r="I548" s="1">
        <v>2.0</v>
      </c>
      <c r="J548" s="1">
        <v>2.0</v>
      </c>
      <c r="K548" s="1">
        <v>0.5</v>
      </c>
    </row>
    <row r="549" ht="15.75" customHeight="1">
      <c r="A549" s="1" t="s">
        <v>1326</v>
      </c>
      <c r="B549" s="1">
        <v>548.0</v>
      </c>
      <c r="D549" s="1" t="s">
        <v>1193</v>
      </c>
      <c r="E549" s="1">
        <v>64.0</v>
      </c>
      <c r="F549" s="1">
        <f t="shared" si="5"/>
        <v>5</v>
      </c>
      <c r="G549" s="1">
        <f t="shared" si="6"/>
        <v>5</v>
      </c>
      <c r="H549" s="1" t="s">
        <v>1237</v>
      </c>
      <c r="I549" s="1">
        <v>5.0</v>
      </c>
      <c r="J549" s="1">
        <v>5.0</v>
      </c>
      <c r="K549" s="1">
        <v>0.5</v>
      </c>
    </row>
    <row r="550" ht="15.75" customHeight="1">
      <c r="A550" s="1" t="s">
        <v>1326</v>
      </c>
      <c r="B550" s="1">
        <v>549.0</v>
      </c>
      <c r="D550" s="1" t="s">
        <v>1289</v>
      </c>
      <c r="E550" s="1">
        <v>62.0</v>
      </c>
      <c r="F550" s="1">
        <f t="shared" si="5"/>
        <v>-2</v>
      </c>
      <c r="G550" s="1">
        <f t="shared" si="6"/>
        <v>2</v>
      </c>
      <c r="H550" s="1" t="s">
        <v>1286</v>
      </c>
      <c r="I550" s="1">
        <v>4.0</v>
      </c>
      <c r="J550" s="1">
        <v>4.0</v>
      </c>
      <c r="K550" s="1">
        <v>0.5</v>
      </c>
    </row>
    <row r="551" ht="15.75" customHeight="1">
      <c r="A551" s="1" t="s">
        <v>1326</v>
      </c>
      <c r="B551" s="1">
        <v>550.0</v>
      </c>
      <c r="D551" s="1" t="s">
        <v>1200</v>
      </c>
      <c r="E551" s="1">
        <v>61.0</v>
      </c>
      <c r="F551" s="1">
        <f t="shared" si="5"/>
        <v>-1</v>
      </c>
      <c r="G551" s="1">
        <f t="shared" si="6"/>
        <v>1</v>
      </c>
      <c r="H551" s="1" t="s">
        <v>1197</v>
      </c>
      <c r="I551" s="1">
        <v>3.0</v>
      </c>
      <c r="J551" s="1">
        <v>3.0</v>
      </c>
      <c r="K551" s="1">
        <v>0.5</v>
      </c>
    </row>
    <row r="552" ht="15.75" customHeight="1">
      <c r="A552" s="1" t="s">
        <v>1326</v>
      </c>
      <c r="B552" s="1">
        <v>551.0</v>
      </c>
      <c r="C552" s="1">
        <v>26.0</v>
      </c>
      <c r="D552" s="1" t="s">
        <v>1239</v>
      </c>
      <c r="E552" s="1">
        <v>66.0</v>
      </c>
      <c r="F552" s="1">
        <f t="shared" si="5"/>
        <v>5</v>
      </c>
      <c r="G552" s="1">
        <f t="shared" si="6"/>
        <v>5</v>
      </c>
      <c r="H552" s="1" t="s">
        <v>1237</v>
      </c>
      <c r="I552" s="1">
        <v>6.0</v>
      </c>
      <c r="J552" s="1">
        <v>6.0</v>
      </c>
      <c r="K552" s="1">
        <v>0.5</v>
      </c>
    </row>
    <row r="553" ht="15.75" customHeight="1">
      <c r="A553" s="1" t="s">
        <v>1326</v>
      </c>
      <c r="B553" s="1">
        <v>552.0</v>
      </c>
      <c r="D553" s="1" t="s">
        <v>1193</v>
      </c>
      <c r="E553" s="1">
        <v>64.0</v>
      </c>
      <c r="F553" s="1">
        <f t="shared" si="5"/>
        <v>-2</v>
      </c>
      <c r="G553" s="1">
        <f t="shared" si="6"/>
        <v>2</v>
      </c>
      <c r="H553" s="1" t="s">
        <v>1286</v>
      </c>
      <c r="I553" s="1">
        <v>5.0</v>
      </c>
      <c r="J553" s="1">
        <v>5.0</v>
      </c>
      <c r="K553" s="1">
        <v>0.5</v>
      </c>
    </row>
    <row r="554" ht="15.75" customHeight="1">
      <c r="A554" s="1" t="s">
        <v>1326</v>
      </c>
      <c r="B554" s="1">
        <v>553.0</v>
      </c>
      <c r="D554" s="1" t="s">
        <v>1289</v>
      </c>
      <c r="E554" s="1">
        <v>62.0</v>
      </c>
      <c r="F554" s="1">
        <f t="shared" si="5"/>
        <v>-2</v>
      </c>
      <c r="G554" s="1">
        <f t="shared" si="6"/>
        <v>2</v>
      </c>
      <c r="H554" s="1" t="s">
        <v>1286</v>
      </c>
      <c r="I554" s="1">
        <v>4.0</v>
      </c>
      <c r="J554" s="1">
        <v>4.0</v>
      </c>
      <c r="K554" s="1">
        <v>0.5</v>
      </c>
    </row>
    <row r="555" ht="15.75" customHeight="1">
      <c r="A555" s="1" t="s">
        <v>1326</v>
      </c>
      <c r="B555" s="1">
        <v>554.0</v>
      </c>
      <c r="D555" s="1" t="s">
        <v>1193</v>
      </c>
      <c r="E555" s="1">
        <v>64.0</v>
      </c>
      <c r="F555" s="1">
        <f t="shared" si="5"/>
        <v>2</v>
      </c>
      <c r="G555" s="1">
        <f t="shared" si="6"/>
        <v>2</v>
      </c>
      <c r="H555" s="1" t="s">
        <v>1285</v>
      </c>
      <c r="I555" s="1">
        <v>5.0</v>
      </c>
      <c r="J555" s="1">
        <v>5.0</v>
      </c>
      <c r="K555" s="1">
        <v>1.0</v>
      </c>
    </row>
    <row r="556" ht="15.75" customHeight="1">
      <c r="A556" s="1" t="s">
        <v>1326</v>
      </c>
      <c r="B556" s="1">
        <v>555.0</v>
      </c>
      <c r="C556" s="1">
        <v>28.0</v>
      </c>
      <c r="D556" s="1" t="s">
        <v>1193</v>
      </c>
      <c r="E556" s="1">
        <v>64.0</v>
      </c>
      <c r="F556" s="1">
        <f t="shared" si="5"/>
        <v>0</v>
      </c>
      <c r="G556" s="1">
        <f t="shared" si="6"/>
        <v>0</v>
      </c>
      <c r="H556" s="1" t="s">
        <v>1195</v>
      </c>
      <c r="I556" s="1">
        <v>5.0</v>
      </c>
      <c r="J556" s="1">
        <v>5.0</v>
      </c>
      <c r="K556" s="1">
        <v>0.5</v>
      </c>
    </row>
    <row r="557" ht="15.75" customHeight="1">
      <c r="A557" s="1" t="s">
        <v>1326</v>
      </c>
      <c r="B557" s="1">
        <v>556.0</v>
      </c>
      <c r="D557" s="1" t="s">
        <v>1234</v>
      </c>
      <c r="E557" s="1">
        <v>68.0</v>
      </c>
      <c r="F557" s="1">
        <f t="shared" si="5"/>
        <v>4</v>
      </c>
      <c r="G557" s="1">
        <f t="shared" si="6"/>
        <v>4</v>
      </c>
      <c r="H557" s="1" t="s">
        <v>1293</v>
      </c>
      <c r="I557" s="1">
        <v>7.0</v>
      </c>
      <c r="J557" s="1">
        <v>7.0</v>
      </c>
      <c r="K557" s="1">
        <v>0.5</v>
      </c>
    </row>
    <row r="558" ht="15.75" customHeight="1">
      <c r="A558" s="1" t="s">
        <v>1326</v>
      </c>
      <c r="B558" s="1">
        <v>557.0</v>
      </c>
      <c r="D558" s="1" t="s">
        <v>1193</v>
      </c>
      <c r="E558" s="1">
        <v>64.0</v>
      </c>
      <c r="F558" s="1">
        <f t="shared" si="5"/>
        <v>-4</v>
      </c>
      <c r="G558" s="1">
        <f t="shared" si="6"/>
        <v>4</v>
      </c>
      <c r="H558" s="1" t="s">
        <v>1292</v>
      </c>
      <c r="I558" s="1">
        <v>5.0</v>
      </c>
      <c r="J558" s="1">
        <v>5.0</v>
      </c>
      <c r="K558" s="1">
        <v>0.5</v>
      </c>
    </row>
    <row r="559" ht="15.75" customHeight="1">
      <c r="A559" s="1" t="s">
        <v>1326</v>
      </c>
      <c r="B559" s="1">
        <v>558.0</v>
      </c>
      <c r="C559" s="1">
        <v>29.0</v>
      </c>
      <c r="D559" s="1" t="s">
        <v>1230</v>
      </c>
      <c r="E559" s="1">
        <v>69.0</v>
      </c>
      <c r="F559" s="1">
        <f t="shared" si="5"/>
        <v>5</v>
      </c>
      <c r="G559" s="1">
        <f t="shared" si="6"/>
        <v>5</v>
      </c>
      <c r="H559" s="1" t="s">
        <v>1237</v>
      </c>
      <c r="I559" s="1">
        <v>1.0</v>
      </c>
      <c r="J559" s="1">
        <v>1.0</v>
      </c>
      <c r="K559" s="1">
        <v>0.5</v>
      </c>
    </row>
    <row r="560" ht="15.75" customHeight="1">
      <c r="A560" s="1" t="s">
        <v>1326</v>
      </c>
      <c r="B560" s="1">
        <v>559.0</v>
      </c>
      <c r="D560" s="1" t="s">
        <v>1230</v>
      </c>
      <c r="E560" s="1">
        <v>69.0</v>
      </c>
      <c r="F560" s="1">
        <f t="shared" si="5"/>
        <v>0</v>
      </c>
      <c r="G560" s="1">
        <f t="shared" si="6"/>
        <v>0</v>
      </c>
      <c r="H560" s="1" t="s">
        <v>1195</v>
      </c>
      <c r="I560" s="1">
        <v>1.0</v>
      </c>
      <c r="J560" s="1">
        <v>1.0</v>
      </c>
      <c r="K560" s="1">
        <v>0.5</v>
      </c>
    </row>
    <row r="561" ht="15.75" customHeight="1">
      <c r="A561" s="1" t="s">
        <v>1326</v>
      </c>
      <c r="B561" s="1">
        <v>560.0</v>
      </c>
      <c r="D561" s="1" t="s">
        <v>1234</v>
      </c>
      <c r="E561" s="1">
        <v>68.0</v>
      </c>
      <c r="F561" s="1">
        <f t="shared" si="5"/>
        <v>-1</v>
      </c>
      <c r="G561" s="1">
        <f t="shared" si="6"/>
        <v>1</v>
      </c>
      <c r="H561" s="1" t="s">
        <v>1197</v>
      </c>
      <c r="I561" s="1">
        <v>7.0</v>
      </c>
      <c r="J561" s="1">
        <v>7.0</v>
      </c>
      <c r="K561" s="1">
        <v>0.5</v>
      </c>
    </row>
    <row r="562" ht="15.75" customHeight="1">
      <c r="A562" s="1" t="s">
        <v>1326</v>
      </c>
      <c r="B562" s="1">
        <v>561.0</v>
      </c>
      <c r="D562" s="1" t="s">
        <v>1239</v>
      </c>
      <c r="E562" s="1">
        <v>66.0</v>
      </c>
      <c r="F562" s="1">
        <f t="shared" si="5"/>
        <v>-2</v>
      </c>
      <c r="G562" s="1">
        <f t="shared" si="6"/>
        <v>2</v>
      </c>
      <c r="H562" s="1" t="s">
        <v>1286</v>
      </c>
      <c r="I562" s="1">
        <v>6.0</v>
      </c>
      <c r="J562" s="1">
        <v>6.0</v>
      </c>
      <c r="K562" s="1">
        <v>0.5</v>
      </c>
    </row>
    <row r="563" ht="15.75" customHeight="1">
      <c r="A563" s="1" t="s">
        <v>1326</v>
      </c>
      <c r="B563" s="1">
        <v>562.0</v>
      </c>
      <c r="D563" s="1" t="s">
        <v>1228</v>
      </c>
      <c r="E563" s="1">
        <v>71.0</v>
      </c>
      <c r="F563" s="1">
        <f t="shared" si="5"/>
        <v>5</v>
      </c>
      <c r="G563" s="1">
        <f t="shared" si="6"/>
        <v>5</v>
      </c>
      <c r="H563" s="1" t="s">
        <v>1237</v>
      </c>
      <c r="I563" s="1">
        <v>2.0</v>
      </c>
      <c r="J563" s="1">
        <v>2.0</v>
      </c>
      <c r="K563" s="1">
        <v>0.5</v>
      </c>
    </row>
    <row r="564" ht="15.75" customHeight="1">
      <c r="A564" s="1" t="s">
        <v>1326</v>
      </c>
      <c r="B564" s="1">
        <v>563.0</v>
      </c>
      <c r="D564" s="1" t="s">
        <v>1230</v>
      </c>
      <c r="E564" s="1">
        <v>69.0</v>
      </c>
      <c r="F564" s="1">
        <f t="shared" si="5"/>
        <v>-2</v>
      </c>
      <c r="G564" s="1">
        <f t="shared" si="6"/>
        <v>2</v>
      </c>
      <c r="H564" s="1" t="s">
        <v>1286</v>
      </c>
      <c r="I564" s="1">
        <v>1.0</v>
      </c>
      <c r="J564" s="1">
        <v>1.0</v>
      </c>
      <c r="K564" s="1">
        <v>0.5</v>
      </c>
    </row>
    <row r="565" ht="15.75" customHeight="1">
      <c r="A565" s="1" t="s">
        <v>1326</v>
      </c>
      <c r="B565" s="1">
        <v>564.0</v>
      </c>
      <c r="D565" s="1" t="s">
        <v>1234</v>
      </c>
      <c r="E565" s="1">
        <v>68.0</v>
      </c>
      <c r="F565" s="1">
        <f t="shared" si="5"/>
        <v>-1</v>
      </c>
      <c r="G565" s="1">
        <f t="shared" si="6"/>
        <v>1</v>
      </c>
      <c r="H565" s="1" t="s">
        <v>1197</v>
      </c>
      <c r="I565" s="1">
        <v>7.0</v>
      </c>
      <c r="J565" s="1">
        <v>7.0</v>
      </c>
      <c r="K565" s="1">
        <v>0.5</v>
      </c>
    </row>
    <row r="566" ht="15.75" customHeight="1">
      <c r="A566" s="1" t="s">
        <v>1326</v>
      </c>
      <c r="B566" s="1">
        <v>565.0</v>
      </c>
      <c r="C566" s="1">
        <v>30.0</v>
      </c>
      <c r="D566" s="1" t="s">
        <v>1230</v>
      </c>
      <c r="E566" s="1">
        <v>69.0</v>
      </c>
      <c r="F566" s="1">
        <f t="shared" si="5"/>
        <v>1</v>
      </c>
      <c r="G566" s="1">
        <f t="shared" si="6"/>
        <v>1</v>
      </c>
      <c r="H566" s="1" t="s">
        <v>1196</v>
      </c>
      <c r="I566" s="1">
        <v>1.0</v>
      </c>
      <c r="J566" s="1">
        <v>1.0</v>
      </c>
      <c r="K566" s="1">
        <v>0.5</v>
      </c>
    </row>
    <row r="567" ht="15.75" customHeight="1">
      <c r="A567" s="1" t="s">
        <v>1326</v>
      </c>
      <c r="B567" s="1">
        <v>566.0</v>
      </c>
      <c r="D567" s="1" t="s">
        <v>1230</v>
      </c>
      <c r="E567" s="1">
        <v>69.0</v>
      </c>
      <c r="F567" s="1">
        <f t="shared" si="5"/>
        <v>0</v>
      </c>
      <c r="G567" s="1">
        <f t="shared" si="6"/>
        <v>0</v>
      </c>
      <c r="H567" s="1" t="s">
        <v>1195</v>
      </c>
      <c r="I567" s="1">
        <v>1.0</v>
      </c>
      <c r="J567" s="1">
        <v>1.0</v>
      </c>
      <c r="K567" s="1">
        <v>0.5</v>
      </c>
    </row>
    <row r="568" ht="15.75" customHeight="1">
      <c r="A568" s="1" t="s">
        <v>1326</v>
      </c>
      <c r="B568" s="1">
        <v>567.0</v>
      </c>
      <c r="D568" s="1" t="s">
        <v>1234</v>
      </c>
      <c r="E568" s="1">
        <v>68.0</v>
      </c>
      <c r="F568" s="1">
        <f t="shared" si="5"/>
        <v>-1</v>
      </c>
      <c r="G568" s="1">
        <f t="shared" si="6"/>
        <v>1</v>
      </c>
      <c r="H568" s="1" t="s">
        <v>1197</v>
      </c>
      <c r="I568" s="1">
        <v>7.0</v>
      </c>
      <c r="J568" s="1">
        <v>7.0</v>
      </c>
      <c r="K568" s="1">
        <v>0.5</v>
      </c>
    </row>
    <row r="569" ht="15.75" customHeight="1">
      <c r="A569" s="1" t="s">
        <v>1326</v>
      </c>
      <c r="B569" s="1">
        <v>568.0</v>
      </c>
      <c r="D569" s="1" t="s">
        <v>1239</v>
      </c>
      <c r="E569" s="1">
        <v>66.0</v>
      </c>
      <c r="F569" s="1">
        <f t="shared" si="5"/>
        <v>-2</v>
      </c>
      <c r="G569" s="1">
        <f t="shared" si="6"/>
        <v>2</v>
      </c>
      <c r="H569" s="1" t="s">
        <v>1286</v>
      </c>
      <c r="I569" s="1">
        <v>6.0</v>
      </c>
      <c r="J569" s="1">
        <v>6.0</v>
      </c>
      <c r="K569" s="1">
        <v>0.5</v>
      </c>
    </row>
    <row r="570" ht="15.75" customHeight="1">
      <c r="A570" s="1" t="s">
        <v>1326</v>
      </c>
      <c r="B570" s="1">
        <v>569.0</v>
      </c>
      <c r="D570" s="1" t="s">
        <v>1228</v>
      </c>
      <c r="E570" s="1">
        <v>71.0</v>
      </c>
      <c r="F570" s="1">
        <f t="shared" si="5"/>
        <v>5</v>
      </c>
      <c r="G570" s="1">
        <f t="shared" si="6"/>
        <v>5</v>
      </c>
      <c r="H570" s="1" t="s">
        <v>1237</v>
      </c>
      <c r="I570" s="1">
        <v>2.0</v>
      </c>
      <c r="J570" s="1">
        <v>2.0</v>
      </c>
      <c r="K570" s="1">
        <v>0.5</v>
      </c>
    </row>
    <row r="571" ht="15.75" customHeight="1">
      <c r="A571" s="1" t="s">
        <v>1326</v>
      </c>
      <c r="B571" s="1">
        <v>570.0</v>
      </c>
      <c r="D571" s="1" t="s">
        <v>1230</v>
      </c>
      <c r="E571" s="1">
        <v>69.0</v>
      </c>
      <c r="F571" s="1">
        <f t="shared" si="5"/>
        <v>-2</v>
      </c>
      <c r="G571" s="1">
        <f t="shared" si="6"/>
        <v>2</v>
      </c>
      <c r="H571" s="1" t="s">
        <v>1286</v>
      </c>
      <c r="I571" s="1">
        <v>1.0</v>
      </c>
      <c r="J571" s="1">
        <v>1.0</v>
      </c>
      <c r="K571" s="1">
        <v>0.5</v>
      </c>
    </row>
    <row r="572" ht="15.75" customHeight="1">
      <c r="A572" s="1" t="s">
        <v>1326</v>
      </c>
      <c r="B572" s="1">
        <v>571.0</v>
      </c>
      <c r="D572" s="1" t="s">
        <v>1234</v>
      </c>
      <c r="E572" s="1">
        <v>68.0</v>
      </c>
      <c r="F572" s="1">
        <f t="shared" si="5"/>
        <v>-1</v>
      </c>
      <c r="G572" s="1">
        <f t="shared" si="6"/>
        <v>1</v>
      </c>
      <c r="H572" s="1" t="s">
        <v>1197</v>
      </c>
      <c r="I572" s="1">
        <v>7.0</v>
      </c>
      <c r="J572" s="1">
        <v>7.0</v>
      </c>
      <c r="K572" s="1">
        <v>0.5</v>
      </c>
    </row>
    <row r="573" ht="15.75" customHeight="1">
      <c r="A573" s="1" t="s">
        <v>1326</v>
      </c>
      <c r="B573" s="1">
        <v>572.0</v>
      </c>
      <c r="C573" s="1">
        <v>31.0</v>
      </c>
      <c r="D573" s="1" t="s">
        <v>1230</v>
      </c>
      <c r="E573" s="1">
        <v>69.0</v>
      </c>
      <c r="F573" s="1">
        <f t="shared" si="5"/>
        <v>1</v>
      </c>
      <c r="G573" s="1">
        <f t="shared" si="6"/>
        <v>1</v>
      </c>
      <c r="H573" s="1" t="s">
        <v>1196</v>
      </c>
      <c r="I573" s="1">
        <v>1.0</v>
      </c>
      <c r="J573" s="1">
        <v>1.0</v>
      </c>
      <c r="K573" s="1">
        <v>0.5</v>
      </c>
    </row>
    <row r="574" ht="15.75" customHeight="1">
      <c r="A574" s="1" t="s">
        <v>1326</v>
      </c>
      <c r="B574" s="1">
        <v>573.0</v>
      </c>
      <c r="D574" s="1" t="s">
        <v>1228</v>
      </c>
      <c r="E574" s="1">
        <v>71.0</v>
      </c>
      <c r="F574" s="1">
        <f t="shared" si="5"/>
        <v>2</v>
      </c>
      <c r="G574" s="1">
        <f t="shared" si="6"/>
        <v>2</v>
      </c>
      <c r="H574" s="1" t="s">
        <v>1285</v>
      </c>
      <c r="I574" s="1">
        <v>2.0</v>
      </c>
      <c r="J574" s="1">
        <v>2.0</v>
      </c>
      <c r="K574" s="1">
        <v>0.5</v>
      </c>
    </row>
    <row r="575" ht="15.75" customHeight="1">
      <c r="A575" s="1" t="s">
        <v>1326</v>
      </c>
      <c r="B575" s="1">
        <v>574.0</v>
      </c>
      <c r="D575" s="1" t="s">
        <v>1200</v>
      </c>
      <c r="E575" s="1">
        <v>61.0</v>
      </c>
      <c r="F575" s="1">
        <f t="shared" si="5"/>
        <v>-10</v>
      </c>
      <c r="G575" s="1">
        <f t="shared" si="6"/>
        <v>10</v>
      </c>
      <c r="H575" s="1" t="s">
        <v>1240</v>
      </c>
      <c r="I575" s="1">
        <v>3.0</v>
      </c>
      <c r="J575" s="1">
        <v>3.0</v>
      </c>
      <c r="K575" s="1">
        <v>0.5</v>
      </c>
    </row>
    <row r="576" ht="15.75" customHeight="1">
      <c r="A576" s="1" t="s">
        <v>1326</v>
      </c>
      <c r="B576" s="1">
        <v>575.0</v>
      </c>
      <c r="D576" s="1" t="s">
        <v>1289</v>
      </c>
      <c r="E576" s="1">
        <v>62.0</v>
      </c>
      <c r="F576" s="1">
        <f t="shared" si="5"/>
        <v>1</v>
      </c>
      <c r="G576" s="1">
        <f t="shared" si="6"/>
        <v>1</v>
      </c>
      <c r="H576" s="1" t="s">
        <v>1196</v>
      </c>
      <c r="I576" s="1">
        <v>4.0</v>
      </c>
      <c r="J576" s="1">
        <v>4.0</v>
      </c>
      <c r="K576" s="1">
        <v>0.5</v>
      </c>
    </row>
    <row r="577" ht="15.75" customHeight="1">
      <c r="A577" s="1" t="s">
        <v>1326</v>
      </c>
      <c r="B577" s="1">
        <v>576.0</v>
      </c>
      <c r="D577" s="1" t="s">
        <v>1193</v>
      </c>
      <c r="E577" s="1">
        <v>64.0</v>
      </c>
      <c r="F577" s="1">
        <f t="shared" si="5"/>
        <v>2</v>
      </c>
      <c r="G577" s="1">
        <f t="shared" si="6"/>
        <v>2</v>
      </c>
      <c r="H577" s="1" t="s">
        <v>1285</v>
      </c>
      <c r="I577" s="1">
        <v>5.0</v>
      </c>
      <c r="J577" s="1">
        <v>5.0</v>
      </c>
      <c r="K577" s="1">
        <v>0.5</v>
      </c>
    </row>
    <row r="578" ht="15.75" customHeight="1">
      <c r="A578" s="1" t="s">
        <v>1326</v>
      </c>
      <c r="B578" s="1">
        <v>577.0</v>
      </c>
      <c r="D578" s="1" t="s">
        <v>1289</v>
      </c>
      <c r="E578" s="1">
        <v>62.0</v>
      </c>
      <c r="F578" s="1">
        <f t="shared" si="5"/>
        <v>-2</v>
      </c>
      <c r="G578" s="1">
        <f t="shared" si="6"/>
        <v>2</v>
      </c>
      <c r="H578" s="1" t="s">
        <v>1286</v>
      </c>
      <c r="I578" s="1">
        <v>4.0</v>
      </c>
      <c r="J578" s="1">
        <v>4.0</v>
      </c>
      <c r="K578" s="1">
        <v>0.5</v>
      </c>
    </row>
    <row r="579" ht="15.75" customHeight="1">
      <c r="A579" s="1" t="s">
        <v>1326</v>
      </c>
      <c r="B579" s="1">
        <v>578.0</v>
      </c>
      <c r="D579" s="1" t="s">
        <v>1193</v>
      </c>
      <c r="E579" s="1">
        <v>64.0</v>
      </c>
      <c r="F579" s="1">
        <f t="shared" si="5"/>
        <v>2</v>
      </c>
      <c r="G579" s="1">
        <f t="shared" si="6"/>
        <v>2</v>
      </c>
      <c r="H579" s="1" t="s">
        <v>1285</v>
      </c>
      <c r="I579" s="1">
        <v>5.0</v>
      </c>
      <c r="J579" s="1">
        <v>5.0</v>
      </c>
      <c r="K579" s="1">
        <v>0.5</v>
      </c>
    </row>
    <row r="580" ht="15.75" customHeight="1">
      <c r="A580" s="1" t="s">
        <v>1326</v>
      </c>
      <c r="B580" s="1">
        <v>579.0</v>
      </c>
      <c r="D580" s="1" t="s">
        <v>1327</v>
      </c>
      <c r="E580" s="1">
        <v>52.0</v>
      </c>
      <c r="F580" s="1">
        <f t="shared" si="5"/>
        <v>-12</v>
      </c>
      <c r="G580" s="1">
        <f t="shared" si="6"/>
        <v>12</v>
      </c>
      <c r="H580" s="1" t="s">
        <v>1192</v>
      </c>
      <c r="I580" s="1">
        <v>5.0</v>
      </c>
      <c r="J580" s="1">
        <v>5.0</v>
      </c>
      <c r="K580" s="1">
        <v>0.5</v>
      </c>
    </row>
    <row r="581" ht="15.75" customHeight="1">
      <c r="A581" s="1" t="s">
        <v>1326</v>
      </c>
      <c r="B581" s="1">
        <v>580.0</v>
      </c>
      <c r="C581" s="1">
        <v>32.0</v>
      </c>
      <c r="D581" s="1" t="s">
        <v>1239</v>
      </c>
      <c r="E581" s="1">
        <v>66.0</v>
      </c>
      <c r="F581" s="1">
        <f t="shared" si="5"/>
        <v>14</v>
      </c>
      <c r="G581" s="1">
        <f t="shared" si="6"/>
        <v>14</v>
      </c>
      <c r="H581" s="1" t="s">
        <v>1290</v>
      </c>
      <c r="I581" s="1">
        <v>6.0</v>
      </c>
      <c r="J581" s="1">
        <v>6.0</v>
      </c>
      <c r="K581" s="1">
        <v>0.5</v>
      </c>
    </row>
    <row r="582" ht="15.75" customHeight="1">
      <c r="A582" s="1" t="s">
        <v>1326</v>
      </c>
      <c r="B582" s="1">
        <v>581.0</v>
      </c>
      <c r="D582" s="1" t="s">
        <v>1193</v>
      </c>
      <c r="E582" s="1">
        <v>64.0</v>
      </c>
      <c r="F582" s="1">
        <f t="shared" si="5"/>
        <v>-2</v>
      </c>
      <c r="G582" s="1">
        <f t="shared" si="6"/>
        <v>2</v>
      </c>
      <c r="H582" s="1" t="s">
        <v>1286</v>
      </c>
      <c r="I582" s="1">
        <v>5.0</v>
      </c>
      <c r="J582" s="1">
        <v>5.0</v>
      </c>
      <c r="K582" s="1">
        <v>0.5</v>
      </c>
    </row>
    <row r="583" ht="15.75" customHeight="1">
      <c r="A583" s="1" t="s">
        <v>1326</v>
      </c>
      <c r="B583" s="1">
        <v>582.0</v>
      </c>
      <c r="D583" s="1" t="s">
        <v>1289</v>
      </c>
      <c r="E583" s="1">
        <v>62.0</v>
      </c>
      <c r="F583" s="1">
        <f t="shared" si="5"/>
        <v>-2</v>
      </c>
      <c r="G583" s="1">
        <f t="shared" si="6"/>
        <v>2</v>
      </c>
      <c r="H583" s="1" t="s">
        <v>1286</v>
      </c>
      <c r="I583" s="1">
        <v>4.0</v>
      </c>
      <c r="J583" s="1">
        <v>4.0</v>
      </c>
      <c r="K583" s="1">
        <v>0.5</v>
      </c>
    </row>
    <row r="584" ht="15.75" customHeight="1">
      <c r="A584" s="1" t="s">
        <v>1326</v>
      </c>
      <c r="B584" s="1">
        <v>583.0</v>
      </c>
      <c r="D584" s="1" t="s">
        <v>1193</v>
      </c>
      <c r="E584" s="1">
        <v>64.0</v>
      </c>
      <c r="F584" s="1">
        <f t="shared" si="5"/>
        <v>2</v>
      </c>
      <c r="G584" s="1">
        <f t="shared" si="6"/>
        <v>2</v>
      </c>
      <c r="H584" s="1" t="s">
        <v>1285</v>
      </c>
      <c r="I584" s="1">
        <v>5.0</v>
      </c>
      <c r="J584" s="1">
        <v>5.0</v>
      </c>
      <c r="K584" s="1">
        <v>1.0</v>
      </c>
    </row>
    <row r="585" ht="15.75" customHeight="1">
      <c r="A585" s="1" t="s">
        <v>1326</v>
      </c>
      <c r="B585" s="1">
        <v>584.0</v>
      </c>
      <c r="D585" s="1" t="s">
        <v>1327</v>
      </c>
      <c r="E585" s="1">
        <v>52.0</v>
      </c>
      <c r="F585" s="1">
        <f t="shared" si="5"/>
        <v>-12</v>
      </c>
      <c r="G585" s="1">
        <f t="shared" si="6"/>
        <v>12</v>
      </c>
      <c r="H585" s="1" t="s">
        <v>1192</v>
      </c>
      <c r="I585" s="1">
        <v>5.0</v>
      </c>
      <c r="J585" s="1">
        <v>5.0</v>
      </c>
      <c r="K585" s="1">
        <v>1.0</v>
      </c>
    </row>
    <row r="586" ht="15.75" customHeight="1">
      <c r="A586" s="1" t="s">
        <v>1326</v>
      </c>
      <c r="B586" s="1">
        <v>585.0</v>
      </c>
      <c r="C586" s="1">
        <v>33.0</v>
      </c>
      <c r="D586" s="1" t="s">
        <v>1320</v>
      </c>
      <c r="E586" s="1">
        <v>57.0</v>
      </c>
      <c r="F586" s="1">
        <f t="shared" si="5"/>
        <v>5</v>
      </c>
      <c r="G586" s="1">
        <f t="shared" si="6"/>
        <v>5</v>
      </c>
      <c r="H586" s="1" t="s">
        <v>1237</v>
      </c>
      <c r="I586" s="1">
        <v>1.0</v>
      </c>
      <c r="J586" s="1">
        <v>1.0</v>
      </c>
      <c r="K586" s="1">
        <v>1.0</v>
      </c>
    </row>
    <row r="587" ht="15.75" customHeight="1">
      <c r="A587" s="1" t="s">
        <v>1326</v>
      </c>
      <c r="B587" s="1">
        <v>586.0</v>
      </c>
      <c r="D587" s="1" t="s">
        <v>1193</v>
      </c>
      <c r="E587" s="1">
        <v>64.0</v>
      </c>
      <c r="F587" s="1">
        <f t="shared" si="5"/>
        <v>7</v>
      </c>
      <c r="G587" s="1">
        <f t="shared" si="6"/>
        <v>7</v>
      </c>
      <c r="H587" s="1" t="s">
        <v>1233</v>
      </c>
      <c r="I587" s="1">
        <v>5.0</v>
      </c>
      <c r="J587" s="1">
        <v>5.0</v>
      </c>
      <c r="K587" s="1">
        <v>0.5</v>
      </c>
    </row>
    <row r="588" ht="15.75" customHeight="1">
      <c r="A588" s="1" t="s">
        <v>1326</v>
      </c>
      <c r="B588" s="1">
        <v>587.0</v>
      </c>
      <c r="D588" s="1" t="s">
        <v>1239</v>
      </c>
      <c r="E588" s="1">
        <v>66.0</v>
      </c>
      <c r="F588" s="1">
        <f t="shared" si="5"/>
        <v>2</v>
      </c>
      <c r="G588" s="1">
        <f t="shared" si="6"/>
        <v>2</v>
      </c>
      <c r="H588" s="1" t="s">
        <v>1285</v>
      </c>
      <c r="I588" s="1">
        <v>6.0</v>
      </c>
      <c r="J588" s="1">
        <v>6.0</v>
      </c>
      <c r="K588" s="1">
        <v>0.5</v>
      </c>
    </row>
    <row r="589" ht="15.75" customHeight="1">
      <c r="A589" s="1" t="s">
        <v>1326</v>
      </c>
      <c r="B589" s="1">
        <v>588.0</v>
      </c>
      <c r="D589" s="1" t="s">
        <v>1193</v>
      </c>
      <c r="E589" s="1">
        <v>64.0</v>
      </c>
      <c r="F589" s="1">
        <f t="shared" si="5"/>
        <v>-2</v>
      </c>
      <c r="G589" s="1">
        <f t="shared" si="6"/>
        <v>2</v>
      </c>
      <c r="H589" s="1" t="s">
        <v>1286</v>
      </c>
      <c r="I589" s="1">
        <v>5.0</v>
      </c>
      <c r="J589" s="1">
        <v>5.0</v>
      </c>
      <c r="K589" s="1">
        <v>0.5</v>
      </c>
    </row>
    <row r="590" ht="15.75" customHeight="1">
      <c r="A590" s="1" t="s">
        <v>1326</v>
      </c>
      <c r="B590" s="1">
        <v>589.0</v>
      </c>
      <c r="C590" s="1">
        <v>34.0</v>
      </c>
      <c r="D590" s="1" t="s">
        <v>1193</v>
      </c>
      <c r="E590" s="1">
        <v>64.0</v>
      </c>
      <c r="F590" s="1">
        <f t="shared" si="5"/>
        <v>0</v>
      </c>
      <c r="G590" s="1">
        <f t="shared" si="6"/>
        <v>0</v>
      </c>
      <c r="H590" s="1" t="s">
        <v>1195</v>
      </c>
      <c r="I590" s="1">
        <v>5.0</v>
      </c>
      <c r="J590" s="1">
        <v>5.0</v>
      </c>
      <c r="K590" s="1">
        <v>0.5</v>
      </c>
    </row>
    <row r="591" ht="15.75" customHeight="1">
      <c r="A591" s="1" t="s">
        <v>1326</v>
      </c>
      <c r="B591" s="1">
        <v>590.0</v>
      </c>
      <c r="D591" s="1" t="s">
        <v>1230</v>
      </c>
      <c r="E591" s="1">
        <v>69.0</v>
      </c>
      <c r="F591" s="1">
        <f t="shared" si="5"/>
        <v>5</v>
      </c>
      <c r="G591" s="1">
        <f t="shared" si="6"/>
        <v>5</v>
      </c>
      <c r="H591" s="1" t="s">
        <v>1237</v>
      </c>
      <c r="I591" s="1">
        <v>1.0</v>
      </c>
      <c r="J591" s="1">
        <v>1.0</v>
      </c>
      <c r="K591" s="1">
        <v>0.5</v>
      </c>
    </row>
    <row r="592" ht="15.75" customHeight="1">
      <c r="A592" s="1" t="s">
        <v>1326</v>
      </c>
      <c r="B592" s="1">
        <v>591.0</v>
      </c>
      <c r="D592" s="1" t="s">
        <v>1239</v>
      </c>
      <c r="E592" s="1">
        <v>66.0</v>
      </c>
      <c r="F592" s="1">
        <f t="shared" si="5"/>
        <v>-3</v>
      </c>
      <c r="G592" s="1">
        <f t="shared" si="6"/>
        <v>3</v>
      </c>
      <c r="H592" s="1" t="s">
        <v>1229</v>
      </c>
      <c r="I592" s="1">
        <v>6.0</v>
      </c>
      <c r="J592" s="1">
        <v>6.0</v>
      </c>
      <c r="K592" s="1">
        <v>0.5</v>
      </c>
    </row>
    <row r="593" ht="15.75" customHeight="1">
      <c r="A593" s="1" t="s">
        <v>1326</v>
      </c>
      <c r="B593" s="1">
        <v>592.0</v>
      </c>
      <c r="D593" s="1" t="s">
        <v>1239</v>
      </c>
      <c r="E593" s="1">
        <v>66.0</v>
      </c>
      <c r="F593" s="1">
        <f t="shared" si="5"/>
        <v>0</v>
      </c>
      <c r="G593" s="1">
        <f t="shared" si="6"/>
        <v>0</v>
      </c>
      <c r="H593" s="1" t="s">
        <v>1195</v>
      </c>
      <c r="I593" s="1">
        <v>6.0</v>
      </c>
      <c r="J593" s="1">
        <v>6.0</v>
      </c>
      <c r="K593" s="1">
        <v>0.5</v>
      </c>
    </row>
    <row r="594" ht="15.75" customHeight="1">
      <c r="A594" s="1" t="s">
        <v>1326</v>
      </c>
      <c r="B594" s="1">
        <v>593.0</v>
      </c>
      <c r="D594" s="1" t="s">
        <v>1321</v>
      </c>
      <c r="E594" s="1">
        <v>59.0</v>
      </c>
      <c r="F594" s="1">
        <f t="shared" si="5"/>
        <v>-7</v>
      </c>
      <c r="G594" s="1">
        <f t="shared" si="6"/>
        <v>7</v>
      </c>
      <c r="H594" s="1" t="s">
        <v>1273</v>
      </c>
      <c r="I594" s="1">
        <v>2.0</v>
      </c>
      <c r="J594" s="1">
        <v>2.0</v>
      </c>
      <c r="K594" s="1">
        <v>0.5</v>
      </c>
    </row>
    <row r="595" ht="15.75" customHeight="1">
      <c r="A595" s="1" t="s">
        <v>1326</v>
      </c>
      <c r="B595" s="1">
        <v>594.0</v>
      </c>
      <c r="D595" s="1" t="s">
        <v>1321</v>
      </c>
      <c r="E595" s="1">
        <v>59.0</v>
      </c>
      <c r="F595" s="1">
        <f t="shared" si="5"/>
        <v>0</v>
      </c>
      <c r="G595" s="1">
        <f t="shared" si="6"/>
        <v>0</v>
      </c>
      <c r="H595" s="1" t="s">
        <v>1195</v>
      </c>
      <c r="I595" s="1">
        <v>2.0</v>
      </c>
      <c r="J595" s="1">
        <v>2.0</v>
      </c>
      <c r="K595" s="1">
        <v>0.325</v>
      </c>
    </row>
    <row r="596" ht="15.75" customHeight="1">
      <c r="A596" s="1" t="s">
        <v>1326</v>
      </c>
      <c r="B596" s="1">
        <v>595.0</v>
      </c>
      <c r="D596" s="1" t="s">
        <v>1200</v>
      </c>
      <c r="E596" s="1">
        <v>61.0</v>
      </c>
      <c r="F596" s="1">
        <f t="shared" si="5"/>
        <v>2</v>
      </c>
      <c r="G596" s="1">
        <f t="shared" si="6"/>
        <v>2</v>
      </c>
      <c r="H596" s="1" t="s">
        <v>1285</v>
      </c>
      <c r="I596" s="1">
        <v>3.0</v>
      </c>
      <c r="J596" s="1">
        <v>3.0</v>
      </c>
      <c r="K596" s="1">
        <v>0.125</v>
      </c>
    </row>
    <row r="597" ht="15.75" customHeight="1">
      <c r="A597" s="1" t="s">
        <v>1326</v>
      </c>
      <c r="B597" s="1">
        <v>596.0</v>
      </c>
      <c r="D597" s="1" t="s">
        <v>1289</v>
      </c>
      <c r="E597" s="1">
        <v>62.0</v>
      </c>
      <c r="F597" s="1">
        <f t="shared" si="5"/>
        <v>1</v>
      </c>
      <c r="G597" s="1">
        <f t="shared" si="6"/>
        <v>1</v>
      </c>
      <c r="H597" s="1" t="s">
        <v>1196</v>
      </c>
      <c r="I597" s="1">
        <v>4.0</v>
      </c>
      <c r="J597" s="1">
        <v>4.0</v>
      </c>
      <c r="K597" s="1">
        <v>0.5</v>
      </c>
    </row>
    <row r="598">
      <c r="A598" s="1" t="s">
        <v>1326</v>
      </c>
      <c r="B598" s="1">
        <v>597.0</v>
      </c>
      <c r="D598" s="1" t="s">
        <v>1200</v>
      </c>
      <c r="E598" s="1">
        <v>61.0</v>
      </c>
      <c r="F598" s="1">
        <f t="shared" si="5"/>
        <v>-1</v>
      </c>
      <c r="G598" s="1">
        <f t="shared" si="6"/>
        <v>1</v>
      </c>
      <c r="H598" s="1" t="s">
        <v>1197</v>
      </c>
      <c r="I598" s="1">
        <v>3.0</v>
      </c>
      <c r="J598" s="1">
        <v>3.0</v>
      </c>
      <c r="K598" s="1">
        <v>0.5</v>
      </c>
    </row>
    <row r="599" ht="15.75" customHeight="1">
      <c r="A599" s="1" t="s">
        <v>1326</v>
      </c>
      <c r="B599" s="1">
        <v>598.0</v>
      </c>
      <c r="C599" s="1">
        <v>35.0</v>
      </c>
      <c r="D599" s="1" t="s">
        <v>1321</v>
      </c>
      <c r="E599" s="1">
        <v>59.0</v>
      </c>
      <c r="F599" s="1">
        <f t="shared" si="5"/>
        <v>-2</v>
      </c>
      <c r="G599" s="1">
        <f t="shared" si="6"/>
        <v>2</v>
      </c>
      <c r="H599" s="1" t="s">
        <v>1286</v>
      </c>
      <c r="I599" s="1">
        <v>2.0</v>
      </c>
      <c r="J599" s="1">
        <v>2.0</v>
      </c>
      <c r="K599" s="1">
        <v>1.0</v>
      </c>
    </row>
    <row r="600" ht="15.75" customHeight="1">
      <c r="A600" s="1" t="s">
        <v>1326</v>
      </c>
      <c r="B600" s="1">
        <v>599.0</v>
      </c>
      <c r="D600" s="1" t="s">
        <v>1193</v>
      </c>
      <c r="E600" s="1">
        <v>64.0</v>
      </c>
      <c r="F600" s="1">
        <f t="shared" si="5"/>
        <v>5</v>
      </c>
      <c r="G600" s="1">
        <f t="shared" si="6"/>
        <v>5</v>
      </c>
      <c r="H600" s="1" t="s">
        <v>1237</v>
      </c>
      <c r="I600" s="1">
        <v>5.0</v>
      </c>
      <c r="J600" s="1">
        <v>5.0</v>
      </c>
      <c r="K600" s="1">
        <v>0.5</v>
      </c>
    </row>
    <row r="601" ht="15.75" customHeight="1">
      <c r="A601" s="1" t="s">
        <v>1326</v>
      </c>
      <c r="B601" s="1">
        <v>600.0</v>
      </c>
      <c r="D601" s="1" t="s">
        <v>1193</v>
      </c>
      <c r="E601" s="1">
        <v>64.0</v>
      </c>
      <c r="F601" s="1">
        <f t="shared" si="5"/>
        <v>0</v>
      </c>
      <c r="G601" s="1">
        <f t="shared" si="6"/>
        <v>0</v>
      </c>
      <c r="H601" s="1" t="s">
        <v>1195</v>
      </c>
      <c r="I601" s="1">
        <v>5.0</v>
      </c>
      <c r="J601" s="1">
        <v>5.0</v>
      </c>
      <c r="K601" s="1">
        <v>0.5</v>
      </c>
    </row>
    <row r="602" ht="15.75" customHeight="1">
      <c r="A602" s="1" t="s">
        <v>1326</v>
      </c>
      <c r="B602" s="1">
        <v>601.0</v>
      </c>
      <c r="D602" s="1" t="s">
        <v>1193</v>
      </c>
      <c r="E602" s="1">
        <v>64.0</v>
      </c>
      <c r="F602" s="1">
        <f t="shared" si="5"/>
        <v>0</v>
      </c>
      <c r="G602" s="1">
        <f t="shared" si="6"/>
        <v>0</v>
      </c>
      <c r="H602" s="1" t="s">
        <v>1195</v>
      </c>
      <c r="I602" s="1">
        <v>5.0</v>
      </c>
      <c r="J602" s="1">
        <v>5.0</v>
      </c>
      <c r="K602" s="1">
        <v>0.5</v>
      </c>
    </row>
    <row r="603" ht="15.75" customHeight="1">
      <c r="A603" s="1" t="s">
        <v>1326</v>
      </c>
      <c r="B603" s="1">
        <v>602.0</v>
      </c>
      <c r="D603" s="1" t="s">
        <v>1239</v>
      </c>
      <c r="E603" s="1">
        <v>66.0</v>
      </c>
      <c r="F603" s="1">
        <f t="shared" si="5"/>
        <v>2</v>
      </c>
      <c r="G603" s="1">
        <f t="shared" si="6"/>
        <v>2</v>
      </c>
      <c r="H603" s="1" t="s">
        <v>1285</v>
      </c>
      <c r="I603" s="1">
        <v>6.0</v>
      </c>
      <c r="J603" s="1">
        <v>6.0</v>
      </c>
      <c r="K603" s="1">
        <v>0.5</v>
      </c>
    </row>
    <row r="604" ht="15.75" customHeight="1">
      <c r="A604" s="1" t="s">
        <v>1326</v>
      </c>
      <c r="B604" s="1">
        <v>603.0</v>
      </c>
      <c r="D604" s="1" t="s">
        <v>1193</v>
      </c>
      <c r="E604" s="1">
        <v>64.0</v>
      </c>
      <c r="F604" s="1">
        <f t="shared" si="5"/>
        <v>-2</v>
      </c>
      <c r="G604" s="1">
        <f t="shared" si="6"/>
        <v>2</v>
      </c>
      <c r="H604" s="1" t="s">
        <v>1286</v>
      </c>
      <c r="I604" s="1">
        <v>5.0</v>
      </c>
      <c r="J604" s="1">
        <v>5.0</v>
      </c>
      <c r="K604" s="1">
        <v>0.5</v>
      </c>
    </row>
    <row r="605" ht="15.75" customHeight="1">
      <c r="A605" s="1" t="s">
        <v>1329</v>
      </c>
      <c r="B605" s="1">
        <v>604.0</v>
      </c>
      <c r="C605" s="1">
        <v>1.0</v>
      </c>
      <c r="D605" s="1" t="s">
        <v>1330</v>
      </c>
      <c r="E605" s="1">
        <v>45.0</v>
      </c>
      <c r="F605" s="1"/>
      <c r="G605" s="1"/>
      <c r="I605" s="1">
        <v>1.0</v>
      </c>
      <c r="J605" s="1">
        <v>1.0</v>
      </c>
      <c r="K605" s="1">
        <v>1.0</v>
      </c>
    </row>
    <row r="606" ht="15.75" customHeight="1">
      <c r="A606" s="1" t="s">
        <v>1329</v>
      </c>
      <c r="B606" s="1">
        <v>605.0</v>
      </c>
      <c r="D606" s="1" t="s">
        <v>1320</v>
      </c>
      <c r="E606" s="1">
        <v>57.0</v>
      </c>
      <c r="F606" s="1">
        <f t="shared" ref="F606:F815" si="7">E606-E605</f>
        <v>12</v>
      </c>
      <c r="G606" s="1">
        <f t="shared" ref="G606:G815" si="8">ABS(F606)</f>
        <v>12</v>
      </c>
      <c r="H606" s="1" t="s">
        <v>1191</v>
      </c>
      <c r="I606" s="1">
        <v>1.0</v>
      </c>
      <c r="J606" s="1">
        <v>1.0</v>
      </c>
      <c r="K606" s="1">
        <v>0.5</v>
      </c>
    </row>
    <row r="607" ht="15.75" customHeight="1">
      <c r="A607" s="1" t="s">
        <v>1329</v>
      </c>
      <c r="B607" s="1">
        <v>606.0</v>
      </c>
      <c r="D607" s="1" t="s">
        <v>1331</v>
      </c>
      <c r="E607" s="1">
        <v>50.0</v>
      </c>
      <c r="F607" s="1">
        <f t="shared" si="7"/>
        <v>-7</v>
      </c>
      <c r="G607" s="1">
        <f t="shared" si="8"/>
        <v>7</v>
      </c>
      <c r="H607" s="1" t="s">
        <v>1273</v>
      </c>
      <c r="I607" s="1">
        <v>4.0</v>
      </c>
      <c r="J607" s="1">
        <v>4.0</v>
      </c>
      <c r="K607" s="1">
        <v>0.5</v>
      </c>
    </row>
    <row r="608" ht="15.75" customHeight="1">
      <c r="A608" s="1" t="s">
        <v>1329</v>
      </c>
      <c r="B608" s="1">
        <v>607.0</v>
      </c>
      <c r="D608" s="1" t="s">
        <v>1327</v>
      </c>
      <c r="E608" s="1">
        <v>52.0</v>
      </c>
      <c r="F608" s="1">
        <f t="shared" si="7"/>
        <v>2</v>
      </c>
      <c r="G608" s="1">
        <f t="shared" si="8"/>
        <v>2</v>
      </c>
      <c r="H608" s="1" t="s">
        <v>1285</v>
      </c>
      <c r="I608" s="1">
        <v>5.0</v>
      </c>
      <c r="J608" s="1">
        <v>5.0</v>
      </c>
      <c r="K608" s="1">
        <v>0.5</v>
      </c>
    </row>
    <row r="609" ht="15.75" customHeight="1">
      <c r="A609" s="1" t="s">
        <v>1329</v>
      </c>
      <c r="B609" s="1">
        <v>608.0</v>
      </c>
      <c r="C609" s="1">
        <v>2.0</v>
      </c>
      <c r="D609" s="1" t="s">
        <v>1320</v>
      </c>
      <c r="E609" s="1">
        <v>57.0</v>
      </c>
      <c r="F609" s="1">
        <f t="shared" si="7"/>
        <v>5</v>
      </c>
      <c r="G609" s="1">
        <f t="shared" si="8"/>
        <v>5</v>
      </c>
      <c r="H609" s="1" t="s">
        <v>1237</v>
      </c>
      <c r="I609" s="1">
        <v>1.0</v>
      </c>
      <c r="J609" s="1">
        <v>1.0</v>
      </c>
      <c r="K609" s="1">
        <v>0.5</v>
      </c>
    </row>
    <row r="610" ht="15.75" customHeight="1">
      <c r="A610" s="1" t="s">
        <v>1329</v>
      </c>
      <c r="B610" s="1">
        <v>609.0</v>
      </c>
      <c r="D610" s="1" t="s">
        <v>1330</v>
      </c>
      <c r="E610" s="1">
        <v>45.0</v>
      </c>
      <c r="F610" s="1">
        <f t="shared" si="7"/>
        <v>-12</v>
      </c>
      <c r="G610" s="1">
        <f t="shared" si="8"/>
        <v>12</v>
      </c>
      <c r="H610" s="1" t="s">
        <v>1192</v>
      </c>
      <c r="I610" s="1">
        <v>1.0</v>
      </c>
      <c r="J610" s="1">
        <v>1.0</v>
      </c>
      <c r="K610" s="1">
        <v>0.5</v>
      </c>
    </row>
    <row r="611" ht="15.75" customHeight="1">
      <c r="A611" s="1" t="s">
        <v>1329</v>
      </c>
      <c r="B611" s="1">
        <v>610.0</v>
      </c>
      <c r="D611" s="1" t="s">
        <v>1331</v>
      </c>
      <c r="E611" s="1">
        <v>50.0</v>
      </c>
      <c r="F611" s="1">
        <f t="shared" si="7"/>
        <v>5</v>
      </c>
      <c r="G611" s="1">
        <f t="shared" si="8"/>
        <v>5</v>
      </c>
      <c r="H611" s="1" t="s">
        <v>1237</v>
      </c>
      <c r="I611" s="1">
        <v>4.0</v>
      </c>
      <c r="J611" s="1">
        <v>4.0</v>
      </c>
      <c r="K611" s="1">
        <v>0.5</v>
      </c>
    </row>
    <row r="612" ht="15.75" customHeight="1">
      <c r="A612" s="1" t="s">
        <v>1329</v>
      </c>
      <c r="B612" s="1">
        <v>611.0</v>
      </c>
      <c r="D612" s="1" t="s">
        <v>1328</v>
      </c>
      <c r="E612" s="1">
        <v>54.0</v>
      </c>
      <c r="F612" s="1">
        <f t="shared" si="7"/>
        <v>4</v>
      </c>
      <c r="G612" s="1">
        <f t="shared" si="8"/>
        <v>4</v>
      </c>
      <c r="H612" s="1" t="s">
        <v>1293</v>
      </c>
      <c r="I612" s="1">
        <v>6.0</v>
      </c>
      <c r="J612" s="1">
        <v>6.0</v>
      </c>
      <c r="K612" s="1">
        <v>0.5</v>
      </c>
    </row>
    <row r="613" ht="15.75" customHeight="1">
      <c r="A613" s="1" t="s">
        <v>1329</v>
      </c>
      <c r="B613" s="1">
        <v>612.0</v>
      </c>
      <c r="D613" s="1" t="s">
        <v>1327</v>
      </c>
      <c r="E613" s="1">
        <v>52.0</v>
      </c>
      <c r="F613" s="1">
        <f t="shared" si="7"/>
        <v>-2</v>
      </c>
      <c r="G613" s="1">
        <f t="shared" si="8"/>
        <v>2</v>
      </c>
      <c r="H613" s="1" t="s">
        <v>1286</v>
      </c>
      <c r="I613" s="1">
        <v>5.0</v>
      </c>
      <c r="J613" s="1">
        <v>5.0</v>
      </c>
      <c r="K613" s="1">
        <v>0.325</v>
      </c>
    </row>
    <row r="614" ht="15.75" customHeight="1">
      <c r="A614" s="1" t="s">
        <v>1329</v>
      </c>
      <c r="B614" s="1">
        <v>613.0</v>
      </c>
      <c r="D614" s="1" t="s">
        <v>1193</v>
      </c>
      <c r="E614" s="1">
        <v>64.0</v>
      </c>
      <c r="F614" s="1">
        <f t="shared" si="7"/>
        <v>12</v>
      </c>
      <c r="G614" s="1">
        <f t="shared" si="8"/>
        <v>12</v>
      </c>
      <c r="H614" s="1" t="s">
        <v>1191</v>
      </c>
      <c r="I614" s="1">
        <v>5.0</v>
      </c>
      <c r="J614" s="1">
        <v>5.0</v>
      </c>
      <c r="K614" s="1">
        <v>0.125</v>
      </c>
    </row>
    <row r="615" ht="15.75" customHeight="1">
      <c r="A615" s="1" t="s">
        <v>1329</v>
      </c>
      <c r="B615" s="1">
        <v>614.0</v>
      </c>
      <c r="D615" s="1" t="s">
        <v>1289</v>
      </c>
      <c r="E615" s="1">
        <v>62.0</v>
      </c>
      <c r="F615" s="1">
        <f t="shared" si="7"/>
        <v>-2</v>
      </c>
      <c r="G615" s="1">
        <f t="shared" si="8"/>
        <v>2</v>
      </c>
      <c r="H615" s="1" t="s">
        <v>1286</v>
      </c>
      <c r="I615" s="1">
        <v>4.0</v>
      </c>
      <c r="J615" s="1">
        <v>4.0</v>
      </c>
      <c r="K615" s="1">
        <v>0.325</v>
      </c>
    </row>
    <row r="616" ht="15.75" customHeight="1">
      <c r="A616" s="1" t="s">
        <v>1329</v>
      </c>
      <c r="B616" s="1">
        <v>615.0</v>
      </c>
      <c r="D616" s="1" t="s">
        <v>1200</v>
      </c>
      <c r="E616" s="1">
        <v>61.0</v>
      </c>
      <c r="F616" s="1">
        <f t="shared" si="7"/>
        <v>-1</v>
      </c>
      <c r="G616" s="1">
        <f t="shared" si="8"/>
        <v>1</v>
      </c>
      <c r="H616" s="1" t="s">
        <v>1197</v>
      </c>
      <c r="I616" s="1">
        <v>3.0</v>
      </c>
      <c r="J616" s="1">
        <v>3.0</v>
      </c>
      <c r="K616" s="1">
        <v>0.125</v>
      </c>
    </row>
    <row r="617" ht="15.75" customHeight="1">
      <c r="A617" s="1" t="s">
        <v>1329</v>
      </c>
      <c r="B617" s="1">
        <v>616.0</v>
      </c>
      <c r="D617" s="1" t="s">
        <v>1321</v>
      </c>
      <c r="E617" s="1">
        <v>59.0</v>
      </c>
      <c r="F617" s="1">
        <f t="shared" si="7"/>
        <v>-2</v>
      </c>
      <c r="G617" s="1">
        <f t="shared" si="8"/>
        <v>2</v>
      </c>
      <c r="H617" s="1" t="s">
        <v>1286</v>
      </c>
      <c r="I617" s="1">
        <v>2.0</v>
      </c>
      <c r="J617" s="1">
        <v>2.0</v>
      </c>
      <c r="K617" s="1">
        <v>0.5</v>
      </c>
    </row>
    <row r="618" ht="15.75" customHeight="1">
      <c r="A618" s="1" t="s">
        <v>1329</v>
      </c>
      <c r="B618" s="1">
        <v>617.0</v>
      </c>
      <c r="D618" s="1" t="s">
        <v>1320</v>
      </c>
      <c r="E618" s="1">
        <v>57.0</v>
      </c>
      <c r="F618" s="1">
        <f t="shared" si="7"/>
        <v>-2</v>
      </c>
      <c r="G618" s="1">
        <f t="shared" si="8"/>
        <v>2</v>
      </c>
      <c r="H618" s="1" t="s">
        <v>1286</v>
      </c>
      <c r="I618" s="1">
        <v>1.0</v>
      </c>
      <c r="J618" s="1">
        <v>1.0</v>
      </c>
      <c r="K618" s="1">
        <v>0.5</v>
      </c>
    </row>
    <row r="619" ht="15.75" customHeight="1">
      <c r="A619" s="1" t="s">
        <v>1329</v>
      </c>
      <c r="B619" s="1">
        <v>618.0</v>
      </c>
      <c r="C619" s="1">
        <v>3.0</v>
      </c>
      <c r="D619" s="1" t="s">
        <v>1332</v>
      </c>
      <c r="E619" s="1">
        <v>56.0</v>
      </c>
      <c r="F619" s="1">
        <f t="shared" si="7"/>
        <v>-1</v>
      </c>
      <c r="G619" s="1">
        <f t="shared" si="8"/>
        <v>1</v>
      </c>
      <c r="H619" s="1" t="s">
        <v>1197</v>
      </c>
      <c r="I619" s="1">
        <v>7.0</v>
      </c>
      <c r="J619" s="1">
        <v>7.0</v>
      </c>
      <c r="K619" s="1">
        <v>1.0</v>
      </c>
    </row>
    <row r="620" ht="15.75" customHeight="1">
      <c r="A620" s="1" t="s">
        <v>1329</v>
      </c>
      <c r="B620" s="1">
        <v>619.0</v>
      </c>
      <c r="D620" s="1" t="s">
        <v>1327</v>
      </c>
      <c r="E620" s="1">
        <v>52.0</v>
      </c>
      <c r="F620" s="1">
        <f t="shared" si="7"/>
        <v>-4</v>
      </c>
      <c r="G620" s="1">
        <f t="shared" si="8"/>
        <v>4</v>
      </c>
      <c r="H620" s="1" t="s">
        <v>1292</v>
      </c>
      <c r="I620" s="1">
        <v>5.0</v>
      </c>
      <c r="J620" s="1">
        <v>5.0</v>
      </c>
      <c r="K620" s="1">
        <v>0.5</v>
      </c>
    </row>
    <row r="621" ht="15.75" customHeight="1">
      <c r="A621" s="1" t="s">
        <v>1329</v>
      </c>
      <c r="B621" s="1">
        <v>620.0</v>
      </c>
      <c r="D621" s="1" t="s">
        <v>1330</v>
      </c>
      <c r="E621" s="1">
        <v>45.0</v>
      </c>
      <c r="F621" s="1">
        <f t="shared" si="7"/>
        <v>-7</v>
      </c>
      <c r="G621" s="1">
        <f t="shared" si="8"/>
        <v>7</v>
      </c>
      <c r="H621" s="1" t="s">
        <v>1273</v>
      </c>
      <c r="I621" s="1">
        <v>1.0</v>
      </c>
      <c r="J621" s="1">
        <v>1.0</v>
      </c>
      <c r="K621" s="1">
        <v>0.5</v>
      </c>
    </row>
    <row r="622" ht="15.75" customHeight="1">
      <c r="A622" s="1" t="s">
        <v>1329</v>
      </c>
      <c r="B622" s="1">
        <v>621.0</v>
      </c>
      <c r="D622" s="1" t="s">
        <v>1320</v>
      </c>
      <c r="E622" s="1">
        <v>57.0</v>
      </c>
      <c r="F622" s="1">
        <f t="shared" si="7"/>
        <v>12</v>
      </c>
      <c r="G622" s="1">
        <f t="shared" si="8"/>
        <v>12</v>
      </c>
      <c r="H622" s="1" t="s">
        <v>1191</v>
      </c>
      <c r="I622" s="1">
        <v>1.0</v>
      </c>
      <c r="J622" s="1">
        <v>1.0</v>
      </c>
      <c r="K622" s="1">
        <v>0.5</v>
      </c>
    </row>
    <row r="623" ht="15.75" customHeight="1">
      <c r="A623" s="1" t="s">
        <v>1329</v>
      </c>
      <c r="B623" s="1">
        <v>622.0</v>
      </c>
      <c r="D623" s="1" t="s">
        <v>1332</v>
      </c>
      <c r="E623" s="1">
        <v>56.0</v>
      </c>
      <c r="F623" s="1">
        <f t="shared" si="7"/>
        <v>-1</v>
      </c>
      <c r="G623" s="1">
        <f t="shared" si="8"/>
        <v>1</v>
      </c>
      <c r="H623" s="1" t="s">
        <v>1197</v>
      </c>
      <c r="I623" s="1">
        <v>7.0</v>
      </c>
      <c r="J623" s="1">
        <v>7.0</v>
      </c>
      <c r="K623" s="1">
        <v>0.5</v>
      </c>
    </row>
    <row r="624" ht="15.75" customHeight="1">
      <c r="A624" s="1" t="s">
        <v>1329</v>
      </c>
      <c r="B624" s="1">
        <v>623.0</v>
      </c>
      <c r="D624" s="1" t="s">
        <v>1328</v>
      </c>
      <c r="E624" s="1">
        <v>54.0</v>
      </c>
      <c r="F624" s="1">
        <f t="shared" si="7"/>
        <v>-2</v>
      </c>
      <c r="G624" s="1">
        <f t="shared" si="8"/>
        <v>2</v>
      </c>
      <c r="H624" s="1" t="s">
        <v>1286</v>
      </c>
      <c r="I624" s="1">
        <v>6.0</v>
      </c>
      <c r="J624" s="1">
        <v>6.0</v>
      </c>
      <c r="K624" s="1">
        <v>0.5</v>
      </c>
    </row>
    <row r="625" ht="15.75" customHeight="1">
      <c r="A625" s="1" t="s">
        <v>1329</v>
      </c>
      <c r="B625" s="1">
        <v>624.0</v>
      </c>
      <c r="C625" s="1">
        <v>4.0</v>
      </c>
      <c r="D625" s="1" t="s">
        <v>1321</v>
      </c>
      <c r="E625" s="1">
        <v>59.0</v>
      </c>
      <c r="F625" s="1">
        <f t="shared" si="7"/>
        <v>5</v>
      </c>
      <c r="G625" s="1">
        <f t="shared" si="8"/>
        <v>5</v>
      </c>
      <c r="H625" s="1" t="s">
        <v>1237</v>
      </c>
      <c r="I625" s="1">
        <v>2.0</v>
      </c>
      <c r="J625" s="1">
        <v>2.0</v>
      </c>
      <c r="K625" s="1">
        <v>0.5</v>
      </c>
    </row>
    <row r="626" ht="15.75" customHeight="1">
      <c r="A626" s="1" t="s">
        <v>1329</v>
      </c>
      <c r="B626" s="1">
        <v>625.0</v>
      </c>
      <c r="D626" s="1" t="s">
        <v>1320</v>
      </c>
      <c r="E626" s="1">
        <v>57.0</v>
      </c>
      <c r="F626" s="1">
        <f t="shared" si="7"/>
        <v>-2</v>
      </c>
      <c r="G626" s="1">
        <f t="shared" si="8"/>
        <v>2</v>
      </c>
      <c r="H626" s="1" t="s">
        <v>1286</v>
      </c>
      <c r="I626" s="1">
        <v>1.0</v>
      </c>
      <c r="J626" s="1">
        <v>1.0</v>
      </c>
      <c r="K626" s="1">
        <v>0.5</v>
      </c>
    </row>
    <row r="627" ht="15.75" customHeight="1">
      <c r="A627" s="1" t="s">
        <v>1329</v>
      </c>
      <c r="B627" s="1">
        <v>626.0</v>
      </c>
      <c r="D627" s="1" t="s">
        <v>1332</v>
      </c>
      <c r="E627" s="1">
        <v>56.0</v>
      </c>
      <c r="F627" s="1">
        <f t="shared" si="7"/>
        <v>-1</v>
      </c>
      <c r="G627" s="1">
        <f t="shared" si="8"/>
        <v>1</v>
      </c>
      <c r="H627" s="1" t="s">
        <v>1197</v>
      </c>
      <c r="I627" s="1">
        <v>7.0</v>
      </c>
      <c r="J627" s="1">
        <v>7.0</v>
      </c>
      <c r="K627" s="1">
        <v>0.5</v>
      </c>
    </row>
    <row r="628" ht="15.75" customHeight="1">
      <c r="A628" s="1" t="s">
        <v>1329</v>
      </c>
      <c r="B628" s="1">
        <v>627.0</v>
      </c>
      <c r="D628" s="1" t="s">
        <v>1200</v>
      </c>
      <c r="E628" s="1">
        <v>61.0</v>
      </c>
      <c r="F628" s="1">
        <f t="shared" si="7"/>
        <v>5</v>
      </c>
      <c r="G628" s="1">
        <f t="shared" si="8"/>
        <v>5</v>
      </c>
      <c r="H628" s="1" t="s">
        <v>1237</v>
      </c>
      <c r="I628" s="1">
        <v>3.0</v>
      </c>
      <c r="J628" s="1">
        <v>3.0</v>
      </c>
      <c r="K628" s="1">
        <v>0.5</v>
      </c>
    </row>
    <row r="629" ht="15.75" customHeight="1">
      <c r="A629" s="1" t="s">
        <v>1329</v>
      </c>
      <c r="B629" s="1">
        <v>628.0</v>
      </c>
      <c r="D629" s="1" t="s">
        <v>1321</v>
      </c>
      <c r="E629" s="1">
        <v>59.0</v>
      </c>
      <c r="F629" s="1">
        <f t="shared" si="7"/>
        <v>-2</v>
      </c>
      <c r="G629" s="1">
        <f t="shared" si="8"/>
        <v>2</v>
      </c>
      <c r="H629" s="1" t="s">
        <v>1286</v>
      </c>
      <c r="I629" s="1">
        <v>2.0</v>
      </c>
      <c r="J629" s="1">
        <v>2.0</v>
      </c>
      <c r="K629" s="1">
        <v>0.5</v>
      </c>
    </row>
    <row r="630" ht="15.75" customHeight="1">
      <c r="A630" s="1" t="s">
        <v>1329</v>
      </c>
      <c r="B630" s="1">
        <v>629.0</v>
      </c>
      <c r="D630" s="1" t="s">
        <v>1320</v>
      </c>
      <c r="E630" s="1">
        <v>57.0</v>
      </c>
      <c r="F630" s="1">
        <f t="shared" si="7"/>
        <v>-2</v>
      </c>
      <c r="G630" s="1">
        <f t="shared" si="8"/>
        <v>2</v>
      </c>
      <c r="H630" s="1" t="s">
        <v>1286</v>
      </c>
      <c r="I630" s="1">
        <v>1.0</v>
      </c>
      <c r="J630" s="1">
        <v>1.0</v>
      </c>
      <c r="K630" s="1">
        <v>0.5</v>
      </c>
    </row>
    <row r="631" ht="15.75" customHeight="1">
      <c r="A631" s="1" t="s">
        <v>1329</v>
      </c>
      <c r="B631" s="1">
        <v>630.0</v>
      </c>
      <c r="C631" s="1">
        <v>5.0</v>
      </c>
      <c r="D631" s="1" t="s">
        <v>1289</v>
      </c>
      <c r="E631" s="1">
        <v>62.0</v>
      </c>
      <c r="F631" s="1">
        <f t="shared" si="7"/>
        <v>5</v>
      </c>
      <c r="G631" s="1">
        <f t="shared" si="8"/>
        <v>5</v>
      </c>
      <c r="H631" s="1" t="s">
        <v>1237</v>
      </c>
      <c r="I631" s="1">
        <v>4.0</v>
      </c>
      <c r="J631" s="1">
        <v>4.0</v>
      </c>
      <c r="K631" s="1">
        <v>0.5</v>
      </c>
    </row>
    <row r="632" ht="15.75" customHeight="1">
      <c r="A632" s="1" t="s">
        <v>1329</v>
      </c>
      <c r="B632" s="1">
        <v>631.0</v>
      </c>
      <c r="D632" s="1" t="s">
        <v>1200</v>
      </c>
      <c r="E632" s="1">
        <v>61.0</v>
      </c>
      <c r="F632" s="1">
        <f t="shared" si="7"/>
        <v>-1</v>
      </c>
      <c r="G632" s="1">
        <f t="shared" si="8"/>
        <v>1</v>
      </c>
      <c r="H632" s="1" t="s">
        <v>1197</v>
      </c>
      <c r="I632" s="1">
        <v>3.0</v>
      </c>
      <c r="J632" s="1">
        <v>3.0</v>
      </c>
      <c r="K632" s="1">
        <v>0.5</v>
      </c>
    </row>
    <row r="633" ht="15.75" customHeight="1">
      <c r="A633" s="1" t="s">
        <v>1329</v>
      </c>
      <c r="B633" s="1">
        <v>632.0</v>
      </c>
      <c r="D633" s="1" t="s">
        <v>1321</v>
      </c>
      <c r="E633" s="1">
        <v>59.0</v>
      </c>
      <c r="F633" s="1">
        <f t="shared" si="7"/>
        <v>-2</v>
      </c>
      <c r="G633" s="1">
        <f t="shared" si="8"/>
        <v>2</v>
      </c>
      <c r="H633" s="1" t="s">
        <v>1286</v>
      </c>
      <c r="I633" s="1">
        <v>2.0</v>
      </c>
      <c r="J633" s="1">
        <v>2.0</v>
      </c>
      <c r="K633" s="1">
        <v>0.5</v>
      </c>
    </row>
    <row r="634" ht="15.75" customHeight="1">
      <c r="A634" s="1" t="s">
        <v>1329</v>
      </c>
      <c r="B634" s="1">
        <v>633.0</v>
      </c>
      <c r="D634" s="1" t="s">
        <v>1327</v>
      </c>
      <c r="E634" s="1">
        <v>52.0</v>
      </c>
      <c r="F634" s="1">
        <f t="shared" si="7"/>
        <v>-7</v>
      </c>
      <c r="G634" s="1">
        <f t="shared" si="8"/>
        <v>7</v>
      </c>
      <c r="H634" s="1" t="s">
        <v>1273</v>
      </c>
      <c r="I634" s="1">
        <v>5.0</v>
      </c>
      <c r="J634" s="1">
        <v>5.0</v>
      </c>
      <c r="K634" s="1">
        <v>1.0</v>
      </c>
    </row>
    <row r="635" ht="15.75" customHeight="1">
      <c r="A635" s="1" t="s">
        <v>1329</v>
      </c>
      <c r="B635" s="1">
        <v>634.0</v>
      </c>
      <c r="D635" s="1" t="s">
        <v>1327</v>
      </c>
      <c r="E635" s="1">
        <v>52.0</v>
      </c>
      <c r="F635" s="1">
        <f t="shared" si="7"/>
        <v>0</v>
      </c>
      <c r="G635" s="1">
        <f t="shared" si="8"/>
        <v>0</v>
      </c>
      <c r="H635" s="1" t="s">
        <v>1195</v>
      </c>
      <c r="I635" s="1">
        <v>5.0</v>
      </c>
      <c r="J635" s="1">
        <v>5.0</v>
      </c>
      <c r="K635" s="1">
        <v>0.5</v>
      </c>
    </row>
    <row r="636" ht="15.75" customHeight="1">
      <c r="A636" s="1" t="s">
        <v>1329</v>
      </c>
      <c r="B636" s="1">
        <v>635.0</v>
      </c>
      <c r="C636" s="1">
        <v>6.0</v>
      </c>
      <c r="D636" s="1" t="s">
        <v>1320</v>
      </c>
      <c r="E636" s="1">
        <v>57.0</v>
      </c>
      <c r="F636" s="1">
        <f t="shared" si="7"/>
        <v>5</v>
      </c>
      <c r="G636" s="1">
        <f t="shared" si="8"/>
        <v>5</v>
      </c>
      <c r="H636" s="1" t="s">
        <v>1237</v>
      </c>
      <c r="I636" s="1">
        <v>1.0</v>
      </c>
      <c r="J636" s="1">
        <v>1.0</v>
      </c>
      <c r="K636" s="1">
        <v>0.5</v>
      </c>
    </row>
    <row r="637" ht="15.75" customHeight="1">
      <c r="A637" s="1" t="s">
        <v>1329</v>
      </c>
      <c r="B637" s="1">
        <v>636.0</v>
      </c>
      <c r="D637" s="1" t="s">
        <v>1333</v>
      </c>
      <c r="E637" s="1">
        <v>49.0</v>
      </c>
      <c r="F637" s="1">
        <f t="shared" si="7"/>
        <v>-8</v>
      </c>
      <c r="G637" s="1">
        <f t="shared" si="8"/>
        <v>8</v>
      </c>
      <c r="H637" s="1" t="s">
        <v>1274</v>
      </c>
      <c r="I637" s="1">
        <v>3.0</v>
      </c>
      <c r="J637" s="1">
        <v>3.0</v>
      </c>
      <c r="K637" s="1">
        <v>0.5</v>
      </c>
    </row>
    <row r="638" ht="15.75" customHeight="1">
      <c r="A638" s="1" t="s">
        <v>1329</v>
      </c>
      <c r="B638" s="1">
        <v>637.0</v>
      </c>
      <c r="D638" s="1" t="s">
        <v>1331</v>
      </c>
      <c r="E638" s="1">
        <v>50.0</v>
      </c>
      <c r="F638" s="1">
        <f t="shared" si="7"/>
        <v>1</v>
      </c>
      <c r="G638" s="1">
        <f t="shared" si="8"/>
        <v>1</v>
      </c>
      <c r="H638" s="1" t="s">
        <v>1196</v>
      </c>
      <c r="I638" s="1">
        <v>4.0</v>
      </c>
      <c r="J638" s="1">
        <v>4.0</v>
      </c>
      <c r="K638" s="1">
        <v>0.5</v>
      </c>
    </row>
    <row r="639" ht="15.75" customHeight="1">
      <c r="A639" s="1" t="s">
        <v>1329</v>
      </c>
      <c r="B639" s="1">
        <v>638.0</v>
      </c>
      <c r="D639" s="1" t="s">
        <v>1327</v>
      </c>
      <c r="E639" s="1">
        <v>52.0</v>
      </c>
      <c r="F639" s="1">
        <f t="shared" si="7"/>
        <v>2</v>
      </c>
      <c r="G639" s="1">
        <f t="shared" si="8"/>
        <v>2</v>
      </c>
      <c r="H639" s="1" t="s">
        <v>1285</v>
      </c>
      <c r="I639" s="1">
        <v>5.0</v>
      </c>
      <c r="J639" s="1">
        <v>5.0</v>
      </c>
      <c r="K639" s="1">
        <v>0.5</v>
      </c>
    </row>
    <row r="640" ht="15.75" customHeight="1">
      <c r="A640" s="1" t="s">
        <v>1329</v>
      </c>
      <c r="B640" s="1">
        <v>639.0</v>
      </c>
      <c r="D640" s="1" t="s">
        <v>1320</v>
      </c>
      <c r="E640" s="1">
        <v>57.0</v>
      </c>
      <c r="F640" s="1">
        <f t="shared" si="7"/>
        <v>5</v>
      </c>
      <c r="G640" s="1">
        <f t="shared" si="8"/>
        <v>5</v>
      </c>
      <c r="H640" s="1" t="s">
        <v>1237</v>
      </c>
      <c r="I640" s="1">
        <v>1.0</v>
      </c>
      <c r="J640" s="1">
        <v>1.0</v>
      </c>
      <c r="K640" s="1">
        <v>0.5</v>
      </c>
    </row>
    <row r="641" ht="15.75" customHeight="1">
      <c r="A641" s="1" t="s">
        <v>1329</v>
      </c>
      <c r="B641" s="1">
        <v>640.0</v>
      </c>
      <c r="D641" s="1" t="s">
        <v>1330</v>
      </c>
      <c r="E641" s="1">
        <v>45.0</v>
      </c>
      <c r="F641" s="1">
        <f t="shared" si="7"/>
        <v>-12</v>
      </c>
      <c r="G641" s="1">
        <f t="shared" si="8"/>
        <v>12</v>
      </c>
      <c r="H641" s="1" t="s">
        <v>1192</v>
      </c>
      <c r="I641" s="1">
        <v>1.0</v>
      </c>
      <c r="J641" s="1">
        <v>1.0</v>
      </c>
      <c r="K641" s="1">
        <v>0.5</v>
      </c>
    </row>
    <row r="642" ht="15.75" customHeight="1">
      <c r="A642" s="1" t="s">
        <v>1329</v>
      </c>
      <c r="B642" s="1">
        <v>641.0</v>
      </c>
      <c r="D642" s="1" t="s">
        <v>1330</v>
      </c>
      <c r="E642" s="1">
        <v>45.0</v>
      </c>
      <c r="F642" s="1">
        <f t="shared" si="7"/>
        <v>0</v>
      </c>
      <c r="G642" s="1">
        <f t="shared" si="8"/>
        <v>0</v>
      </c>
      <c r="H642" s="1" t="s">
        <v>1195</v>
      </c>
      <c r="I642" s="1">
        <v>1.0</v>
      </c>
      <c r="J642" s="1">
        <v>1.0</v>
      </c>
      <c r="K642" s="1">
        <v>1.0</v>
      </c>
    </row>
    <row r="643" ht="15.75" customHeight="1">
      <c r="A643" s="1" t="s">
        <v>1329</v>
      </c>
      <c r="B643" s="1">
        <v>642.0</v>
      </c>
      <c r="C643" s="1">
        <v>7.0</v>
      </c>
      <c r="D643" s="1" t="s">
        <v>1320</v>
      </c>
      <c r="E643" s="1">
        <v>57.0</v>
      </c>
      <c r="F643" s="1">
        <f t="shared" si="7"/>
        <v>12</v>
      </c>
      <c r="G643" s="1">
        <f t="shared" si="8"/>
        <v>12</v>
      </c>
      <c r="H643" s="1" t="s">
        <v>1191</v>
      </c>
      <c r="I643" s="1">
        <v>1.0</v>
      </c>
      <c r="J643" s="1">
        <v>1.0</v>
      </c>
      <c r="K643" s="1">
        <v>0.5</v>
      </c>
    </row>
    <row r="644" ht="15.75" customHeight="1">
      <c r="A644" s="1" t="s">
        <v>1329</v>
      </c>
      <c r="B644" s="1">
        <v>643.0</v>
      </c>
      <c r="D644" s="1" t="s">
        <v>1331</v>
      </c>
      <c r="E644" s="1">
        <v>50.0</v>
      </c>
      <c r="F644" s="1">
        <f t="shared" si="7"/>
        <v>-7</v>
      </c>
      <c r="G644" s="1">
        <f t="shared" si="8"/>
        <v>7</v>
      </c>
      <c r="H644" s="1" t="s">
        <v>1273</v>
      </c>
      <c r="I644" s="1">
        <v>4.0</v>
      </c>
      <c r="J644" s="1">
        <v>4.0</v>
      </c>
      <c r="K644" s="1">
        <v>0.5</v>
      </c>
    </row>
    <row r="645" ht="15.75" customHeight="1">
      <c r="A645" s="1" t="s">
        <v>1329</v>
      </c>
      <c r="B645" s="1">
        <v>644.0</v>
      </c>
      <c r="D645" s="1" t="s">
        <v>1327</v>
      </c>
      <c r="E645" s="1">
        <v>52.0</v>
      </c>
      <c r="F645" s="1">
        <f t="shared" si="7"/>
        <v>2</v>
      </c>
      <c r="G645" s="1">
        <f t="shared" si="8"/>
        <v>2</v>
      </c>
      <c r="H645" s="1" t="s">
        <v>1285</v>
      </c>
      <c r="I645" s="1">
        <v>5.0</v>
      </c>
      <c r="J645" s="1">
        <v>5.0</v>
      </c>
      <c r="K645" s="1">
        <v>0.5</v>
      </c>
    </row>
    <row r="646" ht="15.75" customHeight="1">
      <c r="A646" s="1" t="s">
        <v>1329</v>
      </c>
      <c r="B646" s="1">
        <v>645.0</v>
      </c>
      <c r="C646" s="1">
        <v>8.0</v>
      </c>
      <c r="D646" s="1" t="s">
        <v>1320</v>
      </c>
      <c r="E646" s="1">
        <v>57.0</v>
      </c>
      <c r="F646" s="1">
        <f t="shared" si="7"/>
        <v>5</v>
      </c>
      <c r="G646" s="1">
        <f t="shared" si="8"/>
        <v>5</v>
      </c>
      <c r="H646" s="1" t="s">
        <v>1237</v>
      </c>
      <c r="I646" s="1">
        <v>1.0</v>
      </c>
      <c r="J646" s="1">
        <v>1.0</v>
      </c>
      <c r="K646" s="1">
        <v>0.5</v>
      </c>
    </row>
    <row r="647" ht="15.75" customHeight="1">
      <c r="A647" s="1" t="s">
        <v>1329</v>
      </c>
      <c r="B647" s="1">
        <v>646.0</v>
      </c>
      <c r="D647" s="1" t="s">
        <v>1330</v>
      </c>
      <c r="E647" s="1">
        <v>45.0</v>
      </c>
      <c r="F647" s="1">
        <f t="shared" si="7"/>
        <v>-12</v>
      </c>
      <c r="G647" s="1">
        <f t="shared" si="8"/>
        <v>12</v>
      </c>
      <c r="H647" s="1" t="s">
        <v>1192</v>
      </c>
      <c r="I647" s="1">
        <v>1.0</v>
      </c>
      <c r="J647" s="1">
        <v>1.0</v>
      </c>
      <c r="K647" s="1">
        <v>0.5</v>
      </c>
    </row>
    <row r="648" ht="15.75" customHeight="1">
      <c r="A648" s="1" t="s">
        <v>1329</v>
      </c>
      <c r="B648" s="1">
        <v>647.0</v>
      </c>
      <c r="D648" s="1" t="s">
        <v>1331</v>
      </c>
      <c r="E648" s="1">
        <v>50.0</v>
      </c>
      <c r="F648" s="1">
        <f t="shared" si="7"/>
        <v>5</v>
      </c>
      <c r="G648" s="1">
        <f t="shared" si="8"/>
        <v>5</v>
      </c>
      <c r="H648" s="1" t="s">
        <v>1237</v>
      </c>
      <c r="I648" s="1">
        <v>4.0</v>
      </c>
      <c r="J648" s="1">
        <v>4.0</v>
      </c>
      <c r="K648" s="1">
        <v>0.5</v>
      </c>
    </row>
    <row r="649" ht="15.75" customHeight="1">
      <c r="A649" s="1" t="s">
        <v>1329</v>
      </c>
      <c r="B649" s="1">
        <v>648.0</v>
      </c>
      <c r="D649" s="1" t="s">
        <v>1327</v>
      </c>
      <c r="E649" s="1">
        <v>52.0</v>
      </c>
      <c r="F649" s="1">
        <f t="shared" si="7"/>
        <v>2</v>
      </c>
      <c r="G649" s="1">
        <f t="shared" si="8"/>
        <v>2</v>
      </c>
      <c r="H649" s="1" t="s">
        <v>1285</v>
      </c>
      <c r="I649" s="1">
        <v>5.0</v>
      </c>
      <c r="J649" s="1">
        <v>5.0</v>
      </c>
      <c r="K649" s="1">
        <v>0.5</v>
      </c>
    </row>
    <row r="650" ht="15.75" customHeight="1">
      <c r="A650" s="1" t="s">
        <v>1329</v>
      </c>
      <c r="B650" s="1">
        <v>649.0</v>
      </c>
      <c r="D650" s="1" t="s">
        <v>1330</v>
      </c>
      <c r="E650" s="1">
        <v>45.0</v>
      </c>
      <c r="F650" s="1">
        <f t="shared" si="7"/>
        <v>-7</v>
      </c>
      <c r="G650" s="1">
        <f t="shared" si="8"/>
        <v>7</v>
      </c>
      <c r="H650" s="1" t="s">
        <v>1273</v>
      </c>
      <c r="I650" s="1">
        <v>1.0</v>
      </c>
      <c r="J650" s="1">
        <v>1.0</v>
      </c>
      <c r="K650" s="1">
        <v>1.0</v>
      </c>
    </row>
    <row r="651" ht="15.75" customHeight="1">
      <c r="A651" s="1" t="s">
        <v>1329</v>
      </c>
      <c r="B651" s="1">
        <v>650.0</v>
      </c>
      <c r="C651" s="1">
        <v>9.0</v>
      </c>
      <c r="D651" s="1" t="s">
        <v>1320</v>
      </c>
      <c r="E651" s="1">
        <v>57.0</v>
      </c>
      <c r="F651" s="1">
        <f t="shared" si="7"/>
        <v>12</v>
      </c>
      <c r="G651" s="1">
        <f t="shared" si="8"/>
        <v>12</v>
      </c>
      <c r="H651" s="1" t="s">
        <v>1191</v>
      </c>
      <c r="I651" s="1">
        <v>1.0</v>
      </c>
      <c r="J651" s="1">
        <v>1.0</v>
      </c>
      <c r="K651" s="1">
        <v>0.5</v>
      </c>
    </row>
    <row r="652" ht="15.75" customHeight="1">
      <c r="A652" s="1" t="s">
        <v>1329</v>
      </c>
      <c r="B652" s="1">
        <v>651.0</v>
      </c>
      <c r="D652" s="1" t="s">
        <v>1331</v>
      </c>
      <c r="E652" s="1">
        <v>50.0</v>
      </c>
      <c r="F652" s="1">
        <f t="shared" si="7"/>
        <v>-7</v>
      </c>
      <c r="G652" s="1">
        <f t="shared" si="8"/>
        <v>7</v>
      </c>
      <c r="H652" s="1" t="s">
        <v>1273</v>
      </c>
      <c r="I652" s="1">
        <v>4.0</v>
      </c>
      <c r="J652" s="1">
        <v>4.0</v>
      </c>
      <c r="K652" s="1">
        <v>0.5</v>
      </c>
    </row>
    <row r="653" ht="15.75" customHeight="1">
      <c r="A653" s="1" t="s">
        <v>1329</v>
      </c>
      <c r="B653" s="1">
        <v>652.0</v>
      </c>
      <c r="D653" s="1" t="s">
        <v>1327</v>
      </c>
      <c r="E653" s="1">
        <v>52.0</v>
      </c>
      <c r="F653" s="1">
        <f t="shared" si="7"/>
        <v>2</v>
      </c>
      <c r="G653" s="1">
        <f t="shared" si="8"/>
        <v>2</v>
      </c>
      <c r="H653" s="1" t="s">
        <v>1285</v>
      </c>
      <c r="I653" s="1">
        <v>5.0</v>
      </c>
      <c r="J653" s="1">
        <v>5.0</v>
      </c>
      <c r="K653" s="1">
        <v>0.5</v>
      </c>
    </row>
    <row r="654" ht="15.75" customHeight="1">
      <c r="A654" s="1" t="s">
        <v>1329</v>
      </c>
      <c r="B654" s="1">
        <v>653.0</v>
      </c>
      <c r="D654" s="1" t="s">
        <v>1320</v>
      </c>
      <c r="E654" s="1">
        <v>57.0</v>
      </c>
      <c r="F654" s="1">
        <f t="shared" si="7"/>
        <v>5</v>
      </c>
      <c r="G654" s="1">
        <f t="shared" si="8"/>
        <v>5</v>
      </c>
      <c r="H654" s="1" t="s">
        <v>1237</v>
      </c>
      <c r="I654" s="1">
        <v>1.0</v>
      </c>
      <c r="J654" s="1">
        <v>1.0</v>
      </c>
      <c r="K654" s="1">
        <v>0.5</v>
      </c>
    </row>
    <row r="655" ht="15.75" customHeight="1">
      <c r="A655" s="1" t="s">
        <v>1329</v>
      </c>
      <c r="B655" s="1">
        <v>654.0</v>
      </c>
      <c r="D655" s="1" t="s">
        <v>1330</v>
      </c>
      <c r="E655" s="1">
        <v>45.0</v>
      </c>
      <c r="F655" s="1">
        <f t="shared" si="7"/>
        <v>-12</v>
      </c>
      <c r="G655" s="1">
        <f t="shared" si="8"/>
        <v>12</v>
      </c>
      <c r="H655" s="1" t="s">
        <v>1192</v>
      </c>
      <c r="I655" s="1">
        <v>1.0</v>
      </c>
      <c r="J655" s="1">
        <v>1.0</v>
      </c>
      <c r="K655" s="1">
        <v>0.5</v>
      </c>
    </row>
    <row r="656" ht="15.75" customHeight="1">
      <c r="A656" s="1" t="s">
        <v>1329</v>
      </c>
      <c r="B656" s="1">
        <v>655.0</v>
      </c>
      <c r="D656" s="1" t="s">
        <v>1331</v>
      </c>
      <c r="E656" s="1">
        <v>50.0</v>
      </c>
      <c r="F656" s="1">
        <f t="shared" si="7"/>
        <v>5</v>
      </c>
      <c r="G656" s="1">
        <f t="shared" si="8"/>
        <v>5</v>
      </c>
      <c r="H656" s="1" t="s">
        <v>1237</v>
      </c>
      <c r="I656" s="1">
        <v>4.0</v>
      </c>
      <c r="J656" s="1">
        <v>4.0</v>
      </c>
      <c r="K656" s="1">
        <v>0.5</v>
      </c>
    </row>
    <row r="657" ht="15.75" customHeight="1">
      <c r="A657" s="1" t="s">
        <v>1329</v>
      </c>
      <c r="B657" s="1">
        <v>656.0</v>
      </c>
      <c r="D657" s="1" t="s">
        <v>1327</v>
      </c>
      <c r="E657" s="1">
        <v>52.0</v>
      </c>
      <c r="F657" s="1">
        <f t="shared" si="7"/>
        <v>2</v>
      </c>
      <c r="G657" s="1">
        <f t="shared" si="8"/>
        <v>2</v>
      </c>
      <c r="H657" s="1" t="s">
        <v>1285</v>
      </c>
      <c r="I657" s="1">
        <v>5.0</v>
      </c>
      <c r="J657" s="1">
        <v>5.0</v>
      </c>
      <c r="K657" s="1">
        <v>0.5</v>
      </c>
    </row>
    <row r="658" ht="15.75" customHeight="1">
      <c r="A658" s="1" t="s">
        <v>1329</v>
      </c>
      <c r="B658" s="1">
        <v>657.0</v>
      </c>
      <c r="C658" s="1">
        <v>10.0</v>
      </c>
      <c r="D658" s="1" t="s">
        <v>1330</v>
      </c>
      <c r="E658" s="1">
        <v>45.0</v>
      </c>
      <c r="F658" s="1">
        <f t="shared" si="7"/>
        <v>-7</v>
      </c>
      <c r="G658" s="1">
        <f t="shared" si="8"/>
        <v>7</v>
      </c>
      <c r="H658" s="1" t="s">
        <v>1273</v>
      </c>
      <c r="I658" s="1">
        <v>1.0</v>
      </c>
      <c r="J658" s="1">
        <v>1.0</v>
      </c>
      <c r="K658" s="1">
        <v>1.0</v>
      </c>
    </row>
    <row r="659" ht="15.75" customHeight="1">
      <c r="A659" s="1" t="s">
        <v>1329</v>
      </c>
      <c r="B659" s="1">
        <v>658.0</v>
      </c>
      <c r="D659" s="1" t="s">
        <v>1320</v>
      </c>
      <c r="E659" s="1">
        <v>57.0</v>
      </c>
      <c r="F659" s="1">
        <f t="shared" si="7"/>
        <v>12</v>
      </c>
      <c r="G659" s="1">
        <f t="shared" si="8"/>
        <v>12</v>
      </c>
      <c r="H659" s="1" t="s">
        <v>1191</v>
      </c>
      <c r="I659" s="1">
        <v>1.0</v>
      </c>
      <c r="J659" s="1">
        <v>1.0</v>
      </c>
      <c r="K659" s="1">
        <v>0.5</v>
      </c>
    </row>
    <row r="660" ht="15.75" customHeight="1">
      <c r="A660" s="1" t="s">
        <v>1329</v>
      </c>
      <c r="B660" s="1">
        <v>659.0</v>
      </c>
      <c r="D660" s="1" t="s">
        <v>1332</v>
      </c>
      <c r="E660" s="1">
        <v>56.0</v>
      </c>
      <c r="F660" s="1">
        <f t="shared" si="7"/>
        <v>-1</v>
      </c>
      <c r="G660" s="1">
        <f t="shared" si="8"/>
        <v>1</v>
      </c>
      <c r="H660" s="1" t="s">
        <v>1197</v>
      </c>
      <c r="I660" s="1">
        <v>7.0</v>
      </c>
      <c r="J660" s="1">
        <v>7.0</v>
      </c>
      <c r="K660" s="1">
        <v>0.5</v>
      </c>
    </row>
    <row r="661" ht="15.75" customHeight="1">
      <c r="A661" s="1" t="s">
        <v>1329</v>
      </c>
      <c r="B661" s="1">
        <v>660.0</v>
      </c>
      <c r="D661" s="1" t="s">
        <v>1328</v>
      </c>
      <c r="E661" s="1">
        <v>54.0</v>
      </c>
      <c r="F661" s="1">
        <f t="shared" si="7"/>
        <v>-2</v>
      </c>
      <c r="G661" s="1">
        <f t="shared" si="8"/>
        <v>2</v>
      </c>
      <c r="H661" s="1" t="s">
        <v>1286</v>
      </c>
      <c r="I661" s="1">
        <v>6.0</v>
      </c>
      <c r="J661" s="1">
        <v>6.0</v>
      </c>
      <c r="K661" s="1">
        <v>0.5</v>
      </c>
    </row>
    <row r="662" ht="15.75" customHeight="1">
      <c r="A662" s="1" t="s">
        <v>1329</v>
      </c>
      <c r="B662" s="1">
        <v>661.0</v>
      </c>
      <c r="D662" s="1" t="s">
        <v>1332</v>
      </c>
      <c r="E662" s="1">
        <v>56.0</v>
      </c>
      <c r="F662" s="1">
        <f t="shared" si="7"/>
        <v>2</v>
      </c>
      <c r="G662" s="1">
        <f t="shared" si="8"/>
        <v>2</v>
      </c>
      <c r="H662" s="1" t="s">
        <v>1285</v>
      </c>
      <c r="I662" s="1">
        <v>7.0</v>
      </c>
      <c r="J662" s="1">
        <v>7.0</v>
      </c>
      <c r="K662" s="1">
        <v>0.5</v>
      </c>
    </row>
    <row r="663" ht="15.75" customHeight="1">
      <c r="A663" s="1" t="s">
        <v>1329</v>
      </c>
      <c r="B663" s="1">
        <v>662.0</v>
      </c>
      <c r="D663" s="1" t="s">
        <v>1327</v>
      </c>
      <c r="E663" s="1">
        <v>52.0</v>
      </c>
      <c r="F663" s="1">
        <f t="shared" si="7"/>
        <v>-4</v>
      </c>
      <c r="G663" s="1">
        <f t="shared" si="8"/>
        <v>4</v>
      </c>
      <c r="H663" s="1" t="s">
        <v>1292</v>
      </c>
      <c r="I663" s="1">
        <v>5.0</v>
      </c>
      <c r="J663" s="1">
        <v>5.0</v>
      </c>
      <c r="K663" s="1">
        <v>0.5</v>
      </c>
    </row>
    <row r="664" ht="15.75" customHeight="1">
      <c r="A664" s="1" t="s">
        <v>1329</v>
      </c>
      <c r="B664" s="1">
        <v>663.0</v>
      </c>
      <c r="C664" s="1">
        <v>11.0</v>
      </c>
      <c r="D664" s="1" t="s">
        <v>1320</v>
      </c>
      <c r="E664" s="1">
        <v>57.0</v>
      </c>
      <c r="F664" s="1">
        <f t="shared" si="7"/>
        <v>5</v>
      </c>
      <c r="G664" s="1">
        <f t="shared" si="8"/>
        <v>5</v>
      </c>
      <c r="H664" s="1" t="s">
        <v>1237</v>
      </c>
      <c r="I664" s="1">
        <v>1.0</v>
      </c>
      <c r="J664" s="1">
        <v>1.0</v>
      </c>
      <c r="K664" s="1">
        <v>0.5</v>
      </c>
    </row>
    <row r="665" ht="15.75" customHeight="1">
      <c r="A665" s="1" t="s">
        <v>1329</v>
      </c>
      <c r="B665" s="1">
        <v>664.0</v>
      </c>
      <c r="D665" s="1" t="s">
        <v>1200</v>
      </c>
      <c r="E665" s="1">
        <v>61.0</v>
      </c>
      <c r="F665" s="1">
        <f t="shared" si="7"/>
        <v>4</v>
      </c>
      <c r="G665" s="1">
        <f t="shared" si="8"/>
        <v>4</v>
      </c>
      <c r="H665" s="1" t="s">
        <v>1293</v>
      </c>
      <c r="I665" s="1">
        <v>3.0</v>
      </c>
      <c r="J665" s="1">
        <v>3.0</v>
      </c>
      <c r="K665" s="1">
        <v>0.5</v>
      </c>
    </row>
    <row r="666" ht="15.75" customHeight="1">
      <c r="A666" s="1" t="s">
        <v>1329</v>
      </c>
      <c r="B666" s="1">
        <v>665.0</v>
      </c>
      <c r="D666" s="1" t="s">
        <v>1334</v>
      </c>
      <c r="E666" s="1">
        <v>51.0</v>
      </c>
      <c r="F666" s="1">
        <f t="shared" si="7"/>
        <v>-10</v>
      </c>
      <c r="G666" s="1">
        <f t="shared" si="8"/>
        <v>10</v>
      </c>
      <c r="H666" s="1" t="s">
        <v>1240</v>
      </c>
      <c r="I666" s="1" t="s">
        <v>1236</v>
      </c>
      <c r="J666" s="1">
        <v>7.0</v>
      </c>
      <c r="K666" s="1">
        <v>0.5</v>
      </c>
    </row>
    <row r="667" ht="15.75" customHeight="1">
      <c r="A667" s="1" t="s">
        <v>1329</v>
      </c>
      <c r="B667" s="1">
        <v>666.0</v>
      </c>
      <c r="D667" s="1" t="s">
        <v>1335</v>
      </c>
      <c r="E667" s="1">
        <v>47.0</v>
      </c>
      <c r="F667" s="1">
        <f t="shared" si="7"/>
        <v>-4</v>
      </c>
      <c r="G667" s="1">
        <f t="shared" si="8"/>
        <v>4</v>
      </c>
      <c r="H667" s="1" t="s">
        <v>1292</v>
      </c>
      <c r="I667" s="1">
        <v>2.0</v>
      </c>
      <c r="J667" s="1">
        <v>5.0</v>
      </c>
      <c r="K667" s="1">
        <v>0.5</v>
      </c>
    </row>
    <row r="668" ht="15.75" customHeight="1">
      <c r="A668" s="1" t="s">
        <v>1329</v>
      </c>
      <c r="B668" s="1">
        <v>667.0</v>
      </c>
      <c r="D668" s="1" t="s">
        <v>1327</v>
      </c>
      <c r="E668" s="1">
        <v>52.0</v>
      </c>
      <c r="F668" s="1">
        <f t="shared" si="7"/>
        <v>5</v>
      </c>
      <c r="G668" s="1">
        <f t="shared" si="8"/>
        <v>5</v>
      </c>
      <c r="H668" s="1" t="s">
        <v>1237</v>
      </c>
      <c r="I668" s="1">
        <v>5.0</v>
      </c>
      <c r="J668" s="1">
        <v>1.0</v>
      </c>
      <c r="K668" s="1">
        <v>0.5</v>
      </c>
    </row>
    <row r="669" ht="15.75" customHeight="1">
      <c r="A669" s="1" t="s">
        <v>1329</v>
      </c>
      <c r="B669" s="1">
        <v>668.0</v>
      </c>
      <c r="D669" s="1" t="s">
        <v>1336</v>
      </c>
      <c r="E669" s="1">
        <v>40.0</v>
      </c>
      <c r="F669" s="1">
        <f t="shared" si="7"/>
        <v>-12</v>
      </c>
      <c r="G669" s="1">
        <f t="shared" si="8"/>
        <v>12</v>
      </c>
      <c r="H669" s="1" t="s">
        <v>1192</v>
      </c>
      <c r="I669" s="1">
        <v>5.0</v>
      </c>
      <c r="J669" s="1">
        <v>1.0</v>
      </c>
      <c r="K669" s="1">
        <v>0.5</v>
      </c>
    </row>
    <row r="670" ht="15.75" customHeight="1">
      <c r="A670" s="1" t="s">
        <v>1329</v>
      </c>
      <c r="B670" s="1">
        <v>669.0</v>
      </c>
      <c r="D670" s="1" t="s">
        <v>1332</v>
      </c>
      <c r="E670" s="1">
        <v>56.0</v>
      </c>
      <c r="F670" s="1">
        <f t="shared" si="7"/>
        <v>16</v>
      </c>
      <c r="G670" s="1">
        <f t="shared" si="8"/>
        <v>16</v>
      </c>
      <c r="H670" s="1" t="s">
        <v>1324</v>
      </c>
      <c r="I670" s="1">
        <v>7.0</v>
      </c>
      <c r="J670" s="1">
        <v>3.0</v>
      </c>
      <c r="K670" s="1">
        <v>0.5</v>
      </c>
    </row>
    <row r="671" ht="15.75" customHeight="1">
      <c r="A671" s="1" t="s">
        <v>1329</v>
      </c>
      <c r="B671" s="1">
        <v>670.0</v>
      </c>
      <c r="D671" s="1" t="s">
        <v>1327</v>
      </c>
      <c r="E671" s="1">
        <v>52.0</v>
      </c>
      <c r="F671" s="1">
        <f t="shared" si="7"/>
        <v>-4</v>
      </c>
      <c r="G671" s="1">
        <f t="shared" si="8"/>
        <v>4</v>
      </c>
      <c r="H671" s="1" t="s">
        <v>1292</v>
      </c>
      <c r="I671" s="1">
        <v>5.0</v>
      </c>
      <c r="J671" s="1">
        <v>1.0</v>
      </c>
      <c r="K671" s="1">
        <v>0.5</v>
      </c>
    </row>
    <row r="672" ht="15.75" customHeight="1">
      <c r="A672" s="1" t="s">
        <v>1329</v>
      </c>
      <c r="B672" s="1">
        <v>671.0</v>
      </c>
      <c r="C672" s="1">
        <v>12.0</v>
      </c>
      <c r="D672" s="1" t="s">
        <v>1330</v>
      </c>
      <c r="E672" s="1">
        <v>45.0</v>
      </c>
      <c r="F672" s="1">
        <f t="shared" si="7"/>
        <v>-7</v>
      </c>
      <c r="G672" s="1">
        <f t="shared" si="8"/>
        <v>7</v>
      </c>
      <c r="H672" s="1" t="s">
        <v>1273</v>
      </c>
      <c r="I672" s="1">
        <v>1.0</v>
      </c>
      <c r="J672" s="1">
        <v>4.0</v>
      </c>
      <c r="K672" s="1">
        <v>0.5</v>
      </c>
    </row>
    <row r="673" ht="15.75" customHeight="1">
      <c r="A673" s="1" t="s">
        <v>1329</v>
      </c>
      <c r="B673" s="1">
        <v>672.0</v>
      </c>
      <c r="D673" s="1" t="s">
        <v>1320</v>
      </c>
      <c r="E673" s="1">
        <v>57.0</v>
      </c>
      <c r="F673" s="1">
        <f t="shared" si="7"/>
        <v>12</v>
      </c>
      <c r="G673" s="1">
        <f t="shared" si="8"/>
        <v>12</v>
      </c>
      <c r="H673" s="1" t="s">
        <v>1191</v>
      </c>
      <c r="I673" s="1">
        <v>1.0</v>
      </c>
      <c r="J673" s="1">
        <v>4.0</v>
      </c>
      <c r="K673" s="1">
        <v>0.5</v>
      </c>
    </row>
    <row r="674" ht="15.75" customHeight="1">
      <c r="A674" s="1" t="s">
        <v>1329</v>
      </c>
      <c r="B674" s="1">
        <v>673.0</v>
      </c>
      <c r="D674" s="1" t="s">
        <v>1332</v>
      </c>
      <c r="E674" s="1">
        <v>56.0</v>
      </c>
      <c r="F674" s="1">
        <f t="shared" si="7"/>
        <v>-1</v>
      </c>
      <c r="G674" s="1">
        <f t="shared" si="8"/>
        <v>1</v>
      </c>
      <c r="H674" s="1" t="s">
        <v>1197</v>
      </c>
      <c r="I674" s="1">
        <v>7.0</v>
      </c>
      <c r="J674" s="1">
        <v>3.0</v>
      </c>
      <c r="K674" s="1">
        <v>0.5</v>
      </c>
    </row>
    <row r="675" ht="15.75" customHeight="1">
      <c r="A675" s="1" t="s">
        <v>1329</v>
      </c>
      <c r="B675" s="1">
        <v>674.0</v>
      </c>
      <c r="D675" s="1" t="s">
        <v>1328</v>
      </c>
      <c r="E675" s="1">
        <v>54.0</v>
      </c>
      <c r="F675" s="1">
        <f t="shared" si="7"/>
        <v>-2</v>
      </c>
      <c r="G675" s="1">
        <f t="shared" si="8"/>
        <v>2</v>
      </c>
      <c r="H675" s="1" t="s">
        <v>1286</v>
      </c>
      <c r="I675" s="1">
        <v>6.0</v>
      </c>
      <c r="J675" s="1">
        <v>2.0</v>
      </c>
      <c r="K675" s="1">
        <v>0.5</v>
      </c>
    </row>
    <row r="676" ht="15.75" customHeight="1">
      <c r="A676" s="1" t="s">
        <v>1329</v>
      </c>
      <c r="B676" s="1">
        <v>675.0</v>
      </c>
      <c r="D676" s="1" t="s">
        <v>1335</v>
      </c>
      <c r="E676" s="1">
        <v>47.0</v>
      </c>
      <c r="F676" s="1">
        <f t="shared" si="7"/>
        <v>-7</v>
      </c>
      <c r="G676" s="1">
        <f t="shared" si="8"/>
        <v>7</v>
      </c>
      <c r="H676" s="1" t="s">
        <v>1273</v>
      </c>
      <c r="I676" s="1">
        <v>2.0</v>
      </c>
      <c r="J676" s="1">
        <v>5.0</v>
      </c>
      <c r="K676" s="1">
        <v>0.5</v>
      </c>
    </row>
    <row r="677" ht="15.75" customHeight="1">
      <c r="A677" s="1" t="s">
        <v>1329</v>
      </c>
      <c r="B677" s="1">
        <v>676.0</v>
      </c>
      <c r="D677" s="1" t="s">
        <v>1321</v>
      </c>
      <c r="E677" s="1">
        <v>59.0</v>
      </c>
      <c r="F677" s="1">
        <f t="shared" si="7"/>
        <v>12</v>
      </c>
      <c r="G677" s="1">
        <f t="shared" si="8"/>
        <v>12</v>
      </c>
      <c r="H677" s="1" t="s">
        <v>1191</v>
      </c>
      <c r="I677" s="1">
        <v>2.0</v>
      </c>
      <c r="J677" s="1">
        <v>5.0</v>
      </c>
      <c r="K677" s="1">
        <v>0.5</v>
      </c>
    </row>
    <row r="678" ht="15.75" customHeight="1">
      <c r="A678" s="1" t="s">
        <v>1329</v>
      </c>
      <c r="B678" s="1">
        <v>677.0</v>
      </c>
      <c r="D678" s="1" t="s">
        <v>1320</v>
      </c>
      <c r="E678" s="1">
        <v>57.0</v>
      </c>
      <c r="F678" s="1">
        <f t="shared" si="7"/>
        <v>-2</v>
      </c>
      <c r="G678" s="1">
        <f t="shared" si="8"/>
        <v>2</v>
      </c>
      <c r="H678" s="1" t="s">
        <v>1286</v>
      </c>
      <c r="I678" s="1">
        <v>1.0</v>
      </c>
      <c r="J678" s="1">
        <v>4.0</v>
      </c>
      <c r="K678" s="1">
        <v>0.5</v>
      </c>
    </row>
    <row r="679" ht="15.75" customHeight="1">
      <c r="A679" s="1" t="s">
        <v>1329</v>
      </c>
      <c r="B679" s="1">
        <v>678.0</v>
      </c>
      <c r="D679" s="1" t="s">
        <v>1332</v>
      </c>
      <c r="E679" s="1">
        <v>56.0</v>
      </c>
      <c r="F679" s="1">
        <f t="shared" si="7"/>
        <v>-1</v>
      </c>
      <c r="G679" s="1">
        <f t="shared" si="8"/>
        <v>1</v>
      </c>
      <c r="H679" s="1" t="s">
        <v>1197</v>
      </c>
      <c r="I679" s="1">
        <v>7.0</v>
      </c>
      <c r="J679" s="1">
        <v>3.0</v>
      </c>
      <c r="K679" s="1">
        <v>0.5</v>
      </c>
    </row>
    <row r="680" ht="15.75" customHeight="1">
      <c r="A680" s="1" t="s">
        <v>1329</v>
      </c>
      <c r="B680" s="1">
        <v>679.0</v>
      </c>
      <c r="C680" s="1">
        <v>13.0</v>
      </c>
      <c r="D680" s="1" t="s">
        <v>1333</v>
      </c>
      <c r="E680" s="1">
        <v>49.0</v>
      </c>
      <c r="F680" s="1">
        <f t="shared" si="7"/>
        <v>-7</v>
      </c>
      <c r="G680" s="1">
        <f t="shared" si="8"/>
        <v>7</v>
      </c>
      <c r="H680" s="1" t="s">
        <v>1273</v>
      </c>
      <c r="I680" s="1">
        <v>3.0</v>
      </c>
      <c r="J680" s="1">
        <v>6.0</v>
      </c>
      <c r="K680" s="1">
        <v>1.0</v>
      </c>
    </row>
    <row r="681" ht="15.75" customHeight="1">
      <c r="A681" s="1" t="s">
        <v>1329</v>
      </c>
      <c r="B681" s="1">
        <v>680.0</v>
      </c>
      <c r="D681" s="1" t="s">
        <v>1334</v>
      </c>
      <c r="E681" s="1">
        <v>51.0</v>
      </c>
      <c r="F681" s="1">
        <f t="shared" si="7"/>
        <v>2</v>
      </c>
      <c r="G681" s="1">
        <f t="shared" si="8"/>
        <v>2</v>
      </c>
      <c r="H681" s="1" t="s">
        <v>1285</v>
      </c>
      <c r="I681" s="1" t="s">
        <v>1236</v>
      </c>
      <c r="J681" s="1">
        <v>7.0</v>
      </c>
      <c r="K681" s="1">
        <v>1.0</v>
      </c>
    </row>
    <row r="682" ht="15.75" customHeight="1">
      <c r="A682" s="1" t="s">
        <v>1329</v>
      </c>
      <c r="B682" s="1">
        <v>681.0</v>
      </c>
      <c r="D682" s="1" t="s">
        <v>1327</v>
      </c>
      <c r="E682" s="1">
        <v>52.0</v>
      </c>
      <c r="F682" s="1">
        <f t="shared" si="7"/>
        <v>1</v>
      </c>
      <c r="G682" s="1">
        <f t="shared" si="8"/>
        <v>1</v>
      </c>
      <c r="H682" s="1" t="s">
        <v>1196</v>
      </c>
      <c r="I682" s="1">
        <v>5.0</v>
      </c>
      <c r="J682" s="1">
        <v>1.0</v>
      </c>
      <c r="K682" s="1">
        <v>0.5</v>
      </c>
    </row>
    <row r="683" ht="15.75" customHeight="1">
      <c r="A683" s="1" t="s">
        <v>1329</v>
      </c>
      <c r="B683" s="1">
        <v>682.0</v>
      </c>
      <c r="D683" s="1" t="s">
        <v>1332</v>
      </c>
      <c r="E683" s="1">
        <v>56.0</v>
      </c>
      <c r="F683" s="1">
        <f t="shared" si="7"/>
        <v>4</v>
      </c>
      <c r="G683" s="1">
        <f t="shared" si="8"/>
        <v>4</v>
      </c>
      <c r="H683" s="1" t="s">
        <v>1293</v>
      </c>
      <c r="I683" s="1">
        <v>7.0</v>
      </c>
      <c r="J683" s="1">
        <v>3.0</v>
      </c>
      <c r="K683" s="1">
        <v>0.5</v>
      </c>
    </row>
    <row r="684" ht="15.75" customHeight="1">
      <c r="A684" s="1" t="s">
        <v>1329</v>
      </c>
      <c r="B684" s="1">
        <v>683.0</v>
      </c>
      <c r="D684" s="1" t="s">
        <v>1320</v>
      </c>
      <c r="E684" s="1">
        <v>57.0</v>
      </c>
      <c r="F684" s="1">
        <f t="shared" si="7"/>
        <v>1</v>
      </c>
      <c r="G684" s="1">
        <f t="shared" si="8"/>
        <v>1</v>
      </c>
      <c r="H684" s="1" t="s">
        <v>1196</v>
      </c>
      <c r="I684" s="1">
        <v>1.0</v>
      </c>
      <c r="J684" s="1">
        <v>4.0</v>
      </c>
      <c r="K684" s="1">
        <v>0.5</v>
      </c>
    </row>
    <row r="685" ht="15.75" customHeight="1">
      <c r="A685" s="1" t="s">
        <v>1329</v>
      </c>
      <c r="B685" s="1">
        <v>684.0</v>
      </c>
      <c r="D685" s="1" t="s">
        <v>1321</v>
      </c>
      <c r="E685" s="1">
        <v>59.0</v>
      </c>
      <c r="F685" s="1">
        <f t="shared" si="7"/>
        <v>2</v>
      </c>
      <c r="G685" s="1">
        <f t="shared" si="8"/>
        <v>2</v>
      </c>
      <c r="H685" s="1" t="s">
        <v>1285</v>
      </c>
      <c r="I685" s="1">
        <v>2.0</v>
      </c>
      <c r="J685" s="1">
        <v>5.0</v>
      </c>
      <c r="K685" s="1">
        <v>0.5</v>
      </c>
    </row>
    <row r="686" ht="15.75" customHeight="1">
      <c r="A686" s="1" t="s">
        <v>1329</v>
      </c>
      <c r="B686" s="1">
        <v>685.0</v>
      </c>
      <c r="C686" s="1">
        <v>14.0</v>
      </c>
      <c r="D686" s="1" t="s">
        <v>1327</v>
      </c>
      <c r="E686" s="1">
        <v>52.0</v>
      </c>
      <c r="F686" s="1">
        <f t="shared" si="7"/>
        <v>-7</v>
      </c>
      <c r="G686" s="1">
        <f t="shared" si="8"/>
        <v>7</v>
      </c>
      <c r="H686" s="1" t="s">
        <v>1273</v>
      </c>
      <c r="I686" s="1">
        <v>5.0</v>
      </c>
      <c r="J686" s="1">
        <v>1.0</v>
      </c>
      <c r="K686" s="1">
        <v>1.0</v>
      </c>
    </row>
    <row r="687" ht="15.75" customHeight="1">
      <c r="A687" s="1" t="s">
        <v>1329</v>
      </c>
      <c r="B687" s="1">
        <v>686.0</v>
      </c>
      <c r="D687" s="1" t="s">
        <v>1327</v>
      </c>
      <c r="E687" s="1">
        <v>52.0</v>
      </c>
      <c r="F687" s="1">
        <f t="shared" si="7"/>
        <v>0</v>
      </c>
      <c r="G687" s="1">
        <f t="shared" si="8"/>
        <v>0</v>
      </c>
      <c r="H687" s="1" t="s">
        <v>1195</v>
      </c>
      <c r="I687" s="1">
        <v>5.0</v>
      </c>
      <c r="J687" s="1">
        <v>1.0</v>
      </c>
      <c r="K687" s="1">
        <v>0.5</v>
      </c>
    </row>
    <row r="688" ht="15.75" customHeight="1">
      <c r="A688" s="1" t="s">
        <v>1329</v>
      </c>
      <c r="B688" s="1">
        <v>687.0</v>
      </c>
      <c r="D688" s="1" t="s">
        <v>1330</v>
      </c>
      <c r="E688" s="1">
        <v>45.0</v>
      </c>
      <c r="F688" s="1">
        <f t="shared" si="7"/>
        <v>-7</v>
      </c>
      <c r="G688" s="1">
        <f t="shared" si="8"/>
        <v>7</v>
      </c>
      <c r="H688" s="1" t="s">
        <v>1273</v>
      </c>
      <c r="I688" s="1">
        <v>1.0</v>
      </c>
      <c r="J688" s="1">
        <v>4.0</v>
      </c>
      <c r="K688" s="1">
        <v>0.5</v>
      </c>
    </row>
    <row r="689" ht="15.75" customHeight="1">
      <c r="A689" s="1" t="s">
        <v>1329</v>
      </c>
      <c r="B689" s="1">
        <v>688.0</v>
      </c>
      <c r="D689" s="1" t="s">
        <v>1335</v>
      </c>
      <c r="E689" s="1">
        <v>47.0</v>
      </c>
      <c r="F689" s="1">
        <f t="shared" si="7"/>
        <v>2</v>
      </c>
      <c r="G689" s="1">
        <f t="shared" si="8"/>
        <v>2</v>
      </c>
      <c r="H689" s="1" t="s">
        <v>1285</v>
      </c>
      <c r="I689" s="1">
        <v>2.0</v>
      </c>
      <c r="J689" s="1">
        <v>5.0</v>
      </c>
      <c r="K689" s="1">
        <v>0.5</v>
      </c>
    </row>
    <row r="690" ht="15.75" customHeight="1">
      <c r="A690" s="1" t="s">
        <v>1329</v>
      </c>
      <c r="B690" s="1">
        <v>689.0</v>
      </c>
      <c r="C690" s="1">
        <v>15.0</v>
      </c>
      <c r="D690" s="1" t="s">
        <v>1327</v>
      </c>
      <c r="E690" s="1">
        <v>52.0</v>
      </c>
      <c r="F690" s="1">
        <f t="shared" si="7"/>
        <v>5</v>
      </c>
      <c r="G690" s="1">
        <f t="shared" si="8"/>
        <v>5</v>
      </c>
      <c r="H690" s="1" t="s">
        <v>1237</v>
      </c>
      <c r="I690" s="1">
        <v>5.0</v>
      </c>
      <c r="J690" s="1">
        <v>1.0</v>
      </c>
      <c r="K690" s="1">
        <v>0.5</v>
      </c>
    </row>
    <row r="691" ht="15.75" customHeight="1">
      <c r="A691" s="1" t="s">
        <v>1329</v>
      </c>
      <c r="B691" s="1">
        <v>690.0</v>
      </c>
      <c r="D691" s="1" t="s">
        <v>1327</v>
      </c>
      <c r="E691" s="1">
        <v>52.0</v>
      </c>
      <c r="F691" s="1">
        <f t="shared" si="7"/>
        <v>0</v>
      </c>
      <c r="G691" s="1">
        <f t="shared" si="8"/>
        <v>0</v>
      </c>
      <c r="H691" s="1" t="s">
        <v>1195</v>
      </c>
      <c r="I691" s="1">
        <v>5.0</v>
      </c>
      <c r="J691" s="1">
        <v>1.0</v>
      </c>
      <c r="K691" s="1">
        <v>0.5</v>
      </c>
    </row>
    <row r="692" ht="15.75" customHeight="1">
      <c r="A692" s="1" t="s">
        <v>1329</v>
      </c>
      <c r="B692" s="1">
        <v>691.0</v>
      </c>
      <c r="D692" s="1" t="s">
        <v>1330</v>
      </c>
      <c r="E692" s="1">
        <v>45.0</v>
      </c>
      <c r="F692" s="1">
        <f t="shared" si="7"/>
        <v>-7</v>
      </c>
      <c r="G692" s="1">
        <f t="shared" si="8"/>
        <v>7</v>
      </c>
      <c r="H692" s="1" t="s">
        <v>1273</v>
      </c>
      <c r="I692" s="1">
        <v>1.0</v>
      </c>
      <c r="J692" s="1">
        <v>4.0</v>
      </c>
      <c r="K692" s="1">
        <v>0.5</v>
      </c>
    </row>
    <row r="693" ht="15.75" customHeight="1">
      <c r="A693" s="1" t="s">
        <v>1329</v>
      </c>
      <c r="B693" s="1">
        <v>692.0</v>
      </c>
      <c r="D693" s="1" t="s">
        <v>1333</v>
      </c>
      <c r="E693" s="1">
        <v>49.0</v>
      </c>
      <c r="F693" s="1">
        <f t="shared" si="7"/>
        <v>4</v>
      </c>
      <c r="G693" s="1">
        <f t="shared" si="8"/>
        <v>4</v>
      </c>
      <c r="H693" s="1" t="s">
        <v>1293</v>
      </c>
      <c r="I693" s="1">
        <v>3.0</v>
      </c>
      <c r="J693" s="1">
        <v>6.0</v>
      </c>
      <c r="K693" s="1">
        <v>0.5</v>
      </c>
    </row>
    <row r="694" ht="15.75" customHeight="1">
      <c r="A694" s="1" t="s">
        <v>1329</v>
      </c>
      <c r="B694" s="1">
        <v>693.0</v>
      </c>
      <c r="D694" s="1" t="s">
        <v>1335</v>
      </c>
      <c r="E694" s="1">
        <v>47.0</v>
      </c>
      <c r="F694" s="1">
        <f t="shared" si="7"/>
        <v>-2</v>
      </c>
      <c r="G694" s="1">
        <f t="shared" si="8"/>
        <v>2</v>
      </c>
      <c r="H694" s="1" t="s">
        <v>1286</v>
      </c>
      <c r="I694" s="1">
        <v>2.0</v>
      </c>
      <c r="J694" s="1">
        <v>5.0</v>
      </c>
      <c r="K694" s="1">
        <v>0.325</v>
      </c>
    </row>
    <row r="695" ht="15.75" customHeight="1">
      <c r="A695" s="1" t="s">
        <v>1329</v>
      </c>
      <c r="B695" s="1">
        <v>694.0</v>
      </c>
      <c r="D695" s="1" t="s">
        <v>1321</v>
      </c>
      <c r="E695" s="1">
        <v>59.0</v>
      </c>
      <c r="F695" s="1">
        <f t="shared" si="7"/>
        <v>12</v>
      </c>
      <c r="G695" s="1">
        <f t="shared" si="8"/>
        <v>12</v>
      </c>
      <c r="H695" s="1" t="s">
        <v>1191</v>
      </c>
      <c r="I695" s="1">
        <v>2.0</v>
      </c>
      <c r="J695" s="1">
        <v>5.0</v>
      </c>
      <c r="K695" s="1">
        <v>0.125</v>
      </c>
    </row>
    <row r="696" ht="15.75" customHeight="1">
      <c r="A696" s="1" t="s">
        <v>1329</v>
      </c>
      <c r="B696" s="1">
        <v>695.0</v>
      </c>
      <c r="D696" s="1" t="s">
        <v>1320</v>
      </c>
      <c r="E696" s="1">
        <v>57.0</v>
      </c>
      <c r="F696" s="1">
        <f t="shared" si="7"/>
        <v>-2</v>
      </c>
      <c r="G696" s="1">
        <f t="shared" si="8"/>
        <v>2</v>
      </c>
      <c r="H696" s="1" t="s">
        <v>1286</v>
      </c>
      <c r="I696" s="1">
        <v>1.0</v>
      </c>
      <c r="J696" s="1">
        <v>4.0</v>
      </c>
      <c r="K696" s="1">
        <v>0.325</v>
      </c>
    </row>
    <row r="697" ht="15.75" customHeight="1">
      <c r="A697" s="1" t="s">
        <v>1329</v>
      </c>
      <c r="B697" s="1">
        <v>696.0</v>
      </c>
      <c r="D697" s="1" t="s">
        <v>1332</v>
      </c>
      <c r="E697" s="1">
        <v>56.0</v>
      </c>
      <c r="F697" s="1">
        <f t="shared" si="7"/>
        <v>-1</v>
      </c>
      <c r="G697" s="1">
        <f t="shared" si="8"/>
        <v>1</v>
      </c>
      <c r="H697" s="1" t="s">
        <v>1197</v>
      </c>
      <c r="I697" s="1">
        <v>7.0</v>
      </c>
      <c r="J697" s="1">
        <v>3.0</v>
      </c>
      <c r="K697" s="1">
        <v>0.125</v>
      </c>
    </row>
    <row r="698" ht="15.75" customHeight="1">
      <c r="A698" s="1" t="s">
        <v>1329</v>
      </c>
      <c r="B698" s="1">
        <v>697.0</v>
      </c>
      <c r="D698" s="1" t="s">
        <v>1328</v>
      </c>
      <c r="E698" s="1">
        <v>54.0</v>
      </c>
      <c r="F698" s="1">
        <f t="shared" si="7"/>
        <v>-2</v>
      </c>
      <c r="G698" s="1">
        <f t="shared" si="8"/>
        <v>2</v>
      </c>
      <c r="H698" s="1" t="s">
        <v>1286</v>
      </c>
      <c r="I698" s="1">
        <v>6.0</v>
      </c>
      <c r="J698" s="1">
        <v>2.0</v>
      </c>
      <c r="K698" s="1">
        <v>0.5</v>
      </c>
    </row>
    <row r="699">
      <c r="A699" s="1" t="s">
        <v>1329</v>
      </c>
      <c r="B699" s="1">
        <v>698.0</v>
      </c>
      <c r="D699" s="1" t="s">
        <v>1327</v>
      </c>
      <c r="E699" s="1">
        <v>52.0</v>
      </c>
      <c r="F699" s="1">
        <f t="shared" si="7"/>
        <v>-2</v>
      </c>
      <c r="G699" s="1">
        <f t="shared" si="8"/>
        <v>2</v>
      </c>
      <c r="H699" s="1" t="s">
        <v>1286</v>
      </c>
      <c r="I699" s="1">
        <v>5.0</v>
      </c>
      <c r="J699" s="1">
        <v>1.0</v>
      </c>
      <c r="K699" s="1">
        <v>0.5</v>
      </c>
    </row>
    <row r="700">
      <c r="A700" s="1" t="s">
        <v>1329</v>
      </c>
      <c r="B700" s="1">
        <v>699.0</v>
      </c>
      <c r="C700" s="1">
        <v>16.0</v>
      </c>
      <c r="D700" s="1" t="s">
        <v>1334</v>
      </c>
      <c r="E700" s="1">
        <v>51.0</v>
      </c>
      <c r="F700" s="1">
        <f t="shared" si="7"/>
        <v>-1</v>
      </c>
      <c r="G700" s="1">
        <f t="shared" si="8"/>
        <v>1</v>
      </c>
      <c r="H700" s="1" t="s">
        <v>1197</v>
      </c>
      <c r="I700" s="1" t="s">
        <v>1236</v>
      </c>
      <c r="J700" s="1">
        <v>7.0</v>
      </c>
      <c r="K700" s="1">
        <v>0.5</v>
      </c>
    </row>
    <row r="701">
      <c r="A701" s="1" t="s">
        <v>1329</v>
      </c>
      <c r="B701" s="1">
        <v>700.0</v>
      </c>
      <c r="D701" s="1" t="s">
        <v>1327</v>
      </c>
      <c r="E701" s="1">
        <v>52.0</v>
      </c>
      <c r="F701" s="1">
        <f t="shared" si="7"/>
        <v>1</v>
      </c>
      <c r="G701" s="1">
        <f t="shared" si="8"/>
        <v>1</v>
      </c>
      <c r="H701" s="1" t="s">
        <v>1196</v>
      </c>
      <c r="I701" s="1">
        <v>5.0</v>
      </c>
      <c r="J701" s="1">
        <v>1.0</v>
      </c>
      <c r="K701" s="1">
        <v>0.5</v>
      </c>
    </row>
    <row r="702">
      <c r="A702" s="1" t="s">
        <v>1329</v>
      </c>
      <c r="B702" s="1">
        <v>701.0</v>
      </c>
      <c r="D702" s="1" t="s">
        <v>1321</v>
      </c>
      <c r="E702" s="1">
        <v>59.0</v>
      </c>
      <c r="F702" s="1">
        <f t="shared" si="7"/>
        <v>7</v>
      </c>
      <c r="G702" s="1">
        <f t="shared" si="8"/>
        <v>7</v>
      </c>
      <c r="H702" s="1" t="s">
        <v>1233</v>
      </c>
      <c r="I702" s="1">
        <v>2.0</v>
      </c>
      <c r="J702" s="1">
        <v>5.0</v>
      </c>
      <c r="K702" s="1">
        <v>0.5</v>
      </c>
    </row>
    <row r="703" ht="15.75" customHeight="1">
      <c r="A703" s="1" t="s">
        <v>1329</v>
      </c>
      <c r="B703" s="1">
        <v>702.0</v>
      </c>
      <c r="D703" s="1" t="s">
        <v>1335</v>
      </c>
      <c r="E703" s="1">
        <v>47.0</v>
      </c>
      <c r="F703" s="1">
        <f t="shared" si="7"/>
        <v>-12</v>
      </c>
      <c r="G703" s="1">
        <f t="shared" si="8"/>
        <v>12</v>
      </c>
      <c r="H703" s="1" t="s">
        <v>1192</v>
      </c>
      <c r="I703" s="1">
        <v>2.0</v>
      </c>
      <c r="J703" s="1">
        <v>5.0</v>
      </c>
      <c r="K703" s="1">
        <v>0.5</v>
      </c>
    </row>
    <row r="704" ht="15.75" customHeight="1">
      <c r="A704" s="1" t="s">
        <v>1329</v>
      </c>
      <c r="B704" s="1">
        <v>703.0</v>
      </c>
      <c r="D704" s="1" t="s">
        <v>1327</v>
      </c>
      <c r="E704" s="1">
        <v>52.0</v>
      </c>
      <c r="F704" s="1">
        <f t="shared" si="7"/>
        <v>5</v>
      </c>
      <c r="G704" s="1">
        <f t="shared" si="8"/>
        <v>5</v>
      </c>
      <c r="H704" s="1" t="s">
        <v>1237</v>
      </c>
      <c r="I704" s="1">
        <v>5.0</v>
      </c>
      <c r="J704" s="1">
        <v>1.0</v>
      </c>
      <c r="K704" s="1">
        <v>0.5</v>
      </c>
    </row>
    <row r="705" ht="15.75" customHeight="1">
      <c r="A705" s="1" t="s">
        <v>1329</v>
      </c>
      <c r="B705" s="1">
        <v>704.0</v>
      </c>
      <c r="D705" s="1" t="s">
        <v>1336</v>
      </c>
      <c r="E705" s="1">
        <v>40.0</v>
      </c>
      <c r="F705" s="1">
        <f t="shared" si="7"/>
        <v>-12</v>
      </c>
      <c r="G705" s="1">
        <f t="shared" si="8"/>
        <v>12</v>
      </c>
      <c r="H705" s="1" t="s">
        <v>1192</v>
      </c>
      <c r="I705" s="1">
        <v>5.0</v>
      </c>
      <c r="J705" s="1">
        <v>1.0</v>
      </c>
      <c r="K705" s="1">
        <v>0.5</v>
      </c>
    </row>
    <row r="706">
      <c r="A706" s="1" t="s">
        <v>1329</v>
      </c>
      <c r="B706" s="1">
        <v>705.0</v>
      </c>
      <c r="D706" s="1" t="s">
        <v>1336</v>
      </c>
      <c r="E706" s="1">
        <v>40.0</v>
      </c>
      <c r="F706" s="1">
        <f t="shared" si="7"/>
        <v>0</v>
      </c>
      <c r="G706" s="1">
        <f t="shared" si="8"/>
        <v>0</v>
      </c>
      <c r="H706" s="1" t="s">
        <v>1195</v>
      </c>
      <c r="I706" s="1">
        <v>5.0</v>
      </c>
      <c r="J706" s="1">
        <v>1.0</v>
      </c>
      <c r="K706" s="1">
        <v>1.0</v>
      </c>
    </row>
    <row r="707" ht="15.75" customHeight="1">
      <c r="A707" s="1" t="s">
        <v>1329</v>
      </c>
      <c r="B707" s="1">
        <v>706.0</v>
      </c>
      <c r="C707" s="1">
        <v>17.0</v>
      </c>
      <c r="D707" s="1" t="s">
        <v>1193</v>
      </c>
      <c r="E707" s="1">
        <v>64.0</v>
      </c>
      <c r="F707" s="1">
        <f t="shared" si="7"/>
        <v>24</v>
      </c>
      <c r="G707" s="1">
        <f t="shared" si="8"/>
        <v>24</v>
      </c>
      <c r="H707" s="1" t="s">
        <v>1204</v>
      </c>
      <c r="I707" s="1">
        <v>5.0</v>
      </c>
      <c r="J707" s="1">
        <v>1.0</v>
      </c>
      <c r="K707" s="1">
        <v>0.5</v>
      </c>
    </row>
    <row r="708" ht="15.75" customHeight="1">
      <c r="A708" s="1" t="s">
        <v>1329</v>
      </c>
      <c r="B708" s="1">
        <v>707.0</v>
      </c>
      <c r="D708" s="1" t="s">
        <v>1289</v>
      </c>
      <c r="E708" s="1">
        <v>62.0</v>
      </c>
      <c r="F708" s="1">
        <f t="shared" si="7"/>
        <v>-2</v>
      </c>
      <c r="G708" s="1">
        <f t="shared" si="8"/>
        <v>2</v>
      </c>
      <c r="H708" s="1" t="s">
        <v>1286</v>
      </c>
      <c r="I708" s="1">
        <v>4.0</v>
      </c>
      <c r="J708" s="1" t="s">
        <v>1297</v>
      </c>
      <c r="K708" s="1">
        <v>0.5</v>
      </c>
    </row>
    <row r="709" ht="15.75" customHeight="1">
      <c r="A709" s="1" t="s">
        <v>1329</v>
      </c>
      <c r="B709" s="1">
        <v>708.0</v>
      </c>
      <c r="D709" s="1" t="s">
        <v>1200</v>
      </c>
      <c r="E709" s="1">
        <v>61.0</v>
      </c>
      <c r="F709" s="1">
        <f t="shared" si="7"/>
        <v>-1</v>
      </c>
      <c r="G709" s="1">
        <f t="shared" si="8"/>
        <v>1</v>
      </c>
      <c r="H709" s="1" t="s">
        <v>1197</v>
      </c>
      <c r="I709" s="1">
        <v>3.0</v>
      </c>
      <c r="J709" s="1">
        <v>6.0</v>
      </c>
      <c r="K709" s="1">
        <v>0.5</v>
      </c>
    </row>
    <row r="710" ht="15.75" customHeight="1">
      <c r="A710" s="1" t="s">
        <v>1329</v>
      </c>
      <c r="B710" s="1">
        <v>709.0</v>
      </c>
      <c r="D710" s="1" t="s">
        <v>1321</v>
      </c>
      <c r="E710" s="1">
        <v>59.0</v>
      </c>
      <c r="F710" s="1">
        <f t="shared" si="7"/>
        <v>-2</v>
      </c>
      <c r="G710" s="1">
        <f t="shared" si="8"/>
        <v>2</v>
      </c>
      <c r="H710" s="1" t="s">
        <v>1286</v>
      </c>
      <c r="I710" s="1">
        <v>2.0</v>
      </c>
      <c r="J710" s="1">
        <v>2.0</v>
      </c>
      <c r="K710" s="1">
        <v>0.5</v>
      </c>
    </row>
    <row r="711" ht="15.75" customHeight="1">
      <c r="A711" s="1" t="s">
        <v>1329</v>
      </c>
      <c r="B711" s="1">
        <v>710.0</v>
      </c>
      <c r="D711" s="1" t="s">
        <v>1320</v>
      </c>
      <c r="E711" s="1">
        <v>57.0</v>
      </c>
      <c r="F711" s="1">
        <f t="shared" si="7"/>
        <v>-2</v>
      </c>
      <c r="G711" s="1">
        <f t="shared" si="8"/>
        <v>2</v>
      </c>
      <c r="H711" s="1" t="s">
        <v>1286</v>
      </c>
      <c r="I711" s="1">
        <v>1.0</v>
      </c>
      <c r="J711" s="1">
        <v>1.0</v>
      </c>
      <c r="K711" s="1">
        <v>0.5</v>
      </c>
    </row>
    <row r="712" ht="15.75" customHeight="1">
      <c r="A712" s="1" t="s">
        <v>1329</v>
      </c>
      <c r="B712" s="1">
        <v>711.0</v>
      </c>
      <c r="D712" s="1" t="s">
        <v>1332</v>
      </c>
      <c r="E712" s="1">
        <v>56.0</v>
      </c>
      <c r="F712" s="1">
        <f t="shared" si="7"/>
        <v>-1</v>
      </c>
      <c r="G712" s="1">
        <f t="shared" si="8"/>
        <v>1</v>
      </c>
      <c r="H712" s="1" t="s">
        <v>1197</v>
      </c>
      <c r="I712" s="1">
        <v>7.0</v>
      </c>
      <c r="J712" s="1">
        <v>7.0</v>
      </c>
      <c r="K712" s="1">
        <v>0.5</v>
      </c>
    </row>
    <row r="713" ht="15.75" customHeight="1">
      <c r="A713" s="1" t="s">
        <v>1329</v>
      </c>
      <c r="B713" s="1">
        <v>712.0</v>
      </c>
      <c r="D713" s="1" t="s">
        <v>1327</v>
      </c>
      <c r="E713" s="1">
        <v>52.0</v>
      </c>
      <c r="F713" s="1">
        <f t="shared" si="7"/>
        <v>-4</v>
      </c>
      <c r="G713" s="1">
        <f t="shared" si="8"/>
        <v>4</v>
      </c>
      <c r="H713" s="1" t="s">
        <v>1292</v>
      </c>
      <c r="I713" s="1">
        <v>5.0</v>
      </c>
      <c r="J713" s="1">
        <v>5.0</v>
      </c>
      <c r="K713" s="1">
        <v>0.5</v>
      </c>
    </row>
    <row r="714" ht="15.75" customHeight="1">
      <c r="A714" s="1" t="s">
        <v>1329</v>
      </c>
      <c r="B714" s="1">
        <v>713.0</v>
      </c>
      <c r="C714" s="1">
        <v>18.0</v>
      </c>
      <c r="D714" s="1" t="s">
        <v>1320</v>
      </c>
      <c r="E714" s="1">
        <v>57.0</v>
      </c>
      <c r="F714" s="1">
        <f t="shared" si="7"/>
        <v>5</v>
      </c>
      <c r="G714" s="1">
        <f t="shared" si="8"/>
        <v>5</v>
      </c>
      <c r="H714" s="1" t="s">
        <v>1237</v>
      </c>
      <c r="I714" s="1">
        <v>1.0</v>
      </c>
      <c r="J714" s="1">
        <v>1.0</v>
      </c>
      <c r="K714" s="1">
        <v>0.5</v>
      </c>
    </row>
    <row r="715" ht="15.75" customHeight="1">
      <c r="A715" s="1" t="s">
        <v>1329</v>
      </c>
      <c r="B715" s="1">
        <v>714.0</v>
      </c>
      <c r="D715" s="1" t="s">
        <v>1330</v>
      </c>
      <c r="E715" s="1">
        <v>45.0</v>
      </c>
      <c r="F715" s="1">
        <f t="shared" si="7"/>
        <v>-12</v>
      </c>
      <c r="G715" s="1">
        <f t="shared" si="8"/>
        <v>12</v>
      </c>
      <c r="H715" s="1" t="s">
        <v>1192</v>
      </c>
      <c r="I715" s="1">
        <v>1.0</v>
      </c>
      <c r="J715" s="1">
        <v>1.0</v>
      </c>
      <c r="K715" s="1">
        <v>0.5</v>
      </c>
    </row>
    <row r="716" ht="15.75" customHeight="1">
      <c r="A716" s="1" t="s">
        <v>1329</v>
      </c>
      <c r="B716" s="1">
        <v>715.0</v>
      </c>
      <c r="D716" s="1" t="s">
        <v>1331</v>
      </c>
      <c r="E716" s="1">
        <v>50.0</v>
      </c>
      <c r="F716" s="1">
        <f t="shared" si="7"/>
        <v>5</v>
      </c>
      <c r="G716" s="1">
        <f t="shared" si="8"/>
        <v>5</v>
      </c>
      <c r="H716" s="1" t="s">
        <v>1237</v>
      </c>
      <c r="I716" s="1">
        <v>4.0</v>
      </c>
      <c r="J716" s="1">
        <v>4.0</v>
      </c>
      <c r="K716" s="1">
        <v>0.5</v>
      </c>
    </row>
    <row r="717" ht="15.75" customHeight="1">
      <c r="A717" s="1" t="s">
        <v>1329</v>
      </c>
      <c r="B717" s="1">
        <v>716.0</v>
      </c>
      <c r="D717" s="1" t="s">
        <v>1328</v>
      </c>
      <c r="E717" s="1">
        <v>54.0</v>
      </c>
      <c r="F717" s="1">
        <f t="shared" si="7"/>
        <v>4</v>
      </c>
      <c r="G717" s="1">
        <f t="shared" si="8"/>
        <v>4</v>
      </c>
      <c r="H717" s="1" t="s">
        <v>1293</v>
      </c>
      <c r="I717" s="1">
        <v>6.0</v>
      </c>
      <c r="J717" s="1">
        <v>6.0</v>
      </c>
      <c r="K717" s="1">
        <v>0.5</v>
      </c>
    </row>
    <row r="718" ht="15.75" customHeight="1">
      <c r="A718" s="1" t="s">
        <v>1329</v>
      </c>
      <c r="B718" s="1">
        <v>717.0</v>
      </c>
      <c r="D718" s="1" t="s">
        <v>1327</v>
      </c>
      <c r="E718" s="1">
        <v>52.0</v>
      </c>
      <c r="F718" s="1">
        <f t="shared" si="7"/>
        <v>-2</v>
      </c>
      <c r="G718" s="1">
        <f t="shared" si="8"/>
        <v>2</v>
      </c>
      <c r="H718" s="1" t="s">
        <v>1286</v>
      </c>
      <c r="I718" s="1">
        <v>5.0</v>
      </c>
      <c r="J718" s="1">
        <v>5.0</v>
      </c>
      <c r="K718" s="1">
        <v>0.5</v>
      </c>
    </row>
    <row r="719" ht="15.75" customHeight="1">
      <c r="A719" s="1" t="s">
        <v>1329</v>
      </c>
      <c r="B719" s="1">
        <v>718.0</v>
      </c>
      <c r="D719" s="1" t="s">
        <v>1331</v>
      </c>
      <c r="E719" s="1">
        <v>50.0</v>
      </c>
      <c r="F719" s="1">
        <f t="shared" si="7"/>
        <v>-2</v>
      </c>
      <c r="G719" s="1">
        <f t="shared" si="8"/>
        <v>2</v>
      </c>
      <c r="H719" s="1" t="s">
        <v>1286</v>
      </c>
      <c r="I719" s="1">
        <v>4.0</v>
      </c>
      <c r="J719" s="1">
        <v>4.0</v>
      </c>
      <c r="K719" s="1">
        <v>0.5</v>
      </c>
    </row>
    <row r="720" ht="15.75" customHeight="1">
      <c r="A720" s="1" t="s">
        <v>1329</v>
      </c>
      <c r="B720" s="1">
        <v>719.0</v>
      </c>
      <c r="D720" s="1" t="s">
        <v>1333</v>
      </c>
      <c r="E720" s="1">
        <v>49.0</v>
      </c>
      <c r="F720" s="1">
        <f t="shared" si="7"/>
        <v>-1</v>
      </c>
      <c r="G720" s="1">
        <f t="shared" si="8"/>
        <v>1</v>
      </c>
      <c r="H720" s="1" t="s">
        <v>1197</v>
      </c>
      <c r="I720" s="1">
        <v>3.0</v>
      </c>
      <c r="J720" s="1">
        <v>3.0</v>
      </c>
      <c r="K720" s="1">
        <v>0.5</v>
      </c>
    </row>
    <row r="721" ht="15.75" customHeight="1">
      <c r="A721" s="1" t="s">
        <v>1329</v>
      </c>
      <c r="B721" s="1">
        <v>720.0</v>
      </c>
      <c r="D721" s="1" t="s">
        <v>1330</v>
      </c>
      <c r="E721" s="1">
        <v>45.0</v>
      </c>
      <c r="F721" s="1">
        <f t="shared" si="7"/>
        <v>-4</v>
      </c>
      <c r="G721" s="1">
        <f t="shared" si="8"/>
        <v>4</v>
      </c>
      <c r="H721" s="1" t="s">
        <v>1292</v>
      </c>
      <c r="I721" s="1">
        <v>1.0</v>
      </c>
      <c r="J721" s="1">
        <v>1.0</v>
      </c>
      <c r="K721" s="1">
        <v>0.5</v>
      </c>
    </row>
    <row r="722" ht="15.75" customHeight="1">
      <c r="A722" s="1" t="s">
        <v>1329</v>
      </c>
      <c r="B722" s="1">
        <v>721.0</v>
      </c>
      <c r="C722" s="1">
        <v>19.0</v>
      </c>
      <c r="D722" s="1" t="s">
        <v>1321</v>
      </c>
      <c r="E722" s="1">
        <v>59.0</v>
      </c>
      <c r="F722" s="1">
        <f t="shared" si="7"/>
        <v>14</v>
      </c>
      <c r="G722" s="1">
        <f t="shared" si="8"/>
        <v>14</v>
      </c>
      <c r="H722" s="1" t="s">
        <v>1290</v>
      </c>
      <c r="I722" s="1">
        <v>2.0</v>
      </c>
      <c r="J722" s="1">
        <v>2.0</v>
      </c>
      <c r="K722" s="1">
        <v>0.5</v>
      </c>
    </row>
    <row r="723" ht="15.75" customHeight="1">
      <c r="A723" s="1" t="s">
        <v>1329</v>
      </c>
      <c r="B723" s="1">
        <v>722.0</v>
      </c>
      <c r="D723" s="1" t="s">
        <v>1320</v>
      </c>
      <c r="E723" s="1">
        <v>57.0</v>
      </c>
      <c r="F723" s="1">
        <f t="shared" si="7"/>
        <v>-2</v>
      </c>
      <c r="G723" s="1">
        <f t="shared" si="8"/>
        <v>2</v>
      </c>
      <c r="H723" s="1" t="s">
        <v>1286</v>
      </c>
      <c r="I723" s="1">
        <v>1.0</v>
      </c>
      <c r="J723" s="1">
        <v>1.0</v>
      </c>
      <c r="K723" s="1">
        <v>0.5</v>
      </c>
    </row>
    <row r="724" ht="15.75" customHeight="1">
      <c r="A724" s="1" t="s">
        <v>1329</v>
      </c>
      <c r="B724" s="1">
        <v>723.0</v>
      </c>
      <c r="D724" s="1" t="s">
        <v>1332</v>
      </c>
      <c r="E724" s="1">
        <v>56.0</v>
      </c>
      <c r="F724" s="1">
        <f t="shared" si="7"/>
        <v>-1</v>
      </c>
      <c r="G724" s="1">
        <f t="shared" si="8"/>
        <v>1</v>
      </c>
      <c r="H724" s="1" t="s">
        <v>1197</v>
      </c>
      <c r="I724" s="1">
        <v>7.0</v>
      </c>
      <c r="J724" s="1">
        <v>7.0</v>
      </c>
      <c r="K724" s="1">
        <v>0.5</v>
      </c>
    </row>
    <row r="725" ht="15.75" customHeight="1">
      <c r="A725" s="1" t="s">
        <v>1329</v>
      </c>
      <c r="B725" s="1">
        <v>724.0</v>
      </c>
      <c r="D725" s="1" t="s">
        <v>1327</v>
      </c>
      <c r="E725" s="1">
        <v>52.0</v>
      </c>
      <c r="F725" s="1">
        <f t="shared" si="7"/>
        <v>-4</v>
      </c>
      <c r="G725" s="1">
        <f t="shared" si="8"/>
        <v>4</v>
      </c>
      <c r="H725" s="1" t="s">
        <v>1292</v>
      </c>
      <c r="I725" s="1">
        <v>5.0</v>
      </c>
      <c r="J725" s="1">
        <v>5.0</v>
      </c>
      <c r="K725" s="1">
        <v>0.5</v>
      </c>
    </row>
    <row r="726" ht="15.75" customHeight="1">
      <c r="A726" s="1" t="s">
        <v>1329</v>
      </c>
      <c r="B726" s="1">
        <v>725.0</v>
      </c>
      <c r="D726" s="1" t="s">
        <v>1320</v>
      </c>
      <c r="E726" s="1">
        <v>57.0</v>
      </c>
      <c r="F726" s="1">
        <f t="shared" si="7"/>
        <v>5</v>
      </c>
      <c r="G726" s="1">
        <f t="shared" si="8"/>
        <v>5</v>
      </c>
      <c r="H726" s="1" t="s">
        <v>1237</v>
      </c>
      <c r="I726" s="1">
        <v>1.0</v>
      </c>
      <c r="J726" s="1">
        <v>1.0</v>
      </c>
      <c r="K726" s="1">
        <v>0.5</v>
      </c>
    </row>
    <row r="727" ht="15.75" customHeight="1">
      <c r="A727" s="1" t="s">
        <v>1329</v>
      </c>
      <c r="B727" s="1">
        <v>726.0</v>
      </c>
      <c r="D727" s="1" t="s">
        <v>1330</v>
      </c>
      <c r="E727" s="1">
        <v>45.0</v>
      </c>
      <c r="F727" s="1">
        <f t="shared" si="7"/>
        <v>-12</v>
      </c>
      <c r="G727" s="1">
        <f t="shared" si="8"/>
        <v>12</v>
      </c>
      <c r="H727" s="1" t="s">
        <v>1192</v>
      </c>
      <c r="I727" s="1">
        <v>1.0</v>
      </c>
      <c r="J727" s="1">
        <v>1.0</v>
      </c>
      <c r="K727" s="1">
        <v>0.5</v>
      </c>
    </row>
    <row r="728" ht="15.75" customHeight="1">
      <c r="A728" s="1" t="s">
        <v>1329</v>
      </c>
      <c r="B728" s="1">
        <v>727.0</v>
      </c>
      <c r="D728" s="1" t="s">
        <v>1331</v>
      </c>
      <c r="E728" s="1">
        <v>50.0</v>
      </c>
      <c r="F728" s="1">
        <f t="shared" si="7"/>
        <v>5</v>
      </c>
      <c r="G728" s="1">
        <f t="shared" si="8"/>
        <v>5</v>
      </c>
      <c r="H728" s="1" t="s">
        <v>1237</v>
      </c>
      <c r="I728" s="1">
        <v>4.0</v>
      </c>
      <c r="J728" s="1">
        <v>4.0</v>
      </c>
      <c r="K728" s="1">
        <v>0.5</v>
      </c>
    </row>
    <row r="729" ht="15.75" customHeight="1">
      <c r="A729" s="1" t="s">
        <v>1329</v>
      </c>
      <c r="B729" s="1">
        <v>728.0</v>
      </c>
      <c r="D729" s="1" t="s">
        <v>1328</v>
      </c>
      <c r="E729" s="1">
        <v>54.0</v>
      </c>
      <c r="F729" s="1">
        <f t="shared" si="7"/>
        <v>4</v>
      </c>
      <c r="G729" s="1">
        <f t="shared" si="8"/>
        <v>4</v>
      </c>
      <c r="H729" s="1" t="s">
        <v>1293</v>
      </c>
      <c r="I729" s="1">
        <v>6.0</v>
      </c>
      <c r="J729" s="1">
        <v>6.0</v>
      </c>
      <c r="K729" s="1">
        <v>0.5</v>
      </c>
    </row>
    <row r="730" ht="15.75" customHeight="1">
      <c r="A730" s="1" t="s">
        <v>1329</v>
      </c>
      <c r="B730" s="1">
        <v>729.0</v>
      </c>
      <c r="C730" s="1">
        <v>20.0</v>
      </c>
      <c r="D730" s="1" t="s">
        <v>1327</v>
      </c>
      <c r="E730" s="1">
        <v>52.0</v>
      </c>
      <c r="F730" s="1">
        <f t="shared" si="7"/>
        <v>-2</v>
      </c>
      <c r="G730" s="1">
        <f t="shared" si="8"/>
        <v>2</v>
      </c>
      <c r="H730" s="1" t="s">
        <v>1286</v>
      </c>
      <c r="I730" s="1">
        <v>5.0</v>
      </c>
      <c r="J730" s="1">
        <v>5.0</v>
      </c>
      <c r="K730" s="1">
        <v>0.5</v>
      </c>
    </row>
    <row r="731" ht="15.75" customHeight="1">
      <c r="A731" s="1" t="s">
        <v>1329</v>
      </c>
      <c r="B731" s="1">
        <v>730.0</v>
      </c>
      <c r="D731" s="1" t="s">
        <v>1327</v>
      </c>
      <c r="E731" s="1">
        <v>52.0</v>
      </c>
      <c r="F731" s="1">
        <f t="shared" si="7"/>
        <v>0</v>
      </c>
      <c r="G731" s="1">
        <f t="shared" si="8"/>
        <v>0</v>
      </c>
      <c r="H731" s="1" t="s">
        <v>1195</v>
      </c>
      <c r="I731" s="1">
        <v>5.0</v>
      </c>
      <c r="J731" s="1">
        <v>5.0</v>
      </c>
      <c r="K731" s="1">
        <v>0.5</v>
      </c>
    </row>
    <row r="732" ht="15.75" customHeight="1">
      <c r="A732" s="1" t="s">
        <v>1329</v>
      </c>
      <c r="B732" s="1">
        <v>731.0</v>
      </c>
      <c r="D732" s="1" t="s">
        <v>1330</v>
      </c>
      <c r="E732" s="1">
        <v>45.0</v>
      </c>
      <c r="F732" s="1">
        <f t="shared" si="7"/>
        <v>-7</v>
      </c>
      <c r="G732" s="1">
        <f t="shared" si="8"/>
        <v>7</v>
      </c>
      <c r="H732" s="1" t="s">
        <v>1273</v>
      </c>
      <c r="I732" s="1">
        <v>1.0</v>
      </c>
      <c r="J732" s="1">
        <v>1.0</v>
      </c>
      <c r="K732" s="1">
        <v>0.5</v>
      </c>
    </row>
    <row r="733" ht="15.75" customHeight="1">
      <c r="A733" s="1" t="s">
        <v>1329</v>
      </c>
      <c r="B733" s="1">
        <v>732.0</v>
      </c>
      <c r="D733" s="1" t="s">
        <v>1335</v>
      </c>
      <c r="E733" s="1">
        <v>47.0</v>
      </c>
      <c r="F733" s="1">
        <f t="shared" si="7"/>
        <v>2</v>
      </c>
      <c r="G733" s="1">
        <f t="shared" si="8"/>
        <v>2</v>
      </c>
      <c r="H733" s="1" t="s">
        <v>1285</v>
      </c>
      <c r="I733" s="1">
        <v>2.0</v>
      </c>
      <c r="J733" s="1">
        <v>2.0</v>
      </c>
      <c r="K733" s="1">
        <v>0.5</v>
      </c>
    </row>
    <row r="734" ht="15.75" customHeight="1">
      <c r="A734" s="1" t="s">
        <v>1329</v>
      </c>
      <c r="B734" s="1">
        <v>733.0</v>
      </c>
      <c r="D734" s="1" t="s">
        <v>1336</v>
      </c>
      <c r="E734" s="1">
        <v>40.0</v>
      </c>
      <c r="F734" s="1">
        <f t="shared" si="7"/>
        <v>-7</v>
      </c>
      <c r="G734" s="1">
        <f t="shared" si="8"/>
        <v>7</v>
      </c>
      <c r="H734" s="1" t="s">
        <v>1273</v>
      </c>
      <c r="I734" s="1">
        <v>5.0</v>
      </c>
      <c r="J734" s="1">
        <v>5.0</v>
      </c>
      <c r="K734" s="1">
        <v>0.5</v>
      </c>
    </row>
    <row r="735" ht="15.75" customHeight="1">
      <c r="A735" s="1" t="s">
        <v>1329</v>
      </c>
      <c r="B735" s="1">
        <v>734.0</v>
      </c>
      <c r="D735" s="1" t="s">
        <v>1327</v>
      </c>
      <c r="E735" s="1">
        <v>52.0</v>
      </c>
      <c r="F735" s="1">
        <f t="shared" si="7"/>
        <v>12</v>
      </c>
      <c r="G735" s="1">
        <f t="shared" si="8"/>
        <v>12</v>
      </c>
      <c r="H735" s="1" t="s">
        <v>1191</v>
      </c>
      <c r="I735" s="1">
        <v>5.0</v>
      </c>
      <c r="J735" s="1">
        <v>5.0</v>
      </c>
      <c r="K735" s="1">
        <v>1.0</v>
      </c>
    </row>
    <row r="736" ht="15.75" customHeight="1">
      <c r="A736" s="1" t="s">
        <v>1329</v>
      </c>
      <c r="B736" s="1">
        <v>735.0</v>
      </c>
      <c r="C736" s="1">
        <v>21.0</v>
      </c>
      <c r="D736" s="1" t="s">
        <v>1333</v>
      </c>
      <c r="E736" s="1">
        <v>49.0</v>
      </c>
      <c r="F736" s="1">
        <f t="shared" si="7"/>
        <v>-3</v>
      </c>
      <c r="G736" s="1">
        <f t="shared" si="8"/>
        <v>3</v>
      </c>
      <c r="H736" s="1" t="s">
        <v>1229</v>
      </c>
      <c r="I736" s="1">
        <v>3.0</v>
      </c>
      <c r="J736" s="1">
        <v>3.0</v>
      </c>
      <c r="K736" s="1">
        <v>0.5</v>
      </c>
    </row>
    <row r="737" ht="15.75" customHeight="1">
      <c r="A737" s="1" t="s">
        <v>1329</v>
      </c>
      <c r="B737" s="1">
        <v>736.0</v>
      </c>
      <c r="D737" s="1" t="s">
        <v>1331</v>
      </c>
      <c r="E737" s="1">
        <v>50.0</v>
      </c>
      <c r="F737" s="1">
        <f t="shared" si="7"/>
        <v>1</v>
      </c>
      <c r="G737" s="1">
        <f t="shared" si="8"/>
        <v>1</v>
      </c>
      <c r="H737" s="1" t="s">
        <v>1196</v>
      </c>
      <c r="I737" s="1">
        <v>4.0</v>
      </c>
      <c r="J737" s="1">
        <v>4.0</v>
      </c>
      <c r="K737" s="1">
        <v>1.0</v>
      </c>
    </row>
    <row r="738" ht="15.75" customHeight="1">
      <c r="A738" s="1" t="s">
        <v>1329</v>
      </c>
      <c r="B738" s="1">
        <v>737.0</v>
      </c>
      <c r="D738" s="1" t="s">
        <v>1333</v>
      </c>
      <c r="E738" s="1">
        <v>49.0</v>
      </c>
      <c r="F738" s="1">
        <f t="shared" si="7"/>
        <v>-1</v>
      </c>
      <c r="G738" s="1">
        <f t="shared" si="8"/>
        <v>1</v>
      </c>
      <c r="H738" s="1" t="s">
        <v>1197</v>
      </c>
      <c r="I738" s="1">
        <v>3.0</v>
      </c>
      <c r="J738" s="1">
        <v>3.0</v>
      </c>
      <c r="K738" s="1">
        <v>0.5</v>
      </c>
    </row>
    <row r="739" ht="15.75" customHeight="1">
      <c r="A739" s="1" t="s">
        <v>1329</v>
      </c>
      <c r="B739" s="1">
        <v>738.0</v>
      </c>
      <c r="D739" s="1" t="s">
        <v>1331</v>
      </c>
      <c r="E739" s="1">
        <v>50.0</v>
      </c>
      <c r="F739" s="1">
        <f t="shared" si="7"/>
        <v>1</v>
      </c>
      <c r="G739" s="1">
        <f t="shared" si="8"/>
        <v>1</v>
      </c>
      <c r="H739" s="1" t="s">
        <v>1196</v>
      </c>
      <c r="I739" s="1">
        <v>4.0</v>
      </c>
      <c r="J739" s="1">
        <v>4.0</v>
      </c>
      <c r="K739" s="1">
        <v>1.0</v>
      </c>
    </row>
    <row r="740" ht="15.75" customHeight="1">
      <c r="A740" s="1" t="s">
        <v>1329</v>
      </c>
      <c r="B740" s="1">
        <v>739.0</v>
      </c>
      <c r="C740" s="1">
        <v>22.0</v>
      </c>
      <c r="D740" s="1" t="s">
        <v>1335</v>
      </c>
      <c r="E740" s="1">
        <v>47.0</v>
      </c>
      <c r="F740" s="1">
        <f t="shared" si="7"/>
        <v>-3</v>
      </c>
      <c r="G740" s="1">
        <f t="shared" si="8"/>
        <v>3</v>
      </c>
      <c r="H740" s="1" t="s">
        <v>1229</v>
      </c>
      <c r="I740" s="1">
        <v>2.0</v>
      </c>
      <c r="J740" s="1">
        <v>2.0</v>
      </c>
      <c r="K740" s="1">
        <v>0.5</v>
      </c>
    </row>
    <row r="741" ht="15.75" customHeight="1">
      <c r="A741" s="1" t="s">
        <v>1329</v>
      </c>
      <c r="B741" s="1">
        <v>740.0</v>
      </c>
      <c r="D741" s="1" t="s">
        <v>1321</v>
      </c>
      <c r="E741" s="1">
        <v>59.0</v>
      </c>
      <c r="F741" s="1">
        <f t="shared" si="7"/>
        <v>12</v>
      </c>
      <c r="G741" s="1">
        <f t="shared" si="8"/>
        <v>12</v>
      </c>
      <c r="H741" s="1" t="s">
        <v>1191</v>
      </c>
      <c r="I741" s="1">
        <v>2.0</v>
      </c>
      <c r="J741" s="1">
        <v>2.0</v>
      </c>
      <c r="K741" s="1">
        <v>0.5</v>
      </c>
    </row>
    <row r="742" ht="15.75" customHeight="1">
      <c r="A742" s="1" t="s">
        <v>1329</v>
      </c>
      <c r="B742" s="1">
        <v>741.0</v>
      </c>
      <c r="D742" s="1" t="s">
        <v>1332</v>
      </c>
      <c r="E742" s="1">
        <v>56.0</v>
      </c>
      <c r="F742" s="1">
        <f t="shared" si="7"/>
        <v>-3</v>
      </c>
      <c r="G742" s="1">
        <f t="shared" si="8"/>
        <v>3</v>
      </c>
      <c r="H742" s="1" t="s">
        <v>1229</v>
      </c>
      <c r="I742" s="1">
        <v>7.0</v>
      </c>
      <c r="J742" s="1">
        <v>7.0</v>
      </c>
      <c r="K742" s="1">
        <v>0.5</v>
      </c>
    </row>
    <row r="743" ht="15.75" customHeight="1">
      <c r="A743" s="1" t="s">
        <v>1329</v>
      </c>
      <c r="B743" s="1">
        <v>742.0</v>
      </c>
      <c r="D743" s="1" t="s">
        <v>1320</v>
      </c>
      <c r="E743" s="1">
        <v>57.0</v>
      </c>
      <c r="F743" s="1">
        <f t="shared" si="7"/>
        <v>1</v>
      </c>
      <c r="G743" s="1">
        <f t="shared" si="8"/>
        <v>1</v>
      </c>
      <c r="H743" s="1" t="s">
        <v>1196</v>
      </c>
      <c r="I743" s="1">
        <v>1.0</v>
      </c>
      <c r="J743" s="1">
        <v>1.0</v>
      </c>
      <c r="K743" s="1">
        <v>1.0</v>
      </c>
    </row>
    <row r="744" ht="15.75" customHeight="1">
      <c r="A744" s="1" t="s">
        <v>1329</v>
      </c>
      <c r="B744" s="1">
        <v>743.0</v>
      </c>
      <c r="D744" s="1" t="s">
        <v>1333</v>
      </c>
      <c r="E744" s="1">
        <v>49.0</v>
      </c>
      <c r="F744" s="1">
        <f t="shared" si="7"/>
        <v>-8</v>
      </c>
      <c r="G744" s="1">
        <f t="shared" si="8"/>
        <v>8</v>
      </c>
      <c r="H744" s="1" t="s">
        <v>1274</v>
      </c>
      <c r="I744" s="1">
        <v>3.0</v>
      </c>
      <c r="J744" s="1">
        <v>3.0</v>
      </c>
      <c r="K744" s="1">
        <v>0.5</v>
      </c>
    </row>
    <row r="745" ht="15.75" customHeight="1">
      <c r="A745" s="1" t="s">
        <v>1329</v>
      </c>
      <c r="B745" s="1">
        <v>744.0</v>
      </c>
      <c r="C745" s="1">
        <v>23.0</v>
      </c>
      <c r="D745" s="1" t="s">
        <v>1331</v>
      </c>
      <c r="E745" s="1">
        <v>50.0</v>
      </c>
      <c r="F745" s="1">
        <f t="shared" si="7"/>
        <v>1</v>
      </c>
      <c r="G745" s="1">
        <f t="shared" si="8"/>
        <v>1</v>
      </c>
      <c r="H745" s="1" t="s">
        <v>1196</v>
      </c>
      <c r="I745" s="1">
        <v>4.0</v>
      </c>
      <c r="J745" s="1">
        <v>4.0</v>
      </c>
      <c r="K745" s="1">
        <v>1.0</v>
      </c>
    </row>
    <row r="746" ht="15.75" customHeight="1">
      <c r="A746" s="1" t="s">
        <v>1329</v>
      </c>
      <c r="B746" s="1">
        <v>745.0</v>
      </c>
      <c r="D746" s="1" t="s">
        <v>1327</v>
      </c>
      <c r="E746" s="1">
        <v>52.0</v>
      </c>
      <c r="F746" s="1">
        <f t="shared" si="7"/>
        <v>2</v>
      </c>
      <c r="G746" s="1">
        <f t="shared" si="8"/>
        <v>2</v>
      </c>
      <c r="H746" s="1" t="s">
        <v>1285</v>
      </c>
      <c r="I746" s="1">
        <v>5.0</v>
      </c>
      <c r="J746" s="1">
        <v>5.0</v>
      </c>
      <c r="K746" s="1">
        <v>0.5</v>
      </c>
    </row>
    <row r="747" ht="15.75" customHeight="1">
      <c r="A747" s="1" t="s">
        <v>1329</v>
      </c>
      <c r="B747" s="1">
        <v>746.0</v>
      </c>
      <c r="D747" s="1" t="s">
        <v>1328</v>
      </c>
      <c r="E747" s="1">
        <v>54.0</v>
      </c>
      <c r="F747" s="1">
        <f t="shared" si="7"/>
        <v>2</v>
      </c>
      <c r="G747" s="1">
        <f t="shared" si="8"/>
        <v>2</v>
      </c>
      <c r="H747" s="1" t="s">
        <v>1285</v>
      </c>
      <c r="I747" s="1">
        <v>6.0</v>
      </c>
      <c r="J747" s="1">
        <v>6.0</v>
      </c>
      <c r="K747" s="1">
        <v>1.0</v>
      </c>
    </row>
    <row r="748" ht="15.75" customHeight="1">
      <c r="A748" s="1" t="s">
        <v>1329</v>
      </c>
      <c r="B748" s="1">
        <v>747.0</v>
      </c>
      <c r="D748" s="1" t="s">
        <v>1327</v>
      </c>
      <c r="E748" s="1">
        <v>52.0</v>
      </c>
      <c r="F748" s="1">
        <f t="shared" si="7"/>
        <v>-2</v>
      </c>
      <c r="G748" s="1">
        <f t="shared" si="8"/>
        <v>2</v>
      </c>
      <c r="H748" s="1" t="s">
        <v>1286</v>
      </c>
      <c r="I748" s="1">
        <v>5.0</v>
      </c>
      <c r="J748" s="1">
        <v>5.0</v>
      </c>
      <c r="K748" s="1">
        <v>0.5</v>
      </c>
    </row>
    <row r="749" ht="15.75" customHeight="1">
      <c r="A749" s="1" t="s">
        <v>1329</v>
      </c>
      <c r="B749" s="1">
        <v>748.0</v>
      </c>
      <c r="D749" s="1" t="s">
        <v>1331</v>
      </c>
      <c r="E749" s="1">
        <v>50.0</v>
      </c>
      <c r="F749" s="1">
        <f t="shared" si="7"/>
        <v>-2</v>
      </c>
      <c r="G749" s="1">
        <f t="shared" si="8"/>
        <v>2</v>
      </c>
      <c r="H749" s="1" t="s">
        <v>1286</v>
      </c>
      <c r="I749" s="1">
        <v>4.0</v>
      </c>
      <c r="J749" s="1">
        <v>4.0</v>
      </c>
      <c r="K749" s="1">
        <v>0.5</v>
      </c>
    </row>
    <row r="750" ht="15.75" customHeight="1">
      <c r="A750" s="1" t="s">
        <v>1329</v>
      </c>
      <c r="B750" s="1">
        <v>749.0</v>
      </c>
      <c r="C750" s="1">
        <v>24.0</v>
      </c>
      <c r="D750" s="1" t="s">
        <v>1327</v>
      </c>
      <c r="E750" s="1">
        <v>52.0</v>
      </c>
      <c r="F750" s="1">
        <f t="shared" si="7"/>
        <v>2</v>
      </c>
      <c r="G750" s="1">
        <f t="shared" si="8"/>
        <v>2</v>
      </c>
      <c r="H750" s="1" t="s">
        <v>1285</v>
      </c>
      <c r="I750" s="1">
        <v>5.0</v>
      </c>
      <c r="J750" s="1">
        <v>5.0</v>
      </c>
      <c r="K750" s="1">
        <v>0.5</v>
      </c>
    </row>
    <row r="751" ht="15.75" customHeight="1">
      <c r="A751" s="1" t="s">
        <v>1329</v>
      </c>
      <c r="B751" s="1">
        <v>750.0</v>
      </c>
      <c r="D751" s="1" t="s">
        <v>1336</v>
      </c>
      <c r="E751" s="1">
        <v>40.0</v>
      </c>
      <c r="F751" s="1">
        <f t="shared" si="7"/>
        <v>-12</v>
      </c>
      <c r="G751" s="1">
        <f t="shared" si="8"/>
        <v>12</v>
      </c>
      <c r="H751" s="1" t="s">
        <v>1192</v>
      </c>
      <c r="I751" s="1">
        <v>5.0</v>
      </c>
      <c r="J751" s="1">
        <v>5.0</v>
      </c>
      <c r="K751" s="1">
        <v>1.0</v>
      </c>
    </row>
    <row r="752" ht="15.75" customHeight="1">
      <c r="A752" s="1" t="s">
        <v>1329</v>
      </c>
      <c r="B752" s="1">
        <v>751.0</v>
      </c>
      <c r="D752" s="1" t="s">
        <v>1330</v>
      </c>
      <c r="E752" s="1">
        <v>45.0</v>
      </c>
      <c r="F752" s="1">
        <f t="shared" si="7"/>
        <v>5</v>
      </c>
      <c r="G752" s="1">
        <f t="shared" si="8"/>
        <v>5</v>
      </c>
      <c r="H752" s="1" t="s">
        <v>1237</v>
      </c>
      <c r="I752" s="1">
        <v>1.0</v>
      </c>
      <c r="J752" s="1">
        <v>1.0</v>
      </c>
      <c r="K752" s="1">
        <v>1.0</v>
      </c>
    </row>
    <row r="753" ht="15.75" customHeight="1">
      <c r="A753" s="1" t="s">
        <v>1329</v>
      </c>
      <c r="B753" s="1">
        <v>752.0</v>
      </c>
      <c r="D753" s="1" t="s">
        <v>1320</v>
      </c>
      <c r="E753" s="1">
        <v>57.0</v>
      </c>
      <c r="F753" s="1">
        <f t="shared" si="7"/>
        <v>12</v>
      </c>
      <c r="G753" s="1">
        <f t="shared" si="8"/>
        <v>12</v>
      </c>
      <c r="H753" s="1" t="s">
        <v>1191</v>
      </c>
      <c r="I753" s="1">
        <v>1.0</v>
      </c>
      <c r="J753" s="1">
        <v>1.0</v>
      </c>
      <c r="K753" s="1">
        <v>1.0</v>
      </c>
    </row>
    <row r="754" ht="15.75" customHeight="1">
      <c r="A754" s="1" t="s">
        <v>1329</v>
      </c>
      <c r="B754" s="1">
        <v>753.0</v>
      </c>
      <c r="D754" s="1" t="s">
        <v>1332</v>
      </c>
      <c r="E754" s="1">
        <v>56.0</v>
      </c>
      <c r="F754" s="1">
        <f t="shared" si="7"/>
        <v>-1</v>
      </c>
      <c r="G754" s="1">
        <f t="shared" si="8"/>
        <v>1</v>
      </c>
      <c r="H754" s="1" t="s">
        <v>1197</v>
      </c>
      <c r="I754" s="1">
        <v>7.0</v>
      </c>
      <c r="J754" s="1">
        <v>7.0</v>
      </c>
      <c r="K754" s="1">
        <v>0.5</v>
      </c>
    </row>
    <row r="755" ht="15.75" customHeight="1">
      <c r="A755" s="1" t="s">
        <v>1329</v>
      </c>
      <c r="B755" s="1">
        <v>754.0</v>
      </c>
      <c r="D755" s="1" t="s">
        <v>1328</v>
      </c>
      <c r="E755" s="1">
        <v>54.0</v>
      </c>
      <c r="F755" s="1">
        <f t="shared" si="7"/>
        <v>-2</v>
      </c>
      <c r="G755" s="1">
        <f t="shared" si="8"/>
        <v>2</v>
      </c>
      <c r="H755" s="1" t="s">
        <v>1286</v>
      </c>
      <c r="I755" s="1">
        <v>6.0</v>
      </c>
      <c r="J755" s="1">
        <v>6.0</v>
      </c>
      <c r="K755" s="1">
        <v>0.5</v>
      </c>
    </row>
    <row r="756" ht="15.75" customHeight="1">
      <c r="A756" s="1" t="s">
        <v>1329</v>
      </c>
      <c r="B756" s="1">
        <v>755.0</v>
      </c>
      <c r="C756" s="1">
        <v>25.0</v>
      </c>
      <c r="D756" s="1" t="s">
        <v>1321</v>
      </c>
      <c r="E756" s="1">
        <v>59.0</v>
      </c>
      <c r="F756" s="1">
        <f t="shared" si="7"/>
        <v>5</v>
      </c>
      <c r="G756" s="1">
        <f t="shared" si="8"/>
        <v>5</v>
      </c>
      <c r="H756" s="1" t="s">
        <v>1237</v>
      </c>
      <c r="I756" s="1">
        <v>2.0</v>
      </c>
      <c r="J756" s="1">
        <v>2.0</v>
      </c>
      <c r="K756" s="1">
        <v>0.5</v>
      </c>
    </row>
    <row r="757" ht="15.75" customHeight="1">
      <c r="A757" s="1" t="s">
        <v>1329</v>
      </c>
      <c r="B757" s="1">
        <v>756.0</v>
      </c>
      <c r="D757" s="1" t="s">
        <v>1320</v>
      </c>
      <c r="E757" s="1">
        <v>57.0</v>
      </c>
      <c r="F757" s="1">
        <f t="shared" si="7"/>
        <v>-2</v>
      </c>
      <c r="G757" s="1">
        <f t="shared" si="8"/>
        <v>2</v>
      </c>
      <c r="H757" s="1" t="s">
        <v>1286</v>
      </c>
      <c r="I757" s="1">
        <v>1.0</v>
      </c>
      <c r="J757" s="1">
        <v>1.0</v>
      </c>
      <c r="K757" s="1">
        <v>0.5</v>
      </c>
    </row>
    <row r="758" ht="15.75" customHeight="1">
      <c r="A758" s="1" t="s">
        <v>1329</v>
      </c>
      <c r="B758" s="1">
        <v>757.0</v>
      </c>
      <c r="D758" s="1" t="s">
        <v>1332</v>
      </c>
      <c r="E758" s="1">
        <v>56.0</v>
      </c>
      <c r="F758" s="1">
        <f t="shared" si="7"/>
        <v>-1</v>
      </c>
      <c r="G758" s="1">
        <f t="shared" si="8"/>
        <v>1</v>
      </c>
      <c r="H758" s="1" t="s">
        <v>1197</v>
      </c>
      <c r="I758" s="1">
        <v>7.0</v>
      </c>
      <c r="J758" s="1">
        <v>7.0</v>
      </c>
      <c r="K758" s="1">
        <v>0.5</v>
      </c>
    </row>
    <row r="759" ht="15.75" customHeight="1">
      <c r="A759" s="1" t="s">
        <v>1329</v>
      </c>
      <c r="B759" s="1">
        <v>758.0</v>
      </c>
      <c r="D759" s="1" t="s">
        <v>1200</v>
      </c>
      <c r="E759" s="1">
        <v>61.0</v>
      </c>
      <c r="F759" s="1">
        <f t="shared" si="7"/>
        <v>5</v>
      </c>
      <c r="G759" s="1">
        <f t="shared" si="8"/>
        <v>5</v>
      </c>
      <c r="H759" s="1" t="s">
        <v>1237</v>
      </c>
      <c r="I759" s="1">
        <v>3.0</v>
      </c>
      <c r="J759" s="1">
        <v>3.0</v>
      </c>
      <c r="K759" s="1">
        <v>0.5</v>
      </c>
    </row>
    <row r="760" ht="15.75" customHeight="1">
      <c r="A760" s="1" t="s">
        <v>1329</v>
      </c>
      <c r="B760" s="1">
        <v>759.0</v>
      </c>
      <c r="D760" s="1" t="s">
        <v>1321</v>
      </c>
      <c r="E760" s="1">
        <v>59.0</v>
      </c>
      <c r="F760" s="1">
        <f t="shared" si="7"/>
        <v>-2</v>
      </c>
      <c r="G760" s="1">
        <f t="shared" si="8"/>
        <v>2</v>
      </c>
      <c r="H760" s="1" t="s">
        <v>1286</v>
      </c>
      <c r="I760" s="1">
        <v>2.0</v>
      </c>
      <c r="J760" s="1">
        <v>2.0</v>
      </c>
      <c r="K760" s="1">
        <v>0.5</v>
      </c>
    </row>
    <row r="761" ht="15.75" customHeight="1">
      <c r="A761" s="1" t="s">
        <v>1329</v>
      </c>
      <c r="B761" s="1">
        <v>760.0</v>
      </c>
      <c r="D761" s="1" t="s">
        <v>1320</v>
      </c>
      <c r="E761" s="1">
        <v>57.0</v>
      </c>
      <c r="F761" s="1">
        <f t="shared" si="7"/>
        <v>-2</v>
      </c>
      <c r="G761" s="1">
        <f t="shared" si="8"/>
        <v>2</v>
      </c>
      <c r="H761" s="1" t="s">
        <v>1286</v>
      </c>
      <c r="I761" s="1">
        <v>1.0</v>
      </c>
      <c r="J761" s="1">
        <v>1.0</v>
      </c>
      <c r="K761" s="1">
        <v>0.5</v>
      </c>
    </row>
    <row r="762" ht="15.75" customHeight="1">
      <c r="A762" s="1" t="s">
        <v>1329</v>
      </c>
      <c r="B762" s="1">
        <v>761.0</v>
      </c>
      <c r="C762" s="1">
        <v>26.0</v>
      </c>
      <c r="D762" s="1" t="s">
        <v>1289</v>
      </c>
      <c r="E762" s="1">
        <v>62.0</v>
      </c>
      <c r="F762" s="1">
        <f t="shared" si="7"/>
        <v>5</v>
      </c>
      <c r="G762" s="1">
        <f t="shared" si="8"/>
        <v>5</v>
      </c>
      <c r="H762" s="1" t="s">
        <v>1237</v>
      </c>
      <c r="I762" s="1">
        <v>4.0</v>
      </c>
      <c r="J762" s="1">
        <v>4.0</v>
      </c>
      <c r="K762" s="1">
        <v>0.5</v>
      </c>
    </row>
    <row r="763" ht="15.75" customHeight="1">
      <c r="A763" s="1" t="s">
        <v>1329</v>
      </c>
      <c r="B763" s="1">
        <v>762.0</v>
      </c>
      <c r="D763" s="1" t="s">
        <v>1200</v>
      </c>
      <c r="E763" s="1">
        <v>61.0</v>
      </c>
      <c r="F763" s="1">
        <f t="shared" si="7"/>
        <v>-1</v>
      </c>
      <c r="G763" s="1">
        <f t="shared" si="8"/>
        <v>1</v>
      </c>
      <c r="H763" s="1" t="s">
        <v>1197</v>
      </c>
      <c r="I763" s="1">
        <v>3.0</v>
      </c>
      <c r="J763" s="1">
        <v>3.0</v>
      </c>
      <c r="K763" s="1">
        <v>0.5</v>
      </c>
    </row>
    <row r="764" ht="15.75" customHeight="1">
      <c r="A764" s="1" t="s">
        <v>1329</v>
      </c>
      <c r="B764" s="1">
        <v>763.0</v>
      </c>
      <c r="D764" s="1" t="s">
        <v>1321</v>
      </c>
      <c r="E764" s="1">
        <v>59.0</v>
      </c>
      <c r="F764" s="1">
        <f t="shared" si="7"/>
        <v>-2</v>
      </c>
      <c r="G764" s="1">
        <f t="shared" si="8"/>
        <v>2</v>
      </c>
      <c r="H764" s="1" t="s">
        <v>1286</v>
      </c>
      <c r="I764" s="1">
        <v>2.0</v>
      </c>
      <c r="J764" s="1">
        <v>2.0</v>
      </c>
      <c r="K764" s="1">
        <v>0.5</v>
      </c>
    </row>
    <row r="765" ht="15.75" customHeight="1">
      <c r="A765" s="1" t="s">
        <v>1329</v>
      </c>
      <c r="B765" s="1">
        <v>764.0</v>
      </c>
      <c r="D765" s="1" t="s">
        <v>1327</v>
      </c>
      <c r="E765" s="1">
        <v>52.0</v>
      </c>
      <c r="F765" s="1">
        <f t="shared" si="7"/>
        <v>-7</v>
      </c>
      <c r="G765" s="1">
        <f t="shared" si="8"/>
        <v>7</v>
      </c>
      <c r="H765" s="1" t="s">
        <v>1273</v>
      </c>
      <c r="I765" s="1">
        <v>5.0</v>
      </c>
      <c r="J765" s="1">
        <v>5.0</v>
      </c>
      <c r="K765" s="1">
        <v>1.0</v>
      </c>
    </row>
    <row r="766" ht="15.75" customHeight="1">
      <c r="A766" s="1" t="s">
        <v>1329</v>
      </c>
      <c r="B766" s="1">
        <v>765.0</v>
      </c>
      <c r="C766" s="1">
        <v>28.0</v>
      </c>
      <c r="D766" s="1" t="s">
        <v>1327</v>
      </c>
      <c r="E766" s="1">
        <v>52.0</v>
      </c>
      <c r="F766" s="1">
        <f t="shared" si="7"/>
        <v>0</v>
      </c>
      <c r="G766" s="1">
        <f t="shared" si="8"/>
        <v>0</v>
      </c>
      <c r="H766" s="1" t="s">
        <v>1195</v>
      </c>
      <c r="I766" s="1">
        <v>5.0</v>
      </c>
      <c r="J766" s="1">
        <v>5.0</v>
      </c>
      <c r="K766" s="1">
        <v>0.5</v>
      </c>
    </row>
    <row r="767" ht="15.75" customHeight="1">
      <c r="A767" s="1" t="s">
        <v>1329</v>
      </c>
      <c r="B767" s="1">
        <v>766.0</v>
      </c>
      <c r="D767" s="1" t="s">
        <v>1332</v>
      </c>
      <c r="E767" s="1">
        <v>56.0</v>
      </c>
      <c r="F767" s="1">
        <f t="shared" si="7"/>
        <v>4</v>
      </c>
      <c r="G767" s="1">
        <f t="shared" si="8"/>
        <v>4</v>
      </c>
      <c r="H767" s="1" t="s">
        <v>1293</v>
      </c>
      <c r="I767" s="1">
        <v>7.0</v>
      </c>
      <c r="J767" s="1">
        <v>7.0</v>
      </c>
      <c r="K767" s="1">
        <v>0.5</v>
      </c>
    </row>
    <row r="768" ht="15.75" customHeight="1">
      <c r="A768" s="1" t="s">
        <v>1329</v>
      </c>
      <c r="B768" s="1">
        <v>767.0</v>
      </c>
      <c r="D768" s="1" t="s">
        <v>1327</v>
      </c>
      <c r="E768" s="1">
        <v>52.0</v>
      </c>
      <c r="F768" s="1">
        <f t="shared" si="7"/>
        <v>-4</v>
      </c>
      <c r="G768" s="1">
        <f t="shared" si="8"/>
        <v>4</v>
      </c>
      <c r="H768" s="1" t="s">
        <v>1292</v>
      </c>
      <c r="I768" s="1">
        <v>5.0</v>
      </c>
      <c r="J768" s="1">
        <v>5.0</v>
      </c>
      <c r="K768" s="1">
        <v>0.5</v>
      </c>
    </row>
    <row r="769" ht="15.75" customHeight="1">
      <c r="A769" s="1" t="s">
        <v>1329</v>
      </c>
      <c r="B769" s="1">
        <v>768.0</v>
      </c>
      <c r="C769" s="1">
        <v>29.0</v>
      </c>
      <c r="D769" s="1" t="s">
        <v>1320</v>
      </c>
      <c r="E769" s="1">
        <v>57.0</v>
      </c>
      <c r="F769" s="1">
        <f t="shared" si="7"/>
        <v>5</v>
      </c>
      <c r="G769" s="1">
        <f t="shared" si="8"/>
        <v>5</v>
      </c>
      <c r="H769" s="1" t="s">
        <v>1237</v>
      </c>
      <c r="I769" s="1">
        <v>1.0</v>
      </c>
      <c r="J769" s="1">
        <v>1.0</v>
      </c>
      <c r="K769" s="1">
        <v>0.5</v>
      </c>
    </row>
    <row r="770" ht="15.75" customHeight="1">
      <c r="A770" s="1" t="s">
        <v>1329</v>
      </c>
      <c r="B770" s="1">
        <v>769.0</v>
      </c>
      <c r="D770" s="1" t="s">
        <v>1320</v>
      </c>
      <c r="E770" s="1">
        <v>57.0</v>
      </c>
      <c r="F770" s="1">
        <f t="shared" si="7"/>
        <v>0</v>
      </c>
      <c r="G770" s="1">
        <f t="shared" si="8"/>
        <v>0</v>
      </c>
      <c r="H770" s="1" t="s">
        <v>1195</v>
      </c>
      <c r="I770" s="1">
        <v>1.0</v>
      </c>
      <c r="J770" s="1">
        <v>1.0</v>
      </c>
      <c r="K770" s="1">
        <v>0.5</v>
      </c>
    </row>
    <row r="771" ht="15.75" customHeight="1">
      <c r="A771" s="1" t="s">
        <v>1329</v>
      </c>
      <c r="B771" s="1">
        <v>770.0</v>
      </c>
      <c r="D771" s="1" t="s">
        <v>1332</v>
      </c>
      <c r="E771" s="1">
        <v>56.0</v>
      </c>
      <c r="F771" s="1">
        <f t="shared" si="7"/>
        <v>-1</v>
      </c>
      <c r="G771" s="1">
        <f t="shared" si="8"/>
        <v>1</v>
      </c>
      <c r="H771" s="1" t="s">
        <v>1197</v>
      </c>
      <c r="I771" s="1">
        <v>7.0</v>
      </c>
      <c r="J771" s="1">
        <v>7.0</v>
      </c>
      <c r="K771" s="1">
        <v>0.5</v>
      </c>
    </row>
    <row r="772" ht="15.75" customHeight="1">
      <c r="A772" s="1" t="s">
        <v>1329</v>
      </c>
      <c r="B772" s="1">
        <v>771.0</v>
      </c>
      <c r="D772" s="1" t="s">
        <v>1328</v>
      </c>
      <c r="E772" s="1">
        <v>54.0</v>
      </c>
      <c r="F772" s="1">
        <f t="shared" si="7"/>
        <v>-2</v>
      </c>
      <c r="G772" s="1">
        <f t="shared" si="8"/>
        <v>2</v>
      </c>
      <c r="H772" s="1" t="s">
        <v>1286</v>
      </c>
      <c r="I772" s="1">
        <v>6.0</v>
      </c>
      <c r="J772" s="1">
        <v>6.0</v>
      </c>
      <c r="K772" s="1">
        <v>0.5</v>
      </c>
    </row>
    <row r="773" ht="15.75" customHeight="1">
      <c r="A773" s="1" t="s">
        <v>1329</v>
      </c>
      <c r="B773" s="1">
        <v>772.0</v>
      </c>
      <c r="D773" s="1" t="s">
        <v>1321</v>
      </c>
      <c r="E773" s="1">
        <v>59.0</v>
      </c>
      <c r="F773" s="1">
        <f t="shared" si="7"/>
        <v>5</v>
      </c>
      <c r="G773" s="1">
        <f t="shared" si="8"/>
        <v>5</v>
      </c>
      <c r="H773" s="1" t="s">
        <v>1237</v>
      </c>
      <c r="I773" s="1">
        <v>2.0</v>
      </c>
      <c r="J773" s="1">
        <v>2.0</v>
      </c>
      <c r="K773" s="1">
        <v>0.5</v>
      </c>
    </row>
    <row r="774" ht="15.75" customHeight="1">
      <c r="A774" s="1" t="s">
        <v>1329</v>
      </c>
      <c r="B774" s="1">
        <v>773.0</v>
      </c>
      <c r="D774" s="1" t="s">
        <v>1320</v>
      </c>
      <c r="E774" s="1">
        <v>57.0</v>
      </c>
      <c r="F774" s="1">
        <f t="shared" si="7"/>
        <v>-2</v>
      </c>
      <c r="G774" s="1">
        <f t="shared" si="8"/>
        <v>2</v>
      </c>
      <c r="H774" s="1" t="s">
        <v>1286</v>
      </c>
      <c r="I774" s="1">
        <v>1.0</v>
      </c>
      <c r="J774" s="1">
        <v>1.0</v>
      </c>
      <c r="K774" s="1">
        <v>0.5</v>
      </c>
    </row>
    <row r="775" ht="15.75" customHeight="1">
      <c r="A775" s="1" t="s">
        <v>1329</v>
      </c>
      <c r="B775" s="1">
        <v>774.0</v>
      </c>
      <c r="D775" s="1" t="s">
        <v>1332</v>
      </c>
      <c r="E775" s="1">
        <v>56.0</v>
      </c>
      <c r="F775" s="1">
        <f t="shared" si="7"/>
        <v>-1</v>
      </c>
      <c r="G775" s="1">
        <f t="shared" si="8"/>
        <v>1</v>
      </c>
      <c r="H775" s="1" t="s">
        <v>1197</v>
      </c>
      <c r="I775" s="1">
        <v>7.0</v>
      </c>
      <c r="J775" s="1">
        <v>7.0</v>
      </c>
      <c r="K775" s="1">
        <v>0.5</v>
      </c>
    </row>
    <row r="776" ht="15.75" customHeight="1">
      <c r="A776" s="1" t="s">
        <v>1329</v>
      </c>
      <c r="B776" s="1">
        <v>775.0</v>
      </c>
      <c r="C776" s="1">
        <v>30.0</v>
      </c>
      <c r="D776" s="1" t="s">
        <v>1320</v>
      </c>
      <c r="E776" s="1">
        <v>57.0</v>
      </c>
      <c r="F776" s="1">
        <f t="shared" si="7"/>
        <v>1</v>
      </c>
      <c r="G776" s="1">
        <f t="shared" si="8"/>
        <v>1</v>
      </c>
      <c r="H776" s="1" t="s">
        <v>1196</v>
      </c>
      <c r="I776" s="1">
        <v>1.0</v>
      </c>
      <c r="J776" s="1">
        <v>1.0</v>
      </c>
      <c r="K776" s="1">
        <v>0.5</v>
      </c>
    </row>
    <row r="777" ht="15.75" customHeight="1">
      <c r="A777" s="1" t="s">
        <v>1329</v>
      </c>
      <c r="B777" s="1">
        <v>776.0</v>
      </c>
      <c r="D777" s="1" t="s">
        <v>1320</v>
      </c>
      <c r="E777" s="1">
        <v>57.0</v>
      </c>
      <c r="F777" s="1">
        <f t="shared" si="7"/>
        <v>0</v>
      </c>
      <c r="G777" s="1">
        <f t="shared" si="8"/>
        <v>0</v>
      </c>
      <c r="H777" s="1" t="s">
        <v>1195</v>
      </c>
      <c r="I777" s="1">
        <v>1.0</v>
      </c>
      <c r="J777" s="1">
        <v>1.0</v>
      </c>
      <c r="K777" s="1">
        <v>0.5</v>
      </c>
    </row>
    <row r="778" ht="15.75" customHeight="1">
      <c r="A778" s="1" t="s">
        <v>1329</v>
      </c>
      <c r="B778" s="1">
        <v>777.0</v>
      </c>
      <c r="D778" s="1" t="s">
        <v>1332</v>
      </c>
      <c r="E778" s="1">
        <v>56.0</v>
      </c>
      <c r="F778" s="1">
        <f t="shared" si="7"/>
        <v>-1</v>
      </c>
      <c r="G778" s="1">
        <f t="shared" si="8"/>
        <v>1</v>
      </c>
      <c r="H778" s="1" t="s">
        <v>1197</v>
      </c>
      <c r="I778" s="1">
        <v>7.0</v>
      </c>
      <c r="J778" s="1">
        <v>7.0</v>
      </c>
      <c r="K778" s="1">
        <v>0.5</v>
      </c>
    </row>
    <row r="779" ht="15.75" customHeight="1">
      <c r="A779" s="1" t="s">
        <v>1329</v>
      </c>
      <c r="B779" s="1">
        <v>778.0</v>
      </c>
      <c r="D779" s="1" t="s">
        <v>1328</v>
      </c>
      <c r="E779" s="1">
        <v>54.0</v>
      </c>
      <c r="F779" s="1">
        <f t="shared" si="7"/>
        <v>-2</v>
      </c>
      <c r="G779" s="1">
        <f t="shared" si="8"/>
        <v>2</v>
      </c>
      <c r="H779" s="1" t="s">
        <v>1286</v>
      </c>
      <c r="I779" s="1">
        <v>6.0</v>
      </c>
      <c r="J779" s="1">
        <v>6.0</v>
      </c>
      <c r="K779" s="1">
        <v>0.5</v>
      </c>
    </row>
    <row r="780" ht="15.75" customHeight="1">
      <c r="A780" s="1" t="s">
        <v>1329</v>
      </c>
      <c r="B780" s="1">
        <v>779.0</v>
      </c>
      <c r="D780" s="1" t="s">
        <v>1321</v>
      </c>
      <c r="E780" s="1">
        <v>59.0</v>
      </c>
      <c r="F780" s="1">
        <f t="shared" si="7"/>
        <v>5</v>
      </c>
      <c r="G780" s="1">
        <f t="shared" si="8"/>
        <v>5</v>
      </c>
      <c r="H780" s="1" t="s">
        <v>1237</v>
      </c>
      <c r="I780" s="1">
        <v>2.0</v>
      </c>
      <c r="J780" s="1">
        <v>2.0</v>
      </c>
      <c r="K780" s="1">
        <v>0.5</v>
      </c>
    </row>
    <row r="781" ht="15.75" customHeight="1">
      <c r="A781" s="1" t="s">
        <v>1329</v>
      </c>
      <c r="B781" s="1">
        <v>780.0</v>
      </c>
      <c r="D781" s="1" t="s">
        <v>1320</v>
      </c>
      <c r="E781" s="1">
        <v>57.0</v>
      </c>
      <c r="F781" s="1">
        <f t="shared" si="7"/>
        <v>-2</v>
      </c>
      <c r="G781" s="1">
        <f t="shared" si="8"/>
        <v>2</v>
      </c>
      <c r="H781" s="1" t="s">
        <v>1286</v>
      </c>
      <c r="I781" s="1">
        <v>1.0</v>
      </c>
      <c r="J781" s="1">
        <v>1.0</v>
      </c>
      <c r="K781" s="1">
        <v>0.5</v>
      </c>
    </row>
    <row r="782" ht="15.75" customHeight="1">
      <c r="A782" s="1" t="s">
        <v>1329</v>
      </c>
      <c r="B782" s="1">
        <v>781.0</v>
      </c>
      <c r="D782" s="1" t="s">
        <v>1332</v>
      </c>
      <c r="E782" s="1">
        <v>56.0</v>
      </c>
      <c r="F782" s="1">
        <f t="shared" si="7"/>
        <v>-1</v>
      </c>
      <c r="G782" s="1">
        <f t="shared" si="8"/>
        <v>1</v>
      </c>
      <c r="H782" s="1" t="s">
        <v>1197</v>
      </c>
      <c r="I782" s="1">
        <v>7.0</v>
      </c>
      <c r="J782" s="1">
        <v>7.0</v>
      </c>
      <c r="K782" s="1">
        <v>0.5</v>
      </c>
    </row>
    <row r="783" ht="15.75" customHeight="1">
      <c r="A783" s="1" t="s">
        <v>1329</v>
      </c>
      <c r="B783" s="1">
        <v>782.0</v>
      </c>
      <c r="C783" s="1">
        <v>31.0</v>
      </c>
      <c r="D783" s="1" t="s">
        <v>1320</v>
      </c>
      <c r="E783" s="1">
        <v>57.0</v>
      </c>
      <c r="F783" s="1">
        <f t="shared" si="7"/>
        <v>1</v>
      </c>
      <c r="G783" s="1">
        <f t="shared" si="8"/>
        <v>1</v>
      </c>
      <c r="H783" s="1" t="s">
        <v>1196</v>
      </c>
      <c r="I783" s="1">
        <v>1.0</v>
      </c>
      <c r="J783" s="1">
        <v>1.0</v>
      </c>
      <c r="K783" s="1">
        <v>0.5</v>
      </c>
    </row>
    <row r="784" ht="15.75" customHeight="1">
      <c r="A784" s="1" t="s">
        <v>1329</v>
      </c>
      <c r="B784" s="1">
        <v>783.0</v>
      </c>
      <c r="D784" s="1" t="s">
        <v>1321</v>
      </c>
      <c r="E784" s="1">
        <v>59.0</v>
      </c>
      <c r="F784" s="1">
        <f t="shared" si="7"/>
        <v>2</v>
      </c>
      <c r="G784" s="1">
        <f t="shared" si="8"/>
        <v>2</v>
      </c>
      <c r="H784" s="1" t="s">
        <v>1285</v>
      </c>
      <c r="I784" s="1">
        <v>2.0</v>
      </c>
      <c r="J784" s="1">
        <v>2.0</v>
      </c>
      <c r="K784" s="1">
        <v>0.5</v>
      </c>
    </row>
    <row r="785" ht="15.75" customHeight="1">
      <c r="A785" s="1" t="s">
        <v>1329</v>
      </c>
      <c r="B785" s="1">
        <v>784.0</v>
      </c>
      <c r="D785" s="1" t="s">
        <v>1333</v>
      </c>
      <c r="E785" s="1">
        <v>49.0</v>
      </c>
      <c r="F785" s="1">
        <f t="shared" si="7"/>
        <v>-10</v>
      </c>
      <c r="G785" s="1">
        <f t="shared" si="8"/>
        <v>10</v>
      </c>
      <c r="H785" s="1" t="s">
        <v>1240</v>
      </c>
      <c r="I785" s="1">
        <v>3.0</v>
      </c>
      <c r="J785" s="1">
        <v>3.0</v>
      </c>
      <c r="K785" s="1">
        <v>0.5</v>
      </c>
    </row>
    <row r="786" ht="15.75" customHeight="1">
      <c r="A786" s="1" t="s">
        <v>1329</v>
      </c>
      <c r="B786" s="1">
        <v>785.0</v>
      </c>
      <c r="D786" s="1" t="s">
        <v>1331</v>
      </c>
      <c r="E786" s="1">
        <v>50.0</v>
      </c>
      <c r="F786" s="1">
        <f t="shared" si="7"/>
        <v>1</v>
      </c>
      <c r="G786" s="1">
        <f t="shared" si="8"/>
        <v>1</v>
      </c>
      <c r="H786" s="1" t="s">
        <v>1196</v>
      </c>
      <c r="I786" s="1">
        <v>4.0</v>
      </c>
      <c r="J786" s="1">
        <v>4.0</v>
      </c>
      <c r="K786" s="1">
        <v>0.5</v>
      </c>
    </row>
    <row r="787" ht="15.75" customHeight="1">
      <c r="A787" s="1" t="s">
        <v>1329</v>
      </c>
      <c r="B787" s="1">
        <v>786.0</v>
      </c>
      <c r="D787" s="1" t="s">
        <v>1327</v>
      </c>
      <c r="E787" s="1">
        <v>52.0</v>
      </c>
      <c r="F787" s="1">
        <f t="shared" si="7"/>
        <v>2</v>
      </c>
      <c r="G787" s="1">
        <f t="shared" si="8"/>
        <v>2</v>
      </c>
      <c r="H787" s="1" t="s">
        <v>1285</v>
      </c>
      <c r="I787" s="1">
        <v>5.0</v>
      </c>
      <c r="J787" s="1">
        <v>5.0</v>
      </c>
      <c r="K787" s="1">
        <v>0.5</v>
      </c>
    </row>
    <row r="788" ht="15.75" customHeight="1">
      <c r="A788" s="1" t="s">
        <v>1329</v>
      </c>
      <c r="B788" s="1">
        <v>787.0</v>
      </c>
      <c r="D788" s="1" t="s">
        <v>1331</v>
      </c>
      <c r="E788" s="1">
        <v>50.0</v>
      </c>
      <c r="F788" s="1">
        <f t="shared" si="7"/>
        <v>-2</v>
      </c>
      <c r="G788" s="1">
        <f t="shared" si="8"/>
        <v>2</v>
      </c>
      <c r="H788" s="1" t="s">
        <v>1286</v>
      </c>
      <c r="I788" s="1">
        <v>4.0</v>
      </c>
      <c r="J788" s="1">
        <v>4.0</v>
      </c>
      <c r="K788" s="1">
        <v>0.5</v>
      </c>
    </row>
    <row r="789" ht="15.75" customHeight="1">
      <c r="A789" s="1" t="s">
        <v>1329</v>
      </c>
      <c r="B789" s="1">
        <v>788.0</v>
      </c>
      <c r="D789" s="1" t="s">
        <v>1327</v>
      </c>
      <c r="E789" s="1">
        <v>52.0</v>
      </c>
      <c r="F789" s="1">
        <f t="shared" si="7"/>
        <v>2</v>
      </c>
      <c r="G789" s="1">
        <f t="shared" si="8"/>
        <v>2</v>
      </c>
      <c r="H789" s="1" t="s">
        <v>1285</v>
      </c>
      <c r="I789" s="1">
        <v>5.0</v>
      </c>
      <c r="J789" s="1">
        <v>5.0</v>
      </c>
      <c r="K789" s="1">
        <v>0.5</v>
      </c>
    </row>
    <row r="790" ht="15.75" customHeight="1">
      <c r="A790" s="1" t="s">
        <v>1329</v>
      </c>
      <c r="B790" s="1">
        <v>789.0</v>
      </c>
      <c r="D790" s="1" t="s">
        <v>1336</v>
      </c>
      <c r="E790" s="1">
        <v>40.0</v>
      </c>
      <c r="F790" s="1">
        <f t="shared" si="7"/>
        <v>-12</v>
      </c>
      <c r="G790" s="1">
        <f t="shared" si="8"/>
        <v>12</v>
      </c>
      <c r="H790" s="1" t="s">
        <v>1192</v>
      </c>
      <c r="I790" s="1">
        <v>5.0</v>
      </c>
      <c r="J790" s="1">
        <v>5.0</v>
      </c>
      <c r="K790" s="1">
        <v>0.5</v>
      </c>
    </row>
    <row r="791" ht="15.75" customHeight="1">
      <c r="A791" s="1" t="s">
        <v>1329</v>
      </c>
      <c r="B791" s="1">
        <v>790.0</v>
      </c>
      <c r="C791" s="1">
        <v>32.0</v>
      </c>
      <c r="D791" s="1" t="s">
        <v>1328</v>
      </c>
      <c r="E791" s="1">
        <v>54.0</v>
      </c>
      <c r="F791" s="1">
        <f t="shared" si="7"/>
        <v>14</v>
      </c>
      <c r="G791" s="1">
        <f t="shared" si="8"/>
        <v>14</v>
      </c>
      <c r="H791" s="1" t="s">
        <v>1290</v>
      </c>
      <c r="I791" s="1">
        <v>6.0</v>
      </c>
      <c r="J791" s="1">
        <v>6.0</v>
      </c>
      <c r="K791" s="1">
        <v>0.5</v>
      </c>
    </row>
    <row r="792" ht="15.75" customHeight="1">
      <c r="A792" s="1" t="s">
        <v>1329</v>
      </c>
      <c r="B792" s="1">
        <v>791.0</v>
      </c>
      <c r="D792" s="1" t="s">
        <v>1327</v>
      </c>
      <c r="E792" s="1">
        <v>52.0</v>
      </c>
      <c r="F792" s="1">
        <f t="shared" si="7"/>
        <v>-2</v>
      </c>
      <c r="G792" s="1">
        <f t="shared" si="8"/>
        <v>2</v>
      </c>
      <c r="H792" s="1" t="s">
        <v>1286</v>
      </c>
      <c r="I792" s="1">
        <v>5.0</v>
      </c>
      <c r="J792" s="1">
        <v>5.0</v>
      </c>
      <c r="K792" s="1">
        <v>0.5</v>
      </c>
    </row>
    <row r="793" ht="15.75" customHeight="1">
      <c r="A793" s="1" t="s">
        <v>1329</v>
      </c>
      <c r="B793" s="1">
        <v>792.0</v>
      </c>
      <c r="D793" s="1" t="s">
        <v>1331</v>
      </c>
      <c r="E793" s="1">
        <v>50.0</v>
      </c>
      <c r="F793" s="1">
        <f t="shared" si="7"/>
        <v>-2</v>
      </c>
      <c r="G793" s="1">
        <f t="shared" si="8"/>
        <v>2</v>
      </c>
      <c r="H793" s="1" t="s">
        <v>1286</v>
      </c>
      <c r="I793" s="1">
        <v>4.0</v>
      </c>
      <c r="J793" s="1">
        <v>4.0</v>
      </c>
      <c r="K793" s="1">
        <v>0.5</v>
      </c>
    </row>
    <row r="794" ht="15.75" customHeight="1">
      <c r="A794" s="1" t="s">
        <v>1329</v>
      </c>
      <c r="B794" s="1">
        <v>793.0</v>
      </c>
      <c r="D794" s="1" t="s">
        <v>1327</v>
      </c>
      <c r="E794" s="1">
        <v>52.0</v>
      </c>
      <c r="F794" s="1">
        <f t="shared" si="7"/>
        <v>2</v>
      </c>
      <c r="G794" s="1">
        <f t="shared" si="8"/>
        <v>2</v>
      </c>
      <c r="H794" s="1" t="s">
        <v>1285</v>
      </c>
      <c r="I794" s="1">
        <v>5.0</v>
      </c>
      <c r="J794" s="1">
        <v>5.0</v>
      </c>
      <c r="K794" s="1">
        <v>1.0</v>
      </c>
    </row>
    <row r="795" ht="15.75" customHeight="1">
      <c r="A795" s="1" t="s">
        <v>1329</v>
      </c>
      <c r="B795" s="1">
        <v>794.0</v>
      </c>
      <c r="D795" s="1" t="s">
        <v>1336</v>
      </c>
      <c r="E795" s="1">
        <v>40.0</v>
      </c>
      <c r="F795" s="1">
        <f t="shared" si="7"/>
        <v>-12</v>
      </c>
      <c r="G795" s="1">
        <f t="shared" si="8"/>
        <v>12</v>
      </c>
      <c r="H795" s="1" t="s">
        <v>1192</v>
      </c>
      <c r="I795" s="1">
        <v>5.0</v>
      </c>
      <c r="J795" s="1">
        <v>5.0</v>
      </c>
      <c r="K795" s="1">
        <v>1.0</v>
      </c>
    </row>
    <row r="796" ht="15.75" customHeight="1">
      <c r="A796" s="1" t="s">
        <v>1329</v>
      </c>
      <c r="B796" s="1">
        <v>795.0</v>
      </c>
      <c r="C796" s="1">
        <v>33.0</v>
      </c>
      <c r="D796" s="1" t="s">
        <v>1330</v>
      </c>
      <c r="E796" s="1">
        <v>45.0</v>
      </c>
      <c r="F796" s="1">
        <f t="shared" si="7"/>
        <v>5</v>
      </c>
      <c r="G796" s="1">
        <f t="shared" si="8"/>
        <v>5</v>
      </c>
      <c r="H796" s="1" t="s">
        <v>1237</v>
      </c>
      <c r="I796" s="1">
        <v>1.0</v>
      </c>
      <c r="J796" s="1">
        <v>1.0</v>
      </c>
      <c r="K796" s="1">
        <v>1.0</v>
      </c>
    </row>
    <row r="797" ht="15.75" customHeight="1">
      <c r="A797" s="1" t="s">
        <v>1329</v>
      </c>
      <c r="B797" s="1">
        <v>796.0</v>
      </c>
      <c r="D797" s="1" t="s">
        <v>1320</v>
      </c>
      <c r="E797" s="1">
        <v>57.0</v>
      </c>
      <c r="F797" s="1">
        <f t="shared" si="7"/>
        <v>12</v>
      </c>
      <c r="G797" s="1">
        <f t="shared" si="8"/>
        <v>12</v>
      </c>
      <c r="H797" s="1" t="s">
        <v>1191</v>
      </c>
      <c r="I797" s="1">
        <v>1.0</v>
      </c>
      <c r="J797" s="1">
        <v>1.0</v>
      </c>
      <c r="K797" s="1">
        <v>0.5</v>
      </c>
    </row>
    <row r="798" ht="15.75" customHeight="1">
      <c r="A798" s="1" t="s">
        <v>1329</v>
      </c>
      <c r="B798" s="1">
        <v>797.0</v>
      </c>
      <c r="D798" s="1" t="s">
        <v>1331</v>
      </c>
      <c r="E798" s="1">
        <v>50.0</v>
      </c>
      <c r="F798" s="1">
        <f t="shared" si="7"/>
        <v>-7</v>
      </c>
      <c r="G798" s="1">
        <f t="shared" si="8"/>
        <v>7</v>
      </c>
      <c r="H798" s="1" t="s">
        <v>1273</v>
      </c>
      <c r="I798" s="1">
        <v>4.0</v>
      </c>
      <c r="J798" s="1">
        <v>4.0</v>
      </c>
      <c r="K798" s="1">
        <v>0.5</v>
      </c>
    </row>
    <row r="799" ht="15.75" customHeight="1">
      <c r="A799" s="1" t="s">
        <v>1329</v>
      </c>
      <c r="B799" s="1">
        <v>798.0</v>
      </c>
      <c r="D799" s="1" t="s">
        <v>1327</v>
      </c>
      <c r="E799" s="1">
        <v>52.0</v>
      </c>
      <c r="F799" s="1">
        <f t="shared" si="7"/>
        <v>2</v>
      </c>
      <c r="G799" s="1">
        <f t="shared" si="8"/>
        <v>2</v>
      </c>
      <c r="H799" s="1" t="s">
        <v>1285</v>
      </c>
      <c r="I799" s="1">
        <v>5.0</v>
      </c>
      <c r="J799" s="1">
        <v>5.0</v>
      </c>
      <c r="K799" s="1">
        <v>0.5</v>
      </c>
    </row>
    <row r="800" ht="15.75" customHeight="1">
      <c r="A800" s="1" t="s">
        <v>1329</v>
      </c>
      <c r="B800" s="1">
        <v>799.0</v>
      </c>
      <c r="C800" s="1">
        <v>34.0</v>
      </c>
      <c r="D800" s="1" t="s">
        <v>1320</v>
      </c>
      <c r="E800" s="1">
        <v>57.0</v>
      </c>
      <c r="F800" s="1">
        <f t="shared" si="7"/>
        <v>5</v>
      </c>
      <c r="G800" s="1">
        <f t="shared" si="8"/>
        <v>5</v>
      </c>
      <c r="H800" s="1" t="s">
        <v>1237</v>
      </c>
      <c r="I800" s="1">
        <v>1.0</v>
      </c>
      <c r="J800" s="1">
        <v>1.0</v>
      </c>
      <c r="K800" s="1">
        <v>0.5</v>
      </c>
    </row>
    <row r="801" ht="15.75" customHeight="1">
      <c r="A801" s="1" t="s">
        <v>1329</v>
      </c>
      <c r="B801" s="1">
        <v>800.0</v>
      </c>
      <c r="D801" s="1" t="s">
        <v>1330</v>
      </c>
      <c r="E801" s="1">
        <v>45.0</v>
      </c>
      <c r="F801" s="1">
        <f t="shared" si="7"/>
        <v>-12</v>
      </c>
      <c r="G801" s="1">
        <f t="shared" si="8"/>
        <v>12</v>
      </c>
      <c r="H801" s="1" t="s">
        <v>1192</v>
      </c>
      <c r="I801" s="1">
        <v>1.0</v>
      </c>
      <c r="J801" s="1">
        <v>1.0</v>
      </c>
      <c r="K801" s="1">
        <v>0.5</v>
      </c>
    </row>
    <row r="802" ht="15.75" customHeight="1">
      <c r="A802" s="1" t="s">
        <v>1329</v>
      </c>
      <c r="B802" s="1">
        <v>801.0</v>
      </c>
      <c r="D802" s="1" t="s">
        <v>1331</v>
      </c>
      <c r="E802" s="1">
        <v>50.0</v>
      </c>
      <c r="F802" s="1">
        <f t="shared" si="7"/>
        <v>5</v>
      </c>
      <c r="G802" s="1">
        <f t="shared" si="8"/>
        <v>5</v>
      </c>
      <c r="H802" s="1" t="s">
        <v>1237</v>
      </c>
      <c r="I802" s="1">
        <v>4.0</v>
      </c>
      <c r="J802" s="1">
        <v>4.0</v>
      </c>
      <c r="K802" s="1">
        <v>0.5</v>
      </c>
    </row>
    <row r="803" ht="15.75" customHeight="1">
      <c r="A803" s="1" t="s">
        <v>1329</v>
      </c>
      <c r="B803" s="1">
        <v>802.0</v>
      </c>
      <c r="D803" s="1" t="s">
        <v>1328</v>
      </c>
      <c r="E803" s="1">
        <v>54.0</v>
      </c>
      <c r="F803" s="1">
        <f t="shared" si="7"/>
        <v>4</v>
      </c>
      <c r="G803" s="1">
        <f t="shared" si="8"/>
        <v>4</v>
      </c>
      <c r="H803" s="1" t="s">
        <v>1293</v>
      </c>
      <c r="I803" s="1">
        <v>6.0</v>
      </c>
      <c r="J803" s="1">
        <v>6.0</v>
      </c>
      <c r="K803" s="1">
        <v>0.5</v>
      </c>
    </row>
    <row r="804" ht="15.75" customHeight="1">
      <c r="A804" s="1" t="s">
        <v>1329</v>
      </c>
      <c r="B804" s="1">
        <v>803.0</v>
      </c>
      <c r="D804" s="1" t="s">
        <v>1327</v>
      </c>
      <c r="E804" s="1">
        <v>52.0</v>
      </c>
      <c r="F804" s="1">
        <f t="shared" si="7"/>
        <v>-2</v>
      </c>
      <c r="G804" s="1">
        <f t="shared" si="8"/>
        <v>2</v>
      </c>
      <c r="H804" s="1" t="s">
        <v>1286</v>
      </c>
      <c r="I804" s="1">
        <v>5.0</v>
      </c>
      <c r="J804" s="1">
        <v>5.0</v>
      </c>
      <c r="K804" s="1">
        <v>0.375</v>
      </c>
    </row>
    <row r="805" ht="15.75" customHeight="1">
      <c r="A805" s="1" t="s">
        <v>1329</v>
      </c>
      <c r="B805" s="1">
        <v>804.0</v>
      </c>
      <c r="D805" s="1" t="s">
        <v>1193</v>
      </c>
      <c r="E805" s="1">
        <v>64.0</v>
      </c>
      <c r="F805" s="1">
        <f t="shared" si="7"/>
        <v>12</v>
      </c>
      <c r="G805" s="1">
        <f t="shared" si="8"/>
        <v>12</v>
      </c>
      <c r="H805" s="1" t="s">
        <v>1191</v>
      </c>
      <c r="I805" s="1">
        <v>5.0</v>
      </c>
      <c r="J805" s="1">
        <v>5.0</v>
      </c>
      <c r="K805" s="1">
        <v>0.125</v>
      </c>
    </row>
    <row r="806" ht="15.75" customHeight="1">
      <c r="A806" s="1" t="s">
        <v>1329</v>
      </c>
      <c r="B806" s="1">
        <v>805.0</v>
      </c>
      <c r="D806" s="1" t="s">
        <v>1289</v>
      </c>
      <c r="E806" s="1">
        <v>62.0</v>
      </c>
      <c r="F806" s="1">
        <f t="shared" si="7"/>
        <v>-2</v>
      </c>
      <c r="G806" s="1">
        <f t="shared" si="8"/>
        <v>2</v>
      </c>
      <c r="H806" s="1" t="s">
        <v>1286</v>
      </c>
      <c r="I806" s="1">
        <v>4.0</v>
      </c>
      <c r="J806" s="1">
        <v>4.0</v>
      </c>
      <c r="K806" s="1">
        <v>0.375</v>
      </c>
    </row>
    <row r="807" ht="15.75" customHeight="1">
      <c r="A807" s="1" t="s">
        <v>1329</v>
      </c>
      <c r="B807" s="1">
        <v>806.0</v>
      </c>
      <c r="D807" s="1" t="s">
        <v>1200</v>
      </c>
      <c r="E807" s="1">
        <v>61.0</v>
      </c>
      <c r="F807" s="1">
        <f t="shared" si="7"/>
        <v>-1</v>
      </c>
      <c r="G807" s="1">
        <f t="shared" si="8"/>
        <v>1</v>
      </c>
      <c r="H807" s="1" t="s">
        <v>1197</v>
      </c>
      <c r="I807" s="1">
        <v>3.0</v>
      </c>
      <c r="J807" s="1">
        <v>3.0</v>
      </c>
      <c r="K807" s="1">
        <v>0.125</v>
      </c>
    </row>
    <row r="808" ht="15.75" customHeight="1">
      <c r="A808" s="1" t="s">
        <v>1329</v>
      </c>
      <c r="B808" s="1">
        <v>807.0</v>
      </c>
      <c r="D808" s="1" t="s">
        <v>1321</v>
      </c>
      <c r="E808" s="1">
        <v>59.0</v>
      </c>
      <c r="F808" s="1">
        <f t="shared" si="7"/>
        <v>-2</v>
      </c>
      <c r="G808" s="1">
        <f t="shared" si="8"/>
        <v>2</v>
      </c>
      <c r="H808" s="1" t="s">
        <v>1286</v>
      </c>
      <c r="I808" s="1">
        <v>2.0</v>
      </c>
      <c r="J808" s="1">
        <v>2.0</v>
      </c>
      <c r="K808" s="1">
        <v>0.5</v>
      </c>
    </row>
    <row r="809" ht="15.75" customHeight="1">
      <c r="A809" s="1" t="s">
        <v>1329</v>
      </c>
      <c r="B809" s="1">
        <v>808.0</v>
      </c>
      <c r="D809" s="1" t="s">
        <v>1320</v>
      </c>
      <c r="E809" s="1">
        <v>57.0</v>
      </c>
      <c r="F809" s="1">
        <f t="shared" si="7"/>
        <v>-2</v>
      </c>
      <c r="G809" s="1">
        <f t="shared" si="8"/>
        <v>2</v>
      </c>
      <c r="H809" s="1" t="s">
        <v>1286</v>
      </c>
      <c r="I809" s="1">
        <v>1.0</v>
      </c>
      <c r="J809" s="1">
        <v>1.0</v>
      </c>
      <c r="K809" s="1">
        <v>0.5</v>
      </c>
    </row>
    <row r="810" ht="15.75" customHeight="1">
      <c r="A810" s="1" t="s">
        <v>1329</v>
      </c>
      <c r="B810" s="1">
        <v>809.0</v>
      </c>
      <c r="C810" s="1">
        <v>35.0</v>
      </c>
      <c r="D810" s="1" t="s">
        <v>1332</v>
      </c>
      <c r="E810" s="1">
        <v>56.0</v>
      </c>
      <c r="F810" s="1">
        <f t="shared" si="7"/>
        <v>-1</v>
      </c>
      <c r="G810" s="1">
        <f t="shared" si="8"/>
        <v>1</v>
      </c>
      <c r="H810" s="1" t="s">
        <v>1197</v>
      </c>
      <c r="I810" s="1">
        <v>7.0</v>
      </c>
      <c r="J810" s="1">
        <v>7.0</v>
      </c>
      <c r="K810" s="1">
        <v>1.0</v>
      </c>
    </row>
    <row r="811" ht="15.75" customHeight="1">
      <c r="A811" s="1" t="s">
        <v>1329</v>
      </c>
      <c r="B811" s="1">
        <v>810.0</v>
      </c>
      <c r="D811" s="1" t="s">
        <v>1327</v>
      </c>
      <c r="E811" s="1">
        <v>52.0</v>
      </c>
      <c r="F811" s="1">
        <f t="shared" si="7"/>
        <v>-4</v>
      </c>
      <c r="G811" s="1">
        <f t="shared" si="8"/>
        <v>4</v>
      </c>
      <c r="H811" s="1" t="s">
        <v>1292</v>
      </c>
      <c r="I811" s="1">
        <v>5.0</v>
      </c>
      <c r="J811" s="1">
        <v>5.0</v>
      </c>
      <c r="K811" s="1">
        <v>0.5</v>
      </c>
    </row>
    <row r="812" ht="15.75" customHeight="1">
      <c r="A812" s="1" t="s">
        <v>1329</v>
      </c>
      <c r="B812" s="1">
        <v>811.0</v>
      </c>
      <c r="D812" s="1" t="s">
        <v>1320</v>
      </c>
      <c r="E812" s="1">
        <v>57.0</v>
      </c>
      <c r="F812" s="1">
        <f t="shared" si="7"/>
        <v>5</v>
      </c>
      <c r="G812" s="1">
        <f t="shared" si="8"/>
        <v>5</v>
      </c>
      <c r="H812" s="1" t="s">
        <v>1237</v>
      </c>
      <c r="I812" s="1">
        <v>1.0</v>
      </c>
      <c r="J812" s="1">
        <v>1.0</v>
      </c>
      <c r="K812" s="1">
        <v>0.5</v>
      </c>
    </row>
    <row r="813" ht="15.75" customHeight="1">
      <c r="A813" s="1" t="s">
        <v>1329</v>
      </c>
      <c r="B813" s="1">
        <v>812.0</v>
      </c>
      <c r="D813" s="1" t="s">
        <v>1333</v>
      </c>
      <c r="E813" s="1">
        <v>49.0</v>
      </c>
      <c r="F813" s="1">
        <f t="shared" si="7"/>
        <v>-8</v>
      </c>
      <c r="G813" s="1">
        <f t="shared" si="8"/>
        <v>8</v>
      </c>
      <c r="H813" s="1" t="s">
        <v>1274</v>
      </c>
      <c r="I813" s="1">
        <v>3.0</v>
      </c>
      <c r="J813" s="1">
        <v>3.0</v>
      </c>
      <c r="K813" s="1">
        <v>0.5</v>
      </c>
    </row>
    <row r="814">
      <c r="A814" s="1" t="s">
        <v>1329</v>
      </c>
      <c r="B814" s="1">
        <v>813.0</v>
      </c>
      <c r="D814" s="1" t="s">
        <v>1331</v>
      </c>
      <c r="E814" s="1">
        <v>50.0</v>
      </c>
      <c r="F814" s="1">
        <f t="shared" si="7"/>
        <v>1</v>
      </c>
      <c r="G814" s="1">
        <f t="shared" si="8"/>
        <v>1</v>
      </c>
      <c r="H814" s="1" t="s">
        <v>1196</v>
      </c>
      <c r="I814" s="1">
        <v>4.0</v>
      </c>
      <c r="J814" s="1">
        <v>4.0</v>
      </c>
      <c r="K814" s="1">
        <v>0.5</v>
      </c>
    </row>
    <row r="815" ht="15.75" customHeight="1">
      <c r="A815" s="1" t="s">
        <v>1329</v>
      </c>
      <c r="B815" s="1">
        <v>814.0</v>
      </c>
      <c r="D815" s="1" t="s">
        <v>1327</v>
      </c>
      <c r="E815" s="1">
        <v>52.0</v>
      </c>
      <c r="F815" s="1">
        <f t="shared" si="7"/>
        <v>2</v>
      </c>
      <c r="G815" s="1">
        <f t="shared" si="8"/>
        <v>2</v>
      </c>
      <c r="H815" s="1" t="s">
        <v>1285</v>
      </c>
      <c r="I815" s="1">
        <v>5.0</v>
      </c>
      <c r="J815" s="1">
        <v>5.0</v>
      </c>
      <c r="K815" s="1">
        <v>0.5</v>
      </c>
    </row>
    <row r="816" ht="15.75" customHeight="1">
      <c r="A816" s="1" t="s">
        <v>1337</v>
      </c>
      <c r="B816" s="1">
        <v>815.0</v>
      </c>
      <c r="C816" s="1">
        <v>3.0</v>
      </c>
      <c r="D816" s="1" t="s">
        <v>1223</v>
      </c>
      <c r="E816" s="1">
        <v>73.0</v>
      </c>
      <c r="F816" s="1"/>
      <c r="G816" s="1"/>
      <c r="I816" s="1">
        <v>3.0</v>
      </c>
      <c r="J816" s="1">
        <v>3.0</v>
      </c>
      <c r="K816" s="1">
        <v>2.0</v>
      </c>
    </row>
    <row r="817" ht="15.75" customHeight="1">
      <c r="A817" s="1" t="s">
        <v>1337</v>
      </c>
      <c r="B817" s="1">
        <v>816.0</v>
      </c>
      <c r="C817" s="1">
        <v>4.0</v>
      </c>
      <c r="D817" s="1" t="s">
        <v>1224</v>
      </c>
      <c r="E817" s="1">
        <v>74.0</v>
      </c>
      <c r="F817" s="1">
        <f t="shared" ref="F817:F823" si="9">E817-E816</f>
        <v>1</v>
      </c>
      <c r="G817" s="1">
        <f t="shared" ref="G817:G823" si="10">ABS(F817)</f>
        <v>1</v>
      </c>
      <c r="H817" s="1" t="s">
        <v>1196</v>
      </c>
      <c r="I817" s="1">
        <v>4.0</v>
      </c>
      <c r="J817" s="1">
        <v>4.0</v>
      </c>
      <c r="K817" s="1">
        <v>2.0</v>
      </c>
    </row>
    <row r="818">
      <c r="A818" s="1" t="s">
        <v>1337</v>
      </c>
      <c r="B818" s="1">
        <v>817.0</v>
      </c>
      <c r="D818" s="1" t="s">
        <v>1225</v>
      </c>
      <c r="E818" s="1">
        <v>76.0</v>
      </c>
      <c r="F818" s="1">
        <f t="shared" si="9"/>
        <v>2</v>
      </c>
      <c r="G818" s="1">
        <f t="shared" si="10"/>
        <v>2</v>
      </c>
      <c r="H818" s="1" t="s">
        <v>1285</v>
      </c>
      <c r="I818" s="1">
        <v>5.0</v>
      </c>
      <c r="J818" s="1">
        <v>5.0</v>
      </c>
      <c r="K818" s="1">
        <v>2.0</v>
      </c>
    </row>
    <row r="819" ht="15.75" customHeight="1">
      <c r="A819" s="1" t="s">
        <v>1337</v>
      </c>
      <c r="B819" s="1">
        <v>818.0</v>
      </c>
      <c r="C819" s="1">
        <v>5.0</v>
      </c>
      <c r="D819" s="1" t="s">
        <v>1190</v>
      </c>
      <c r="E819" s="1">
        <v>78.0</v>
      </c>
      <c r="F819" s="1">
        <f t="shared" si="9"/>
        <v>2</v>
      </c>
      <c r="G819" s="1">
        <f t="shared" si="10"/>
        <v>2</v>
      </c>
      <c r="H819" s="1" t="s">
        <v>1285</v>
      </c>
      <c r="I819" s="1">
        <v>6.0</v>
      </c>
      <c r="J819" s="1">
        <v>6.0</v>
      </c>
      <c r="K819" s="1">
        <v>2.0</v>
      </c>
    </row>
    <row r="820" ht="15.75" customHeight="1">
      <c r="A820" s="1" t="s">
        <v>1337</v>
      </c>
      <c r="B820" s="1">
        <v>819.0</v>
      </c>
      <c r="C820" s="1">
        <v>24.0</v>
      </c>
      <c r="D820" s="1" t="s">
        <v>1223</v>
      </c>
      <c r="E820" s="1">
        <v>73.0</v>
      </c>
      <c r="F820" s="1">
        <f t="shared" si="9"/>
        <v>-5</v>
      </c>
      <c r="G820" s="1">
        <f t="shared" si="10"/>
        <v>5</v>
      </c>
      <c r="H820" s="1" t="s">
        <v>1272</v>
      </c>
      <c r="I820" s="1">
        <v>3.0</v>
      </c>
      <c r="J820" s="1">
        <v>3.0</v>
      </c>
      <c r="K820" s="1">
        <v>2.0</v>
      </c>
    </row>
    <row r="821">
      <c r="A821" s="1" t="s">
        <v>1337</v>
      </c>
      <c r="B821" s="1">
        <v>820.0</v>
      </c>
      <c r="C821" s="1">
        <v>25.0</v>
      </c>
      <c r="D821" s="1" t="s">
        <v>1224</v>
      </c>
      <c r="E821" s="1">
        <v>74.0</v>
      </c>
      <c r="F821" s="1">
        <f t="shared" si="9"/>
        <v>1</v>
      </c>
      <c r="G821" s="1">
        <f t="shared" si="10"/>
        <v>1</v>
      </c>
      <c r="H821" s="1" t="s">
        <v>1196</v>
      </c>
      <c r="I821" s="1">
        <v>4.0</v>
      </c>
      <c r="J821" s="1">
        <v>4.0</v>
      </c>
      <c r="K821" s="1">
        <v>2.0</v>
      </c>
    </row>
    <row r="822" ht="15.75" customHeight="1">
      <c r="A822" s="1" t="s">
        <v>1337</v>
      </c>
      <c r="B822" s="1">
        <v>821.0</v>
      </c>
      <c r="D822" s="1" t="s">
        <v>1225</v>
      </c>
      <c r="E822" s="1">
        <v>76.0</v>
      </c>
      <c r="F822" s="1">
        <f t="shared" si="9"/>
        <v>2</v>
      </c>
      <c r="G822" s="1">
        <f t="shared" si="10"/>
        <v>2</v>
      </c>
      <c r="H822" s="1" t="s">
        <v>1285</v>
      </c>
      <c r="I822" s="1">
        <v>5.0</v>
      </c>
      <c r="J822" s="1">
        <v>5.0</v>
      </c>
      <c r="K822" s="1">
        <v>2.0</v>
      </c>
    </row>
    <row r="823" ht="15.75" customHeight="1">
      <c r="A823" s="1" t="s">
        <v>1338</v>
      </c>
      <c r="B823" s="1">
        <v>822.0</v>
      </c>
      <c r="C823" s="1">
        <v>26.0</v>
      </c>
      <c r="D823" s="1" t="s">
        <v>1190</v>
      </c>
      <c r="E823" s="1">
        <v>78.0</v>
      </c>
      <c r="F823" s="1">
        <f t="shared" si="9"/>
        <v>2</v>
      </c>
      <c r="G823" s="1">
        <f t="shared" si="10"/>
        <v>2</v>
      </c>
      <c r="H823" s="1" t="s">
        <v>1285</v>
      </c>
      <c r="I823" s="1">
        <v>6.0</v>
      </c>
      <c r="J823" s="1">
        <v>6.0</v>
      </c>
      <c r="K823" s="1">
        <v>2.0</v>
      </c>
    </row>
    <row r="824" ht="15.75" customHeight="1">
      <c r="A824" s="1" t="s">
        <v>1338</v>
      </c>
      <c r="B824" s="1">
        <v>823.0</v>
      </c>
      <c r="C824" s="1">
        <v>3.0</v>
      </c>
      <c r="D824" s="1" t="s">
        <v>1230</v>
      </c>
      <c r="E824" s="1">
        <v>69.0</v>
      </c>
      <c r="F824" s="1"/>
      <c r="G824" s="1"/>
      <c r="I824" s="1">
        <v>1.0</v>
      </c>
      <c r="J824" s="1">
        <v>1.0</v>
      </c>
      <c r="K824" s="1">
        <v>2.0</v>
      </c>
    </row>
    <row r="825" ht="15.75" customHeight="1">
      <c r="A825" s="1" t="s">
        <v>1338</v>
      </c>
      <c r="B825" s="1">
        <v>824.0</v>
      </c>
      <c r="C825" s="1">
        <v>4.0</v>
      </c>
      <c r="D825" s="1" t="s">
        <v>1228</v>
      </c>
      <c r="E825" s="1">
        <v>71.0</v>
      </c>
      <c r="F825" s="1">
        <f t="shared" ref="F825:F831" si="11">E825-E824</f>
        <v>2</v>
      </c>
      <c r="G825" s="1">
        <f t="shared" ref="G825:G831" si="12">ABS(F825)</f>
        <v>2</v>
      </c>
      <c r="H825" s="1" t="s">
        <v>1285</v>
      </c>
      <c r="I825" s="1">
        <v>2.0</v>
      </c>
      <c r="J825" s="1">
        <v>2.0</v>
      </c>
      <c r="K825" s="1">
        <v>2.0</v>
      </c>
    </row>
    <row r="826" ht="15.75" customHeight="1">
      <c r="A826" s="1" t="s">
        <v>1338</v>
      </c>
      <c r="B826" s="1">
        <v>825.0</v>
      </c>
      <c r="D826" s="1" t="s">
        <v>1223</v>
      </c>
      <c r="E826" s="1">
        <v>73.0</v>
      </c>
      <c r="F826" s="1">
        <f t="shared" si="11"/>
        <v>2</v>
      </c>
      <c r="G826" s="1">
        <f t="shared" si="12"/>
        <v>2</v>
      </c>
      <c r="H826" s="1" t="s">
        <v>1285</v>
      </c>
      <c r="I826" s="1">
        <v>3.0</v>
      </c>
      <c r="J826" s="1">
        <v>3.0</v>
      </c>
      <c r="K826" s="1">
        <v>2.0</v>
      </c>
    </row>
    <row r="827" ht="15.75" customHeight="1">
      <c r="A827" s="1" t="s">
        <v>1338</v>
      </c>
      <c r="B827" s="1">
        <v>826.0</v>
      </c>
      <c r="C827" s="1">
        <v>5.0</v>
      </c>
      <c r="D827" s="1" t="s">
        <v>1224</v>
      </c>
      <c r="E827" s="1">
        <v>74.0</v>
      </c>
      <c r="F827" s="1">
        <f t="shared" si="11"/>
        <v>1</v>
      </c>
      <c r="G827" s="1">
        <f t="shared" si="12"/>
        <v>1</v>
      </c>
      <c r="H827" s="1" t="s">
        <v>1196</v>
      </c>
      <c r="I827" s="1">
        <v>4.0</v>
      </c>
      <c r="J827" s="1">
        <v>4.0</v>
      </c>
      <c r="K827" s="1">
        <v>2.0</v>
      </c>
    </row>
    <row r="828" ht="15.75" customHeight="1">
      <c r="A828" s="1" t="s">
        <v>1338</v>
      </c>
      <c r="B828" s="1">
        <v>827.0</v>
      </c>
      <c r="C828" s="1">
        <v>24.0</v>
      </c>
      <c r="D828" s="1" t="s">
        <v>1230</v>
      </c>
      <c r="E828" s="1">
        <v>69.0</v>
      </c>
      <c r="F828" s="1">
        <f t="shared" si="11"/>
        <v>-5</v>
      </c>
      <c r="G828" s="1">
        <f t="shared" si="12"/>
        <v>5</v>
      </c>
      <c r="H828" s="1" t="s">
        <v>1272</v>
      </c>
      <c r="I828" s="1">
        <v>1.0</v>
      </c>
      <c r="J828" s="1">
        <v>1.0</v>
      </c>
      <c r="K828" s="1">
        <v>2.0</v>
      </c>
    </row>
    <row r="829" ht="15.75" customHeight="1">
      <c r="A829" s="1" t="s">
        <v>1338</v>
      </c>
      <c r="B829" s="1">
        <v>828.0</v>
      </c>
      <c r="C829" s="1">
        <v>25.0</v>
      </c>
      <c r="D829" s="1" t="s">
        <v>1228</v>
      </c>
      <c r="E829" s="1">
        <v>71.0</v>
      </c>
      <c r="F829" s="1">
        <f t="shared" si="11"/>
        <v>2</v>
      </c>
      <c r="G829" s="1">
        <f t="shared" si="12"/>
        <v>2</v>
      </c>
      <c r="H829" s="1" t="s">
        <v>1285</v>
      </c>
      <c r="I829" s="1">
        <v>2.0</v>
      </c>
      <c r="J829" s="1">
        <v>2.0</v>
      </c>
      <c r="K829" s="1">
        <v>2.0</v>
      </c>
    </row>
    <row r="830" ht="15.75" customHeight="1">
      <c r="A830" s="1" t="s">
        <v>1338</v>
      </c>
      <c r="B830" s="1">
        <v>829.0</v>
      </c>
      <c r="D830" s="1" t="s">
        <v>1223</v>
      </c>
      <c r="E830" s="1">
        <v>73.0</v>
      </c>
      <c r="F830" s="1">
        <f t="shared" si="11"/>
        <v>2</v>
      </c>
      <c r="G830" s="1">
        <f t="shared" si="12"/>
        <v>2</v>
      </c>
      <c r="H830" s="1" t="s">
        <v>1285</v>
      </c>
      <c r="I830" s="1">
        <v>3.0</v>
      </c>
      <c r="J830" s="1">
        <v>3.0</v>
      </c>
      <c r="K830" s="1">
        <v>2.0</v>
      </c>
    </row>
    <row r="831" ht="15.75" customHeight="1">
      <c r="A831" s="1" t="s">
        <v>1338</v>
      </c>
      <c r="B831" s="1">
        <v>830.0</v>
      </c>
      <c r="C831" s="1">
        <v>26.0</v>
      </c>
      <c r="D831" s="1" t="s">
        <v>1224</v>
      </c>
      <c r="E831" s="1">
        <v>74.0</v>
      </c>
      <c r="F831" s="1">
        <f t="shared" si="11"/>
        <v>1</v>
      </c>
      <c r="G831" s="1">
        <f t="shared" si="12"/>
        <v>1</v>
      </c>
      <c r="H831" s="1" t="s">
        <v>1196</v>
      </c>
      <c r="I831" s="1">
        <v>4.0</v>
      </c>
      <c r="J831" s="1">
        <v>4.0</v>
      </c>
      <c r="K831" s="1">
        <v>2.0</v>
      </c>
    </row>
    <row r="832" ht="15.75" customHeight="1">
      <c r="A832" s="1" t="s">
        <v>1212</v>
      </c>
      <c r="B832" s="1">
        <v>831.0</v>
      </c>
      <c r="C832" s="1">
        <v>7.0</v>
      </c>
      <c r="D832" s="1" t="s">
        <v>1223</v>
      </c>
      <c r="E832" s="1">
        <v>73.0</v>
      </c>
      <c r="F832" s="1"/>
      <c r="G832" s="1"/>
      <c r="I832" s="1">
        <v>3.0</v>
      </c>
      <c r="J832" s="1">
        <v>3.0</v>
      </c>
      <c r="K832" s="1">
        <v>1.0</v>
      </c>
    </row>
    <row r="833" ht="15.75" customHeight="1">
      <c r="A833" s="1" t="s">
        <v>1212</v>
      </c>
      <c r="B833" s="1">
        <v>832.0</v>
      </c>
      <c r="D833" s="1" t="s">
        <v>1224</v>
      </c>
      <c r="E833" s="1">
        <v>74.0</v>
      </c>
      <c r="F833" s="1">
        <f t="shared" ref="F833:F997" si="13">E833-E832</f>
        <v>1</v>
      </c>
      <c r="G833" s="1">
        <f t="shared" ref="G833:G997" si="14">ABS(F833)</f>
        <v>1</v>
      </c>
      <c r="H833" s="1" t="s">
        <v>1196</v>
      </c>
      <c r="I833" s="1">
        <v>4.0</v>
      </c>
      <c r="J833" s="1">
        <v>4.0</v>
      </c>
      <c r="K833" s="1">
        <v>1.0</v>
      </c>
    </row>
    <row r="834" ht="15.75" customHeight="1">
      <c r="A834" s="1" t="s">
        <v>1212</v>
      </c>
      <c r="B834" s="1">
        <v>833.0</v>
      </c>
      <c r="D834" s="1" t="s">
        <v>1225</v>
      </c>
      <c r="E834" s="1">
        <v>76.0</v>
      </c>
      <c r="F834" s="1">
        <f t="shared" si="13"/>
        <v>2</v>
      </c>
      <c r="G834" s="1">
        <f t="shared" si="14"/>
        <v>2</v>
      </c>
      <c r="H834" s="1" t="s">
        <v>1226</v>
      </c>
      <c r="I834" s="1">
        <v>5.0</v>
      </c>
      <c r="J834" s="1">
        <v>5.0</v>
      </c>
      <c r="K834" s="1">
        <v>0.5</v>
      </c>
    </row>
    <row r="835" ht="15.75" customHeight="1">
      <c r="A835" s="1" t="s">
        <v>1212</v>
      </c>
      <c r="B835" s="1">
        <v>834.0</v>
      </c>
      <c r="D835" s="1" t="s">
        <v>1224</v>
      </c>
      <c r="E835" s="1">
        <v>74.0</v>
      </c>
      <c r="F835" s="1">
        <f t="shared" si="13"/>
        <v>-2</v>
      </c>
      <c r="G835" s="1">
        <f t="shared" si="14"/>
        <v>2</v>
      </c>
      <c r="H835" s="1" t="s">
        <v>1227</v>
      </c>
      <c r="I835" s="1">
        <v>4.0</v>
      </c>
      <c r="J835" s="1">
        <v>4.0</v>
      </c>
      <c r="K835" s="1">
        <f>0.75*0.5</f>
        <v>0.375</v>
      </c>
    </row>
    <row r="836" ht="15.75" customHeight="1">
      <c r="A836" s="1" t="s">
        <v>1212</v>
      </c>
      <c r="B836" s="1">
        <v>835.0</v>
      </c>
      <c r="D836" s="1" t="s">
        <v>1223</v>
      </c>
      <c r="E836" s="1">
        <v>73.0</v>
      </c>
      <c r="F836" s="1">
        <f t="shared" si="13"/>
        <v>-1</v>
      </c>
      <c r="G836" s="1">
        <f t="shared" si="14"/>
        <v>1</v>
      </c>
      <c r="H836" s="1" t="s">
        <v>1197</v>
      </c>
      <c r="I836" s="1">
        <v>3.0</v>
      </c>
      <c r="J836" s="1">
        <v>3.0</v>
      </c>
      <c r="K836" s="1">
        <v>1.125</v>
      </c>
    </row>
    <row r="837" ht="15.75" customHeight="1">
      <c r="A837" s="1" t="s">
        <v>1212</v>
      </c>
      <c r="B837" s="1">
        <v>836.0</v>
      </c>
      <c r="D837" s="1" t="s">
        <v>1224</v>
      </c>
      <c r="E837" s="1">
        <v>74.0</v>
      </c>
      <c r="F837" s="1">
        <f t="shared" si="13"/>
        <v>1</v>
      </c>
      <c r="G837" s="1">
        <f t="shared" si="14"/>
        <v>1</v>
      </c>
      <c r="H837" s="1" t="s">
        <v>1196</v>
      </c>
      <c r="I837" s="1">
        <v>4.0</v>
      </c>
      <c r="J837" s="1">
        <v>4.0</v>
      </c>
      <c r="K837" s="1">
        <v>0.5</v>
      </c>
    </row>
    <row r="838" ht="15.75" customHeight="1">
      <c r="A838" s="1" t="s">
        <v>1212</v>
      </c>
      <c r="B838" s="1">
        <v>837.0</v>
      </c>
      <c r="D838" s="1" t="s">
        <v>1228</v>
      </c>
      <c r="E838" s="1">
        <v>71.0</v>
      </c>
      <c r="F838" s="1">
        <f t="shared" si="13"/>
        <v>-3</v>
      </c>
      <c r="G838" s="1">
        <f t="shared" si="14"/>
        <v>3</v>
      </c>
      <c r="H838" s="1" t="s">
        <v>1229</v>
      </c>
      <c r="I838" s="1">
        <v>2.0</v>
      </c>
      <c r="J838" s="1">
        <v>2.0</v>
      </c>
      <c r="K838" s="1">
        <v>0.5</v>
      </c>
    </row>
    <row r="839" ht="15.75" customHeight="1">
      <c r="A839" s="1" t="s">
        <v>1212</v>
      </c>
      <c r="B839" s="1">
        <v>838.0</v>
      </c>
      <c r="C839" s="1">
        <v>8.0</v>
      </c>
      <c r="D839" s="1" t="s">
        <v>1223</v>
      </c>
      <c r="E839" s="1">
        <v>73.0</v>
      </c>
      <c r="F839" s="1">
        <f t="shared" si="13"/>
        <v>2</v>
      </c>
      <c r="G839" s="1">
        <f t="shared" si="14"/>
        <v>2</v>
      </c>
      <c r="H839" s="1" t="s">
        <v>1226</v>
      </c>
      <c r="I839" s="1">
        <v>3.0</v>
      </c>
      <c r="J839" s="1">
        <v>3.0</v>
      </c>
      <c r="K839" s="1">
        <v>0.5</v>
      </c>
    </row>
    <row r="840" ht="15.75" customHeight="1">
      <c r="A840" s="1" t="s">
        <v>1212</v>
      </c>
      <c r="B840" s="1">
        <v>839.0</v>
      </c>
      <c r="D840" s="1" t="s">
        <v>1230</v>
      </c>
      <c r="E840" s="1">
        <v>69.0</v>
      </c>
      <c r="F840" s="1">
        <f t="shared" si="13"/>
        <v>-4</v>
      </c>
      <c r="G840" s="1">
        <f t="shared" si="14"/>
        <v>4</v>
      </c>
      <c r="H840" s="1" t="s">
        <v>1292</v>
      </c>
      <c r="I840" s="1">
        <v>1.0</v>
      </c>
      <c r="J840" s="1">
        <v>1.0</v>
      </c>
      <c r="K840" s="1">
        <v>0.5</v>
      </c>
    </row>
    <row r="841" ht="15.75" customHeight="1">
      <c r="A841" s="1" t="s">
        <v>1212</v>
      </c>
      <c r="B841" s="1">
        <v>840.0</v>
      </c>
      <c r="D841" s="1" t="s">
        <v>1223</v>
      </c>
      <c r="E841" s="1">
        <v>73.0</v>
      </c>
      <c r="F841" s="1">
        <f t="shared" si="13"/>
        <v>4</v>
      </c>
      <c r="G841" s="1">
        <f t="shared" si="14"/>
        <v>4</v>
      </c>
      <c r="H841" s="1" t="s">
        <v>1293</v>
      </c>
      <c r="I841" s="1">
        <v>3.0</v>
      </c>
      <c r="J841" s="1">
        <v>3.0</v>
      </c>
      <c r="K841" s="1">
        <v>1.0</v>
      </c>
    </row>
    <row r="842" ht="15.75" customHeight="1">
      <c r="A842" s="1" t="s">
        <v>1212</v>
      </c>
      <c r="B842" s="1">
        <v>841.0</v>
      </c>
      <c r="D842" s="1" t="s">
        <v>1224</v>
      </c>
      <c r="E842" s="1">
        <v>74.0</v>
      </c>
      <c r="F842" s="1">
        <f t="shared" si="13"/>
        <v>1</v>
      </c>
      <c r="G842" s="1">
        <f t="shared" si="14"/>
        <v>1</v>
      </c>
      <c r="H842" s="1" t="s">
        <v>1196</v>
      </c>
      <c r="I842" s="1">
        <v>4.0</v>
      </c>
      <c r="J842" s="1">
        <v>4.0</v>
      </c>
      <c r="K842" s="1">
        <v>1.0</v>
      </c>
    </row>
    <row r="843" ht="15.75" customHeight="1">
      <c r="A843" s="1" t="s">
        <v>1212</v>
      </c>
      <c r="B843" s="1">
        <v>842.0</v>
      </c>
      <c r="C843" s="1">
        <v>9.0</v>
      </c>
      <c r="D843" s="1" t="s">
        <v>1225</v>
      </c>
      <c r="E843" s="1">
        <v>76.0</v>
      </c>
      <c r="F843" s="1">
        <f t="shared" si="13"/>
        <v>2</v>
      </c>
      <c r="G843" s="1">
        <f t="shared" si="14"/>
        <v>2</v>
      </c>
      <c r="H843" s="1" t="s">
        <v>1226</v>
      </c>
      <c r="I843" s="1">
        <v>5.0</v>
      </c>
      <c r="J843" s="1">
        <v>5.0</v>
      </c>
      <c r="K843" s="1">
        <v>0.5</v>
      </c>
    </row>
    <row r="844" ht="15.75" customHeight="1">
      <c r="A844" s="1" t="s">
        <v>1212</v>
      </c>
      <c r="B844" s="1">
        <v>843.0</v>
      </c>
      <c r="D844" s="1" t="s">
        <v>1224</v>
      </c>
      <c r="E844" s="1">
        <v>74.0</v>
      </c>
      <c r="F844" s="1">
        <f t="shared" si="13"/>
        <v>-2</v>
      </c>
      <c r="G844" s="1">
        <f t="shared" si="14"/>
        <v>2</v>
      </c>
      <c r="H844" s="1" t="s">
        <v>1227</v>
      </c>
      <c r="I844" s="1">
        <v>4.0</v>
      </c>
      <c r="J844" s="1">
        <v>4.0</v>
      </c>
      <c r="K844" s="1">
        <f>0.75*0.5</f>
        <v>0.375</v>
      </c>
    </row>
    <row r="845" ht="15.75" customHeight="1">
      <c r="A845" s="1" t="s">
        <v>1212</v>
      </c>
      <c r="B845" s="1">
        <v>844.0</v>
      </c>
      <c r="D845" s="1" t="s">
        <v>1223</v>
      </c>
      <c r="E845" s="1">
        <v>73.0</v>
      </c>
      <c r="F845" s="1">
        <f t="shared" si="13"/>
        <v>-1</v>
      </c>
      <c r="G845" s="1">
        <f t="shared" si="14"/>
        <v>1</v>
      </c>
      <c r="H845" s="1" t="s">
        <v>1197</v>
      </c>
      <c r="I845" s="1">
        <v>3.0</v>
      </c>
      <c r="J845" s="1">
        <v>3.0</v>
      </c>
      <c r="K845" s="1">
        <v>1.125</v>
      </c>
    </row>
    <row r="846" ht="15.75" customHeight="1">
      <c r="A846" s="1" t="s">
        <v>1212</v>
      </c>
      <c r="B846" s="1">
        <v>845.0</v>
      </c>
      <c r="D846" s="1" t="s">
        <v>1224</v>
      </c>
      <c r="E846" s="1">
        <v>74.0</v>
      </c>
      <c r="F846" s="1">
        <f t="shared" si="13"/>
        <v>1</v>
      </c>
      <c r="G846" s="1">
        <f t="shared" si="14"/>
        <v>1</v>
      </c>
      <c r="H846" s="1" t="s">
        <v>1196</v>
      </c>
      <c r="I846" s="1">
        <v>4.0</v>
      </c>
      <c r="J846" s="1">
        <v>4.0</v>
      </c>
      <c r="K846" s="1">
        <v>0.5</v>
      </c>
    </row>
    <row r="847" ht="15.75" customHeight="1">
      <c r="A847" s="1" t="s">
        <v>1212</v>
      </c>
      <c r="B847" s="1">
        <v>846.0</v>
      </c>
      <c r="D847" s="1" t="s">
        <v>1228</v>
      </c>
      <c r="E847" s="1">
        <v>71.0</v>
      </c>
      <c r="F847" s="1">
        <f t="shared" si="13"/>
        <v>-3</v>
      </c>
      <c r="G847" s="1">
        <f t="shared" si="14"/>
        <v>3</v>
      </c>
      <c r="H847" s="1" t="s">
        <v>1229</v>
      </c>
      <c r="I847" s="1">
        <v>2.0</v>
      </c>
      <c r="J847" s="1">
        <v>2.0</v>
      </c>
      <c r="K847" s="1">
        <v>0.5</v>
      </c>
    </row>
    <row r="848" ht="15.75" customHeight="1">
      <c r="A848" s="1" t="s">
        <v>1212</v>
      </c>
      <c r="B848" s="1">
        <v>847.0</v>
      </c>
      <c r="D848" s="1" t="s">
        <v>1223</v>
      </c>
      <c r="E848" s="1">
        <v>73.0</v>
      </c>
      <c r="F848" s="1">
        <f t="shared" si="13"/>
        <v>2</v>
      </c>
      <c r="G848" s="1">
        <f t="shared" si="14"/>
        <v>2</v>
      </c>
      <c r="H848" s="1" t="s">
        <v>1226</v>
      </c>
      <c r="I848" s="1">
        <v>3.0</v>
      </c>
      <c r="J848" s="1">
        <v>3.0</v>
      </c>
      <c r="K848" s="1">
        <v>0.5</v>
      </c>
    </row>
    <row r="849" ht="15.75" customHeight="1">
      <c r="A849" s="1" t="s">
        <v>1212</v>
      </c>
      <c r="B849" s="1">
        <v>848.0</v>
      </c>
      <c r="D849" s="1" t="s">
        <v>1230</v>
      </c>
      <c r="E849" s="1">
        <v>69.0</v>
      </c>
      <c r="F849" s="1">
        <f t="shared" si="13"/>
        <v>-4</v>
      </c>
      <c r="G849" s="1">
        <f t="shared" si="14"/>
        <v>4</v>
      </c>
      <c r="H849" s="1" t="s">
        <v>1292</v>
      </c>
      <c r="I849" s="1">
        <v>1.0</v>
      </c>
      <c r="J849" s="1">
        <v>1.0</v>
      </c>
      <c r="K849" s="1">
        <v>0.5</v>
      </c>
    </row>
    <row r="850" ht="15.75" customHeight="1">
      <c r="A850" s="1" t="s">
        <v>1212</v>
      </c>
      <c r="B850" s="1">
        <v>849.0</v>
      </c>
      <c r="C850" s="1">
        <v>10.0</v>
      </c>
      <c r="D850" s="1" t="s">
        <v>1223</v>
      </c>
      <c r="E850" s="1">
        <v>73.0</v>
      </c>
      <c r="F850" s="1">
        <f t="shared" si="13"/>
        <v>4</v>
      </c>
      <c r="G850" s="1">
        <f t="shared" si="14"/>
        <v>4</v>
      </c>
      <c r="H850" s="1" t="s">
        <v>1293</v>
      </c>
      <c r="I850" s="1">
        <v>3.0</v>
      </c>
      <c r="J850" s="1">
        <v>3.0</v>
      </c>
      <c r="K850" s="1">
        <v>0.5</v>
      </c>
    </row>
    <row r="851" ht="15.75" customHeight="1">
      <c r="A851" s="1" t="s">
        <v>1212</v>
      </c>
      <c r="B851" s="1">
        <v>850.0</v>
      </c>
      <c r="D851" s="1" t="s">
        <v>1230</v>
      </c>
      <c r="E851" s="1">
        <v>69.0</v>
      </c>
      <c r="F851" s="1">
        <f t="shared" si="13"/>
        <v>-4</v>
      </c>
      <c r="G851" s="1">
        <f t="shared" si="14"/>
        <v>4</v>
      </c>
      <c r="H851" s="1" t="s">
        <v>1292</v>
      </c>
      <c r="I851" s="1">
        <v>1.0</v>
      </c>
      <c r="J851" s="1">
        <v>1.0</v>
      </c>
      <c r="K851" s="1">
        <v>0.5</v>
      </c>
    </row>
    <row r="852" ht="15.75" customHeight="1">
      <c r="A852" s="1" t="s">
        <v>1212</v>
      </c>
      <c r="B852" s="1">
        <v>851.0</v>
      </c>
      <c r="D852" s="1" t="s">
        <v>1225</v>
      </c>
      <c r="E852" s="1">
        <v>76.0</v>
      </c>
      <c r="F852" s="1">
        <f t="shared" si="13"/>
        <v>7</v>
      </c>
      <c r="G852" s="1">
        <f t="shared" si="14"/>
        <v>7</v>
      </c>
      <c r="H852" s="1" t="s">
        <v>1233</v>
      </c>
      <c r="I852" s="1">
        <v>5.0</v>
      </c>
      <c r="J852" s="1">
        <v>5.0</v>
      </c>
      <c r="K852" s="1">
        <v>0.5</v>
      </c>
    </row>
    <row r="853" ht="15.75" customHeight="1">
      <c r="A853" s="1" t="s">
        <v>1212</v>
      </c>
      <c r="B853" s="1">
        <v>852.0</v>
      </c>
      <c r="D853" s="1" t="s">
        <v>1225</v>
      </c>
      <c r="E853" s="1">
        <v>76.0</v>
      </c>
      <c r="F853" s="1">
        <f t="shared" si="13"/>
        <v>0</v>
      </c>
      <c r="G853" s="1">
        <f t="shared" si="14"/>
        <v>0</v>
      </c>
      <c r="H853" s="1" t="s">
        <v>1195</v>
      </c>
      <c r="I853" s="1">
        <v>5.0</v>
      </c>
      <c r="J853" s="1">
        <v>5.0</v>
      </c>
      <c r="K853" s="1">
        <v>1.0</v>
      </c>
    </row>
    <row r="854" ht="15.75" customHeight="1">
      <c r="A854" s="1" t="s">
        <v>1212</v>
      </c>
      <c r="B854" s="1">
        <v>853.0</v>
      </c>
      <c r="D854" s="1" t="s">
        <v>1225</v>
      </c>
      <c r="E854" s="1">
        <v>76.0</v>
      </c>
      <c r="F854" s="1">
        <f t="shared" si="13"/>
        <v>0</v>
      </c>
      <c r="G854" s="1">
        <f t="shared" si="14"/>
        <v>0</v>
      </c>
      <c r="H854" s="1" t="s">
        <v>1195</v>
      </c>
      <c r="I854" s="1">
        <v>5.0</v>
      </c>
      <c r="J854" s="1">
        <v>5.0</v>
      </c>
      <c r="K854" s="1">
        <v>0.5</v>
      </c>
    </row>
    <row r="855" ht="15.75" customHeight="1">
      <c r="A855" s="1" t="s">
        <v>1212</v>
      </c>
      <c r="B855" s="1">
        <v>854.0</v>
      </c>
      <c r="C855" s="1">
        <v>11.0</v>
      </c>
      <c r="D855" s="1" t="s">
        <v>1223</v>
      </c>
      <c r="E855" s="1">
        <v>73.0</v>
      </c>
      <c r="F855" s="1">
        <f t="shared" si="13"/>
        <v>-3</v>
      </c>
      <c r="G855" s="1">
        <f t="shared" si="14"/>
        <v>3</v>
      </c>
      <c r="H855" s="1" t="s">
        <v>1229</v>
      </c>
      <c r="I855" s="1">
        <v>3.0</v>
      </c>
      <c r="J855" s="1">
        <v>3.0</v>
      </c>
      <c r="K855" s="1">
        <v>1.0</v>
      </c>
    </row>
    <row r="856" ht="15.75" customHeight="1">
      <c r="A856" s="1" t="s">
        <v>1212</v>
      </c>
      <c r="B856" s="1">
        <v>855.0</v>
      </c>
      <c r="D856" s="1" t="s">
        <v>1228</v>
      </c>
      <c r="E856" s="1">
        <v>71.0</v>
      </c>
      <c r="F856" s="1">
        <f t="shared" si="13"/>
        <v>-2</v>
      </c>
      <c r="G856" s="1">
        <f t="shared" si="14"/>
        <v>2</v>
      </c>
      <c r="H856" s="1" t="s">
        <v>1227</v>
      </c>
      <c r="I856" s="1">
        <v>2.0</v>
      </c>
      <c r="J856" s="1">
        <v>5.0</v>
      </c>
      <c r="K856" s="1">
        <v>0.5</v>
      </c>
    </row>
    <row r="857" ht="15.75" customHeight="1">
      <c r="A857" s="1" t="s">
        <v>1212</v>
      </c>
      <c r="B857" s="1">
        <v>856.0</v>
      </c>
      <c r="D857" s="1" t="s">
        <v>1230</v>
      </c>
      <c r="E857" s="1">
        <v>69.0</v>
      </c>
      <c r="F857" s="1">
        <f t="shared" si="13"/>
        <v>-2</v>
      </c>
      <c r="G857" s="1">
        <f t="shared" si="14"/>
        <v>2</v>
      </c>
      <c r="H857" s="1" t="s">
        <v>1227</v>
      </c>
      <c r="I857" s="1">
        <v>1.0</v>
      </c>
      <c r="J857" s="1">
        <v>4.0</v>
      </c>
      <c r="K857" s="1">
        <v>0.5</v>
      </c>
    </row>
    <row r="858" ht="15.75" customHeight="1">
      <c r="A858" s="1" t="s">
        <v>1212</v>
      </c>
      <c r="B858" s="1">
        <v>857.0</v>
      </c>
      <c r="D858" s="1" t="s">
        <v>1230</v>
      </c>
      <c r="E858" s="1">
        <v>69.0</v>
      </c>
      <c r="F858" s="1">
        <f t="shared" si="13"/>
        <v>0</v>
      </c>
      <c r="G858" s="1">
        <f t="shared" si="14"/>
        <v>0</v>
      </c>
      <c r="H858" s="1" t="s">
        <v>1195</v>
      </c>
      <c r="I858" s="1">
        <v>1.0</v>
      </c>
      <c r="J858" s="1">
        <v>4.0</v>
      </c>
      <c r="K858" s="1">
        <v>0.5</v>
      </c>
    </row>
    <row r="859" ht="15.75" customHeight="1">
      <c r="A859" s="1" t="s">
        <v>1212</v>
      </c>
      <c r="B859" s="1">
        <v>858.0</v>
      </c>
      <c r="D859" s="1" t="s">
        <v>1234</v>
      </c>
      <c r="E859" s="1">
        <v>68.0</v>
      </c>
      <c r="F859" s="1">
        <f t="shared" si="13"/>
        <v>-1</v>
      </c>
      <c r="G859" s="1">
        <f t="shared" si="14"/>
        <v>1</v>
      </c>
      <c r="H859" s="1" t="s">
        <v>1197</v>
      </c>
      <c r="I859" s="1">
        <v>7.0</v>
      </c>
      <c r="J859" s="1">
        <v>3.0</v>
      </c>
      <c r="K859" s="1">
        <v>0.5</v>
      </c>
    </row>
    <row r="860" ht="15.75" customHeight="1">
      <c r="A860" s="1" t="s">
        <v>1212</v>
      </c>
      <c r="B860" s="1">
        <v>859.0</v>
      </c>
      <c r="D860" s="1" t="s">
        <v>1228</v>
      </c>
      <c r="E860" s="1">
        <v>71.0</v>
      </c>
      <c r="F860" s="1">
        <f t="shared" si="13"/>
        <v>3</v>
      </c>
      <c r="G860" s="1">
        <f t="shared" si="14"/>
        <v>3</v>
      </c>
      <c r="H860" s="1" t="s">
        <v>1201</v>
      </c>
      <c r="I860" s="1">
        <v>2.0</v>
      </c>
      <c r="J860" s="1">
        <v>5.0</v>
      </c>
      <c r="K860" s="1">
        <v>0.5</v>
      </c>
    </row>
    <row r="861" ht="15.75" customHeight="1">
      <c r="A861" s="1" t="s">
        <v>1212</v>
      </c>
      <c r="B861" s="1">
        <v>860.0</v>
      </c>
      <c r="C861" s="1">
        <v>12.0</v>
      </c>
      <c r="D861" s="1" t="s">
        <v>1223</v>
      </c>
      <c r="E861" s="1">
        <v>73.0</v>
      </c>
      <c r="F861" s="1">
        <f t="shared" si="13"/>
        <v>2</v>
      </c>
      <c r="G861" s="1">
        <f t="shared" si="14"/>
        <v>2</v>
      </c>
      <c r="H861" s="1" t="s">
        <v>1226</v>
      </c>
      <c r="I861" s="1">
        <v>3.0</v>
      </c>
      <c r="J861" s="1">
        <v>6.0</v>
      </c>
      <c r="K861" s="1">
        <v>0.5</v>
      </c>
    </row>
    <row r="862" ht="15.75" customHeight="1">
      <c r="A862" s="1" t="s">
        <v>1212</v>
      </c>
      <c r="B862" s="1">
        <v>861.0</v>
      </c>
      <c r="D862" s="1" t="s">
        <v>1228</v>
      </c>
      <c r="E862" s="1">
        <v>71.0</v>
      </c>
      <c r="F862" s="1">
        <f t="shared" si="13"/>
        <v>-2</v>
      </c>
      <c r="G862" s="1">
        <f t="shared" si="14"/>
        <v>2</v>
      </c>
      <c r="H862" s="1" t="s">
        <v>1227</v>
      </c>
      <c r="I862" s="1">
        <v>2.0</v>
      </c>
      <c r="J862" s="1">
        <v>5.0</v>
      </c>
      <c r="K862" s="1">
        <v>1.0</v>
      </c>
    </row>
    <row r="863" ht="15.75" customHeight="1">
      <c r="A863" s="1" t="s">
        <v>1212</v>
      </c>
      <c r="B863" s="1">
        <v>862.0</v>
      </c>
      <c r="D863" s="1" t="s">
        <v>1230</v>
      </c>
      <c r="E863" s="1">
        <v>69.0</v>
      </c>
      <c r="F863" s="1">
        <f t="shared" si="13"/>
        <v>-2</v>
      </c>
      <c r="G863" s="1">
        <f t="shared" si="14"/>
        <v>2</v>
      </c>
      <c r="H863" s="1" t="s">
        <v>1227</v>
      </c>
      <c r="I863" s="1">
        <v>1.0</v>
      </c>
      <c r="J863" s="1">
        <v>4.0</v>
      </c>
      <c r="K863" s="1">
        <v>0.5</v>
      </c>
    </row>
    <row r="864">
      <c r="A864" s="1" t="s">
        <v>1212</v>
      </c>
      <c r="B864" s="1">
        <v>863.0</v>
      </c>
      <c r="D864" s="1" t="s">
        <v>1235</v>
      </c>
      <c r="E864" s="1">
        <v>75.0</v>
      </c>
      <c r="F864" s="1">
        <f t="shared" si="13"/>
        <v>6</v>
      </c>
      <c r="G864" s="1">
        <f t="shared" si="14"/>
        <v>6</v>
      </c>
      <c r="H864" s="1" t="s">
        <v>1230</v>
      </c>
      <c r="I864" s="1" t="s">
        <v>1236</v>
      </c>
      <c r="J864" s="1">
        <v>7.0</v>
      </c>
      <c r="K864" s="1">
        <v>0.5</v>
      </c>
    </row>
    <row r="865">
      <c r="A865" s="1" t="s">
        <v>1212</v>
      </c>
      <c r="B865" s="1">
        <v>864.0</v>
      </c>
      <c r="D865" s="1" t="s">
        <v>1223</v>
      </c>
      <c r="E865" s="1">
        <v>73.0</v>
      </c>
      <c r="F865" s="1">
        <f t="shared" si="13"/>
        <v>-2</v>
      </c>
      <c r="G865" s="1">
        <f t="shared" si="14"/>
        <v>2</v>
      </c>
      <c r="H865" s="1" t="s">
        <v>1227</v>
      </c>
      <c r="I865" s="1">
        <v>3.0</v>
      </c>
      <c r="J865" s="1">
        <v>6.0</v>
      </c>
      <c r="K865" s="1">
        <v>1.0</v>
      </c>
    </row>
    <row r="866">
      <c r="A866" s="1" t="s">
        <v>1212</v>
      </c>
      <c r="B866" s="1">
        <v>865.0</v>
      </c>
      <c r="D866" s="1" t="s">
        <v>1228</v>
      </c>
      <c r="E866" s="1">
        <v>71.0</v>
      </c>
      <c r="F866" s="1">
        <f t="shared" si="13"/>
        <v>-2</v>
      </c>
      <c r="G866" s="1">
        <f t="shared" si="14"/>
        <v>2</v>
      </c>
      <c r="H866" s="1" t="s">
        <v>1227</v>
      </c>
      <c r="I866" s="1">
        <v>2.0</v>
      </c>
      <c r="J866" s="1">
        <v>5.0</v>
      </c>
      <c r="K866" s="1">
        <v>0.5</v>
      </c>
    </row>
    <row r="867">
      <c r="A867" s="1" t="s">
        <v>1212</v>
      </c>
      <c r="B867" s="1">
        <v>866.0</v>
      </c>
      <c r="C867" s="1">
        <v>13.0</v>
      </c>
      <c r="D867" s="1" t="s">
        <v>1225</v>
      </c>
      <c r="E867" s="1">
        <v>76.0</v>
      </c>
      <c r="F867" s="1">
        <f t="shared" si="13"/>
        <v>5</v>
      </c>
      <c r="G867" s="1">
        <f t="shared" si="14"/>
        <v>5</v>
      </c>
      <c r="H867" s="1" t="s">
        <v>1237</v>
      </c>
      <c r="I867" s="1">
        <v>5.0</v>
      </c>
      <c r="J867" s="1">
        <v>1.0</v>
      </c>
      <c r="K867" s="1">
        <v>0.5</v>
      </c>
    </row>
    <row r="868">
      <c r="A868" s="1" t="s">
        <v>1212</v>
      </c>
      <c r="B868" s="1">
        <v>867.0</v>
      </c>
      <c r="D868" s="1" t="s">
        <v>1235</v>
      </c>
      <c r="E868" s="1">
        <v>75.0</v>
      </c>
      <c r="F868" s="1">
        <f t="shared" si="13"/>
        <v>-1</v>
      </c>
      <c r="G868" s="1">
        <f t="shared" si="14"/>
        <v>1</v>
      </c>
      <c r="H868" s="1" t="s">
        <v>1197</v>
      </c>
      <c r="I868" s="1" t="s">
        <v>1236</v>
      </c>
      <c r="J868" s="1">
        <v>7.0</v>
      </c>
      <c r="K868" s="1">
        <f>0.75*0.5</f>
        <v>0.375</v>
      </c>
    </row>
    <row r="869">
      <c r="A869" s="1" t="s">
        <v>1212</v>
      </c>
      <c r="B869" s="1">
        <v>868.0</v>
      </c>
      <c r="D869" s="1" t="s">
        <v>1223</v>
      </c>
      <c r="E869" s="1">
        <v>73.0</v>
      </c>
      <c r="F869" s="1">
        <f t="shared" si="13"/>
        <v>-2</v>
      </c>
      <c r="G869" s="1">
        <f t="shared" si="14"/>
        <v>2</v>
      </c>
      <c r="H869" s="1" t="s">
        <v>1227</v>
      </c>
      <c r="I869" s="1">
        <v>3.0</v>
      </c>
      <c r="J869" s="1">
        <v>6.0</v>
      </c>
      <c r="K869" s="1">
        <v>1.125</v>
      </c>
    </row>
    <row r="870">
      <c r="A870" s="1" t="s">
        <v>1212</v>
      </c>
      <c r="B870" s="1">
        <v>869.0</v>
      </c>
      <c r="D870" s="1" t="s">
        <v>1228</v>
      </c>
      <c r="E870" s="1">
        <v>71.0</v>
      </c>
      <c r="F870" s="1">
        <f t="shared" si="13"/>
        <v>-2</v>
      </c>
      <c r="G870" s="1">
        <f t="shared" si="14"/>
        <v>2</v>
      </c>
      <c r="H870" s="1" t="s">
        <v>1227</v>
      </c>
      <c r="I870" s="1">
        <v>2.0</v>
      </c>
      <c r="J870" s="1">
        <v>5.0</v>
      </c>
      <c r="K870" s="1">
        <v>0.5</v>
      </c>
    </row>
    <row r="871">
      <c r="A871" s="1" t="s">
        <v>1212</v>
      </c>
      <c r="B871" s="1">
        <v>870.0</v>
      </c>
      <c r="D871" s="1" t="s">
        <v>1230</v>
      </c>
      <c r="E871" s="1">
        <v>69.0</v>
      </c>
      <c r="F871" s="1">
        <f t="shared" si="13"/>
        <v>-2</v>
      </c>
      <c r="G871" s="1">
        <f t="shared" si="14"/>
        <v>2</v>
      </c>
      <c r="H871" s="1" t="s">
        <v>1227</v>
      </c>
      <c r="I871" s="1">
        <v>1.0</v>
      </c>
      <c r="J871" s="1">
        <v>4.0</v>
      </c>
      <c r="K871" s="1">
        <v>0.5</v>
      </c>
    </row>
    <row r="872">
      <c r="A872" s="1" t="s">
        <v>1212</v>
      </c>
      <c r="B872" s="1">
        <v>871.0</v>
      </c>
      <c r="D872" s="1" t="s">
        <v>1234</v>
      </c>
      <c r="E872" s="1">
        <v>68.0</v>
      </c>
      <c r="F872" s="1">
        <f t="shared" si="13"/>
        <v>-1</v>
      </c>
      <c r="G872" s="1">
        <f t="shared" si="14"/>
        <v>1</v>
      </c>
      <c r="H872" s="1" t="s">
        <v>1197</v>
      </c>
      <c r="I872" s="1">
        <v>7.0</v>
      </c>
      <c r="J872" s="1">
        <v>3.0</v>
      </c>
      <c r="K872" s="1">
        <v>0.5</v>
      </c>
    </row>
    <row r="873" ht="15.75" customHeight="1">
      <c r="A873" s="1" t="s">
        <v>1212</v>
      </c>
      <c r="B873" s="1">
        <v>872.0</v>
      </c>
      <c r="D873" s="1" t="s">
        <v>1225</v>
      </c>
      <c r="E873" s="1">
        <v>76.0</v>
      </c>
      <c r="F873" s="1">
        <f t="shared" si="13"/>
        <v>8</v>
      </c>
      <c r="G873" s="1">
        <f t="shared" si="14"/>
        <v>8</v>
      </c>
      <c r="H873" s="1" t="s">
        <v>1238</v>
      </c>
      <c r="I873" s="1">
        <v>5.0</v>
      </c>
      <c r="J873" s="1">
        <v>1.0</v>
      </c>
      <c r="K873" s="1">
        <v>0.5</v>
      </c>
    </row>
    <row r="874" ht="15.75" customHeight="1">
      <c r="A874" s="1" t="s">
        <v>1212</v>
      </c>
      <c r="B874" s="1">
        <v>873.0</v>
      </c>
      <c r="D874" s="1" t="s">
        <v>1239</v>
      </c>
      <c r="E874" s="1">
        <v>66.0</v>
      </c>
      <c r="F874" s="1">
        <f t="shared" si="13"/>
        <v>-10</v>
      </c>
      <c r="G874" s="1">
        <f t="shared" si="14"/>
        <v>10</v>
      </c>
      <c r="H874" s="1" t="s">
        <v>1240</v>
      </c>
      <c r="I874" s="1">
        <v>6.0</v>
      </c>
      <c r="J874" s="1">
        <v>2.0</v>
      </c>
      <c r="K874" s="1">
        <v>1.0</v>
      </c>
    </row>
    <row r="875" ht="15.75" customHeight="1">
      <c r="A875" s="1" t="s">
        <v>1212</v>
      </c>
      <c r="B875" s="1">
        <v>874.0</v>
      </c>
      <c r="C875" s="1">
        <v>14.0</v>
      </c>
      <c r="D875" s="1" t="s">
        <v>1193</v>
      </c>
      <c r="E875" s="1">
        <v>64.0</v>
      </c>
      <c r="F875" s="1">
        <f t="shared" si="13"/>
        <v>-2</v>
      </c>
      <c r="G875" s="1">
        <f t="shared" si="14"/>
        <v>2</v>
      </c>
      <c r="H875" s="1" t="s">
        <v>1227</v>
      </c>
      <c r="I875" s="1">
        <v>5.0</v>
      </c>
      <c r="J875" s="1">
        <v>1.0</v>
      </c>
      <c r="K875" s="1">
        <v>1.0</v>
      </c>
    </row>
    <row r="876" ht="15.75" customHeight="1">
      <c r="A876" s="1" t="s">
        <v>1212</v>
      </c>
      <c r="B876" s="1">
        <v>875.0</v>
      </c>
      <c r="C876" s="1">
        <v>17.0</v>
      </c>
      <c r="D876" s="1" t="s">
        <v>1228</v>
      </c>
      <c r="E876" s="1">
        <v>71.0</v>
      </c>
      <c r="F876" s="1">
        <f t="shared" si="13"/>
        <v>7</v>
      </c>
      <c r="G876" s="1">
        <f t="shared" si="14"/>
        <v>7</v>
      </c>
      <c r="H876" s="1" t="s">
        <v>1233</v>
      </c>
      <c r="I876" s="1">
        <v>2.0</v>
      </c>
      <c r="J876" s="1">
        <v>5.0</v>
      </c>
      <c r="K876" s="1">
        <v>1.0</v>
      </c>
    </row>
    <row r="877" ht="15.75" customHeight="1">
      <c r="A877" s="1" t="s">
        <v>1212</v>
      </c>
      <c r="B877" s="1">
        <v>876.0</v>
      </c>
      <c r="D877" s="1" t="s">
        <v>1223</v>
      </c>
      <c r="E877" s="1">
        <v>73.0</v>
      </c>
      <c r="F877" s="1">
        <f t="shared" si="13"/>
        <v>2</v>
      </c>
      <c r="G877" s="1">
        <f t="shared" si="14"/>
        <v>2</v>
      </c>
      <c r="H877" s="1" t="s">
        <v>1226</v>
      </c>
      <c r="I877" s="1">
        <v>3.0</v>
      </c>
      <c r="J877" s="1">
        <v>6.0</v>
      </c>
      <c r="K877" s="1">
        <v>1.0</v>
      </c>
    </row>
    <row r="878" ht="15.75" customHeight="1">
      <c r="A878" s="1" t="s">
        <v>1212</v>
      </c>
      <c r="B878" s="1">
        <v>877.0</v>
      </c>
      <c r="D878" s="1" t="s">
        <v>1224</v>
      </c>
      <c r="E878" s="1">
        <v>74.0</v>
      </c>
      <c r="F878" s="1">
        <f t="shared" si="13"/>
        <v>1</v>
      </c>
      <c r="G878" s="1">
        <f t="shared" si="14"/>
        <v>1</v>
      </c>
      <c r="H878" s="1" t="s">
        <v>1196</v>
      </c>
      <c r="I878" s="1">
        <v>4.0</v>
      </c>
      <c r="J878" s="1">
        <v>4.0</v>
      </c>
      <c r="K878" s="1">
        <v>0.5</v>
      </c>
    </row>
    <row r="879" ht="15.75" customHeight="1">
      <c r="A879" s="1" t="s">
        <v>1212</v>
      </c>
      <c r="B879" s="1">
        <v>878.0</v>
      </c>
      <c r="D879" s="1" t="s">
        <v>1223</v>
      </c>
      <c r="E879" s="1">
        <v>73.0</v>
      </c>
      <c r="F879" s="1">
        <f t="shared" si="13"/>
        <v>-1</v>
      </c>
      <c r="G879" s="1">
        <f t="shared" si="14"/>
        <v>1</v>
      </c>
      <c r="H879" s="1" t="s">
        <v>1197</v>
      </c>
      <c r="I879" s="1">
        <v>3.0</v>
      </c>
      <c r="J879" s="1">
        <v>3.0</v>
      </c>
      <c r="K879" s="1">
        <f>0.75*0.5</f>
        <v>0.375</v>
      </c>
    </row>
    <row r="880" ht="15.75" customHeight="1">
      <c r="A880" s="1" t="s">
        <v>1212</v>
      </c>
      <c r="B880" s="1">
        <v>879.0</v>
      </c>
      <c r="D880" s="1" t="s">
        <v>1224</v>
      </c>
      <c r="E880" s="1">
        <v>74.0</v>
      </c>
      <c r="F880" s="1">
        <f t="shared" si="13"/>
        <v>1</v>
      </c>
      <c r="G880" s="1">
        <f t="shared" si="14"/>
        <v>1</v>
      </c>
      <c r="H880" s="1" t="s">
        <v>1196</v>
      </c>
      <c r="I880" s="1">
        <v>4.0</v>
      </c>
      <c r="J880" s="1">
        <v>4.0</v>
      </c>
      <c r="K880" s="1">
        <v>1.125</v>
      </c>
    </row>
    <row r="881" ht="15.75" customHeight="1">
      <c r="A881" s="1" t="s">
        <v>1212</v>
      </c>
      <c r="B881" s="1">
        <v>880.0</v>
      </c>
      <c r="D881" s="1" t="s">
        <v>1225</v>
      </c>
      <c r="E881" s="1">
        <v>76.0</v>
      </c>
      <c r="F881" s="1">
        <f t="shared" si="13"/>
        <v>2</v>
      </c>
      <c r="G881" s="1">
        <f t="shared" si="14"/>
        <v>2</v>
      </c>
      <c r="H881" s="1" t="s">
        <v>1226</v>
      </c>
      <c r="I881" s="1">
        <v>5.0</v>
      </c>
      <c r="J881" s="1">
        <v>5.0</v>
      </c>
      <c r="K881" s="1">
        <v>0.5</v>
      </c>
    </row>
    <row r="882" ht="15.75" customHeight="1">
      <c r="A882" s="1" t="s">
        <v>1212</v>
      </c>
      <c r="B882" s="1">
        <v>881.0</v>
      </c>
      <c r="D882" s="1" t="s">
        <v>1224</v>
      </c>
      <c r="E882" s="1">
        <v>74.0</v>
      </c>
      <c r="F882" s="1">
        <f t="shared" si="13"/>
        <v>-2</v>
      </c>
      <c r="G882" s="1">
        <f t="shared" si="14"/>
        <v>2</v>
      </c>
      <c r="H882" s="1" t="s">
        <v>1227</v>
      </c>
      <c r="I882" s="1">
        <v>4.0</v>
      </c>
      <c r="J882" s="1">
        <v>4.0</v>
      </c>
      <c r="K882" s="1">
        <v>0.5</v>
      </c>
    </row>
    <row r="883" ht="15.75" customHeight="1">
      <c r="A883" s="1" t="s">
        <v>1212</v>
      </c>
      <c r="B883" s="1">
        <v>882.0</v>
      </c>
      <c r="C883" s="1">
        <v>18.0</v>
      </c>
      <c r="D883" s="1" t="s">
        <v>1223</v>
      </c>
      <c r="E883" s="1">
        <v>73.0</v>
      </c>
      <c r="F883" s="1">
        <f t="shared" si="13"/>
        <v>-1</v>
      </c>
      <c r="G883" s="1">
        <f t="shared" si="14"/>
        <v>1</v>
      </c>
      <c r="H883" s="1" t="s">
        <v>1197</v>
      </c>
      <c r="I883" s="1">
        <v>3.0</v>
      </c>
      <c r="J883" s="1">
        <v>3.0</v>
      </c>
      <c r="K883" s="1">
        <f>0.75*0.5</f>
        <v>0.375</v>
      </c>
    </row>
    <row r="884" ht="15.75" customHeight="1">
      <c r="A884" s="1" t="s">
        <v>1212</v>
      </c>
      <c r="B884" s="1">
        <v>883.0</v>
      </c>
      <c r="D884" s="1" t="s">
        <v>1225</v>
      </c>
      <c r="E884" s="1">
        <v>76.0</v>
      </c>
      <c r="F884" s="1">
        <f t="shared" si="13"/>
        <v>3</v>
      </c>
      <c r="G884" s="1">
        <f t="shared" si="14"/>
        <v>3</v>
      </c>
      <c r="H884" s="1" t="s">
        <v>1201</v>
      </c>
      <c r="I884" s="1">
        <v>5.0</v>
      </c>
      <c r="J884" s="1">
        <v>5.0</v>
      </c>
      <c r="K884" s="1">
        <v>1.125</v>
      </c>
    </row>
    <row r="885" ht="15.75" customHeight="1">
      <c r="A885" s="1" t="s">
        <v>1212</v>
      </c>
      <c r="B885" s="1">
        <v>884.0</v>
      </c>
      <c r="D885" s="1" t="s">
        <v>1224</v>
      </c>
      <c r="E885" s="1">
        <v>74.0</v>
      </c>
      <c r="F885" s="1">
        <f t="shared" si="13"/>
        <v>-2</v>
      </c>
      <c r="G885" s="1">
        <f t="shared" si="14"/>
        <v>2</v>
      </c>
      <c r="H885" s="1" t="s">
        <v>1227</v>
      </c>
      <c r="I885" s="1">
        <v>4.0</v>
      </c>
      <c r="J885" s="1">
        <v>4.0</v>
      </c>
      <c r="K885" s="1">
        <f>0.75*0.5</f>
        <v>0.375</v>
      </c>
    </row>
    <row r="886" ht="15.75" customHeight="1">
      <c r="A886" s="1" t="s">
        <v>1212</v>
      </c>
      <c r="B886" s="1">
        <v>885.0</v>
      </c>
      <c r="D886" s="1" t="s">
        <v>1223</v>
      </c>
      <c r="E886" s="1">
        <v>73.0</v>
      </c>
      <c r="F886" s="1">
        <f t="shared" si="13"/>
        <v>-1</v>
      </c>
      <c r="G886" s="1">
        <f t="shared" si="14"/>
        <v>1</v>
      </c>
      <c r="H886" s="1" t="s">
        <v>1197</v>
      </c>
      <c r="I886" s="1">
        <v>3.0</v>
      </c>
      <c r="J886" s="1">
        <v>3.0</v>
      </c>
      <c r="K886" s="1">
        <v>1.125</v>
      </c>
    </row>
    <row r="887" ht="15.75" customHeight="1">
      <c r="A887" s="1" t="s">
        <v>1212</v>
      </c>
      <c r="B887" s="1">
        <v>886.0</v>
      </c>
      <c r="D887" s="1" t="s">
        <v>1228</v>
      </c>
      <c r="E887" s="1">
        <v>71.0</v>
      </c>
      <c r="F887" s="1">
        <f t="shared" si="13"/>
        <v>-2</v>
      </c>
      <c r="G887" s="1">
        <f t="shared" si="14"/>
        <v>2</v>
      </c>
      <c r="H887" s="1" t="s">
        <v>1227</v>
      </c>
      <c r="I887" s="1">
        <v>2.0</v>
      </c>
      <c r="J887" s="1">
        <v>2.0</v>
      </c>
      <c r="K887" s="1">
        <v>0.5</v>
      </c>
    </row>
    <row r="888" ht="15.75" customHeight="1">
      <c r="A888" s="1" t="s">
        <v>1212</v>
      </c>
      <c r="B888" s="1">
        <v>887.0</v>
      </c>
      <c r="D888" s="1" t="s">
        <v>1230</v>
      </c>
      <c r="E888" s="1">
        <v>69.0</v>
      </c>
      <c r="F888" s="1">
        <f t="shared" si="13"/>
        <v>-2</v>
      </c>
      <c r="G888" s="1">
        <f t="shared" si="14"/>
        <v>2</v>
      </c>
      <c r="H888" s="1" t="s">
        <v>1227</v>
      </c>
      <c r="I888" s="1">
        <v>1.0</v>
      </c>
      <c r="J888" s="1">
        <v>1.0</v>
      </c>
      <c r="K888" s="1">
        <v>0.5</v>
      </c>
    </row>
    <row r="889" ht="15.75" customHeight="1">
      <c r="A889" s="1" t="s">
        <v>1212</v>
      </c>
      <c r="B889" s="1">
        <v>888.0</v>
      </c>
      <c r="D889" s="1" t="s">
        <v>1230</v>
      </c>
      <c r="E889" s="1">
        <v>69.0</v>
      </c>
      <c r="F889" s="1">
        <f t="shared" si="13"/>
        <v>0</v>
      </c>
      <c r="G889" s="1">
        <f t="shared" si="14"/>
        <v>0</v>
      </c>
      <c r="H889" s="1" t="s">
        <v>1195</v>
      </c>
      <c r="I889" s="1">
        <v>1.0</v>
      </c>
      <c r="J889" s="1">
        <v>1.0</v>
      </c>
      <c r="K889" s="1">
        <v>0.5</v>
      </c>
    </row>
    <row r="890" ht="15.75" customHeight="1">
      <c r="A890" s="1" t="s">
        <v>1212</v>
      </c>
      <c r="B890" s="1">
        <v>889.0</v>
      </c>
      <c r="D890" s="1" t="s">
        <v>1234</v>
      </c>
      <c r="E890" s="1">
        <v>68.0</v>
      </c>
      <c r="F890" s="1">
        <f t="shared" si="13"/>
        <v>-1</v>
      </c>
      <c r="G890" s="1">
        <f t="shared" si="14"/>
        <v>1</v>
      </c>
      <c r="H890" s="1" t="s">
        <v>1197</v>
      </c>
      <c r="I890" s="1">
        <v>7.0</v>
      </c>
      <c r="J890" s="1">
        <v>7.0</v>
      </c>
      <c r="K890" s="1">
        <v>0.5</v>
      </c>
    </row>
    <row r="891" ht="15.75" customHeight="1">
      <c r="A891" s="1" t="s">
        <v>1212</v>
      </c>
      <c r="B891" s="1">
        <v>890.0</v>
      </c>
      <c r="D891" s="1" t="s">
        <v>1230</v>
      </c>
      <c r="E891" s="1">
        <v>69.0</v>
      </c>
      <c r="F891" s="1">
        <f t="shared" si="13"/>
        <v>1</v>
      </c>
      <c r="G891" s="1">
        <f t="shared" si="14"/>
        <v>1</v>
      </c>
      <c r="H891" s="1" t="s">
        <v>1196</v>
      </c>
      <c r="I891" s="1">
        <v>1.0</v>
      </c>
      <c r="J891" s="1">
        <v>1.0</v>
      </c>
      <c r="K891" s="1">
        <v>1.0</v>
      </c>
    </row>
    <row r="892" ht="15.75" customHeight="1">
      <c r="A892" s="1" t="s">
        <v>1212</v>
      </c>
      <c r="B892" s="1">
        <v>891.0</v>
      </c>
      <c r="C892" s="1">
        <v>19.0</v>
      </c>
      <c r="D892" s="1" t="s">
        <v>1224</v>
      </c>
      <c r="E892" s="1">
        <v>74.0</v>
      </c>
      <c r="F892" s="1">
        <f t="shared" si="13"/>
        <v>5</v>
      </c>
      <c r="G892" s="1">
        <f t="shared" si="14"/>
        <v>5</v>
      </c>
      <c r="H892" s="1" t="s">
        <v>1237</v>
      </c>
      <c r="I892" s="1">
        <v>4.0</v>
      </c>
      <c r="J892" s="1">
        <v>4.0</v>
      </c>
      <c r="K892" s="1">
        <v>0.5</v>
      </c>
    </row>
    <row r="893" ht="15.75" customHeight="1">
      <c r="A893" s="1" t="s">
        <v>1212</v>
      </c>
      <c r="B893" s="1">
        <v>892.0</v>
      </c>
      <c r="D893" s="1" t="s">
        <v>1223</v>
      </c>
      <c r="E893" s="1">
        <v>73.0</v>
      </c>
      <c r="F893" s="1">
        <f t="shared" si="13"/>
        <v>-1</v>
      </c>
      <c r="G893" s="1">
        <f t="shared" si="14"/>
        <v>1</v>
      </c>
      <c r="H893" s="1" t="s">
        <v>1197</v>
      </c>
      <c r="I893" s="1">
        <v>3.0</v>
      </c>
      <c r="J893" s="1">
        <v>3.0</v>
      </c>
      <c r="K893" s="1">
        <f>0.75*0.5</f>
        <v>0.375</v>
      </c>
    </row>
    <row r="894" ht="15.75" customHeight="1">
      <c r="A894" s="1" t="s">
        <v>1212</v>
      </c>
      <c r="B894" s="1">
        <v>893.0</v>
      </c>
      <c r="D894" s="1" t="s">
        <v>1224</v>
      </c>
      <c r="E894" s="1">
        <v>74.0</v>
      </c>
      <c r="F894" s="1">
        <f t="shared" si="13"/>
        <v>1</v>
      </c>
      <c r="G894" s="1">
        <f t="shared" si="14"/>
        <v>1</v>
      </c>
      <c r="H894" s="1" t="s">
        <v>1196</v>
      </c>
      <c r="I894" s="1">
        <v>4.0</v>
      </c>
      <c r="J894" s="1">
        <v>4.0</v>
      </c>
      <c r="K894" s="1">
        <v>1.125</v>
      </c>
    </row>
    <row r="895" ht="15.75" customHeight="1">
      <c r="A895" s="1" t="s">
        <v>1212</v>
      </c>
      <c r="B895" s="1">
        <v>894.0</v>
      </c>
      <c r="D895" s="1" t="s">
        <v>1225</v>
      </c>
      <c r="E895" s="1">
        <v>76.0</v>
      </c>
      <c r="F895" s="1">
        <f t="shared" si="13"/>
        <v>2</v>
      </c>
      <c r="G895" s="1">
        <f t="shared" si="14"/>
        <v>2</v>
      </c>
      <c r="H895" s="1" t="s">
        <v>1226</v>
      </c>
      <c r="I895" s="1">
        <v>5.0</v>
      </c>
      <c r="J895" s="1">
        <v>5.0</v>
      </c>
      <c r="K895" s="1">
        <v>0.5</v>
      </c>
    </row>
    <row r="896" ht="15.75" customHeight="1">
      <c r="A896" s="1" t="s">
        <v>1212</v>
      </c>
      <c r="B896" s="1">
        <v>895.0</v>
      </c>
      <c r="D896" s="1" t="s">
        <v>1224</v>
      </c>
      <c r="E896" s="1">
        <v>74.0</v>
      </c>
      <c r="F896" s="1">
        <f t="shared" si="13"/>
        <v>-2</v>
      </c>
      <c r="G896" s="1">
        <f t="shared" si="14"/>
        <v>2</v>
      </c>
      <c r="H896" s="1" t="s">
        <v>1227</v>
      </c>
      <c r="I896" s="1">
        <v>4.0</v>
      </c>
      <c r="J896" s="1">
        <v>4.0</v>
      </c>
      <c r="K896" s="1">
        <v>0.5</v>
      </c>
    </row>
    <row r="897" ht="15.75" customHeight="1">
      <c r="A897" s="1" t="s">
        <v>1212</v>
      </c>
      <c r="B897" s="1">
        <v>896.0</v>
      </c>
      <c r="D897" s="1" t="s">
        <v>1223</v>
      </c>
      <c r="E897" s="1">
        <v>73.0</v>
      </c>
      <c r="F897" s="1">
        <f t="shared" si="13"/>
        <v>-1</v>
      </c>
      <c r="G897" s="1">
        <f t="shared" si="14"/>
        <v>1</v>
      </c>
      <c r="H897" s="1" t="s">
        <v>1197</v>
      </c>
      <c r="I897" s="1">
        <v>3.0</v>
      </c>
      <c r="J897" s="1">
        <v>3.0</v>
      </c>
      <c r="K897" s="1">
        <f>0.75*0.5</f>
        <v>0.375</v>
      </c>
    </row>
    <row r="898" ht="15.75" customHeight="1">
      <c r="A898" s="1" t="s">
        <v>1212</v>
      </c>
      <c r="B898" s="1">
        <v>897.0</v>
      </c>
      <c r="D898" s="1" t="s">
        <v>1225</v>
      </c>
      <c r="E898" s="1">
        <v>76.0</v>
      </c>
      <c r="F898" s="1">
        <f t="shared" si="13"/>
        <v>3</v>
      </c>
      <c r="G898" s="1">
        <f t="shared" si="14"/>
        <v>3</v>
      </c>
      <c r="H898" s="1" t="s">
        <v>1201</v>
      </c>
      <c r="I898" s="1">
        <v>5.0</v>
      </c>
      <c r="J898" s="1">
        <v>5.0</v>
      </c>
      <c r="K898" s="1">
        <v>1.125</v>
      </c>
    </row>
    <row r="899" ht="15.75" customHeight="1">
      <c r="A899" s="1" t="s">
        <v>1212</v>
      </c>
      <c r="B899" s="1">
        <v>898.0</v>
      </c>
      <c r="D899" s="1" t="s">
        <v>1224</v>
      </c>
      <c r="E899" s="1">
        <v>74.0</v>
      </c>
      <c r="F899" s="1">
        <f t="shared" si="13"/>
        <v>-2</v>
      </c>
      <c r="G899" s="1">
        <f t="shared" si="14"/>
        <v>2</v>
      </c>
      <c r="H899" s="1" t="s">
        <v>1227</v>
      </c>
      <c r="I899" s="1">
        <v>4.0</v>
      </c>
      <c r="J899" s="1">
        <v>4.0</v>
      </c>
      <c r="K899" s="1">
        <f>0.75*0.5</f>
        <v>0.375</v>
      </c>
    </row>
    <row r="900" ht="15.75" customHeight="1">
      <c r="A900" s="1" t="s">
        <v>1212</v>
      </c>
      <c r="B900" s="1">
        <v>899.0</v>
      </c>
      <c r="D900" s="1" t="s">
        <v>1223</v>
      </c>
      <c r="E900" s="1">
        <v>73.0</v>
      </c>
      <c r="F900" s="1">
        <f t="shared" si="13"/>
        <v>-1</v>
      </c>
      <c r="G900" s="1">
        <f t="shared" si="14"/>
        <v>1</v>
      </c>
      <c r="H900" s="1" t="s">
        <v>1197</v>
      </c>
      <c r="I900" s="1">
        <v>3.0</v>
      </c>
      <c r="J900" s="1">
        <v>3.0</v>
      </c>
      <c r="K900" s="1">
        <v>1.125</v>
      </c>
    </row>
    <row r="901" ht="15.75" customHeight="1">
      <c r="A901" s="1" t="s">
        <v>1212</v>
      </c>
      <c r="B901" s="1">
        <v>900.0</v>
      </c>
      <c r="D901" s="1" t="s">
        <v>1228</v>
      </c>
      <c r="E901" s="1">
        <v>71.0</v>
      </c>
      <c r="F901" s="1">
        <f t="shared" si="13"/>
        <v>-2</v>
      </c>
      <c r="G901" s="1">
        <f t="shared" si="14"/>
        <v>2</v>
      </c>
      <c r="H901" s="1" t="s">
        <v>1227</v>
      </c>
      <c r="I901" s="1">
        <v>2.0</v>
      </c>
      <c r="J901" s="1">
        <v>2.0</v>
      </c>
      <c r="K901" s="1">
        <v>0.5</v>
      </c>
    </row>
    <row r="902" ht="15.75" customHeight="1">
      <c r="A902" s="1" t="s">
        <v>1212</v>
      </c>
      <c r="B902" s="1">
        <v>901.0</v>
      </c>
      <c r="D902" s="1" t="s">
        <v>1230</v>
      </c>
      <c r="E902" s="1">
        <v>69.0</v>
      </c>
      <c r="F902" s="1">
        <f t="shared" si="13"/>
        <v>-2</v>
      </c>
      <c r="G902" s="1">
        <f t="shared" si="14"/>
        <v>2</v>
      </c>
      <c r="H902" s="1" t="s">
        <v>1227</v>
      </c>
      <c r="I902" s="1">
        <v>1.0</v>
      </c>
      <c r="J902" s="1">
        <v>1.0</v>
      </c>
      <c r="K902" s="1">
        <v>0.5</v>
      </c>
    </row>
    <row r="903" ht="15.75" customHeight="1">
      <c r="A903" s="1" t="s">
        <v>1212</v>
      </c>
      <c r="B903" s="1">
        <v>902.0</v>
      </c>
      <c r="C903" s="1">
        <v>20.0</v>
      </c>
      <c r="D903" s="1" t="s">
        <v>1234</v>
      </c>
      <c r="E903" s="1">
        <v>68.0</v>
      </c>
      <c r="F903" s="1">
        <f t="shared" si="13"/>
        <v>-1</v>
      </c>
      <c r="G903" s="1">
        <f t="shared" si="14"/>
        <v>1</v>
      </c>
      <c r="H903" s="1" t="s">
        <v>1197</v>
      </c>
      <c r="I903" s="1">
        <v>7.0</v>
      </c>
      <c r="J903" s="1">
        <v>7.0</v>
      </c>
      <c r="K903" s="1">
        <v>0.5</v>
      </c>
    </row>
    <row r="904" ht="15.75" customHeight="1">
      <c r="A904" s="1" t="s">
        <v>1212</v>
      </c>
      <c r="B904" s="1">
        <v>903.0</v>
      </c>
      <c r="D904" s="1" t="s">
        <v>1193</v>
      </c>
      <c r="E904" s="1">
        <v>64.0</v>
      </c>
      <c r="F904" s="1">
        <f t="shared" si="13"/>
        <v>-4</v>
      </c>
      <c r="G904" s="1">
        <f t="shared" si="14"/>
        <v>4</v>
      </c>
      <c r="H904" s="1" t="s">
        <v>1292</v>
      </c>
      <c r="I904" s="1">
        <v>5.0</v>
      </c>
      <c r="J904" s="1">
        <v>5.0</v>
      </c>
      <c r="K904" s="1">
        <v>0.5</v>
      </c>
    </row>
    <row r="905" ht="15.75" customHeight="1">
      <c r="A905" s="1" t="s">
        <v>1212</v>
      </c>
      <c r="B905" s="1">
        <v>904.0</v>
      </c>
      <c r="D905" s="1" t="s">
        <v>1225</v>
      </c>
      <c r="E905" s="1">
        <v>76.0</v>
      </c>
      <c r="F905" s="1">
        <f t="shared" si="13"/>
        <v>12</v>
      </c>
      <c r="G905" s="1">
        <f t="shared" si="14"/>
        <v>12</v>
      </c>
      <c r="H905" s="1" t="s">
        <v>1191</v>
      </c>
      <c r="I905" s="1">
        <v>5.0</v>
      </c>
      <c r="J905" s="1">
        <v>5.0</v>
      </c>
      <c r="K905" s="1">
        <v>0.5</v>
      </c>
    </row>
    <row r="906" ht="15.75" customHeight="1">
      <c r="A906" s="1" t="s">
        <v>1212</v>
      </c>
      <c r="B906" s="1">
        <v>905.0</v>
      </c>
      <c r="D906" s="1" t="s">
        <v>1193</v>
      </c>
      <c r="E906" s="1">
        <v>64.0</v>
      </c>
      <c r="F906" s="1">
        <f t="shared" si="13"/>
        <v>-12</v>
      </c>
      <c r="G906" s="1">
        <f t="shared" si="14"/>
        <v>12</v>
      </c>
      <c r="H906" s="1" t="s">
        <v>1192</v>
      </c>
      <c r="I906" s="1">
        <v>5.0</v>
      </c>
      <c r="J906" s="1">
        <v>5.0</v>
      </c>
      <c r="K906" s="1">
        <v>0.5</v>
      </c>
    </row>
    <row r="907" ht="15.75" customHeight="1">
      <c r="A907" s="1" t="s">
        <v>1212</v>
      </c>
      <c r="B907" s="1">
        <v>906.0</v>
      </c>
      <c r="C907" s="1">
        <v>21.0</v>
      </c>
      <c r="D907" s="1" t="s">
        <v>1230</v>
      </c>
      <c r="E907" s="1">
        <v>69.0</v>
      </c>
      <c r="F907" s="1">
        <f t="shared" si="13"/>
        <v>5</v>
      </c>
      <c r="G907" s="1">
        <f t="shared" si="14"/>
        <v>5</v>
      </c>
      <c r="H907" s="1" t="s">
        <v>1237</v>
      </c>
      <c r="I907" s="1">
        <v>1.0</v>
      </c>
      <c r="J907" s="1">
        <v>1.0</v>
      </c>
      <c r="K907" s="1">
        <v>0.5</v>
      </c>
    </row>
    <row r="908" ht="15.75" customHeight="1">
      <c r="A908" s="1" t="s">
        <v>1212</v>
      </c>
      <c r="B908" s="1">
        <v>907.0</v>
      </c>
      <c r="D908" s="1" t="s">
        <v>1223</v>
      </c>
      <c r="E908" s="1">
        <v>73.0</v>
      </c>
      <c r="F908" s="1">
        <f t="shared" si="13"/>
        <v>4</v>
      </c>
      <c r="G908" s="1">
        <f t="shared" si="14"/>
        <v>4</v>
      </c>
      <c r="H908" s="1" t="s">
        <v>1293</v>
      </c>
      <c r="I908" s="1">
        <v>3.0</v>
      </c>
      <c r="J908" s="1">
        <v>3.0</v>
      </c>
      <c r="K908" s="1">
        <v>0.25</v>
      </c>
    </row>
    <row r="909" ht="15.75" customHeight="1">
      <c r="A909" s="1" t="s">
        <v>1212</v>
      </c>
      <c r="B909" s="1">
        <v>908.0</v>
      </c>
      <c r="D909" s="1" t="s">
        <v>1228</v>
      </c>
      <c r="E909" s="1">
        <v>71.0</v>
      </c>
      <c r="F909" s="1">
        <f t="shared" si="13"/>
        <v>-2</v>
      </c>
      <c r="G909" s="1">
        <f t="shared" si="14"/>
        <v>2</v>
      </c>
      <c r="H909" s="1" t="s">
        <v>1227</v>
      </c>
      <c r="I909" s="1">
        <v>2.0</v>
      </c>
      <c r="J909" s="1">
        <v>2.0</v>
      </c>
      <c r="K909" s="1">
        <v>0.25</v>
      </c>
    </row>
    <row r="910" ht="15.75" customHeight="1">
      <c r="A910" s="1" t="s">
        <v>1212</v>
      </c>
      <c r="B910" s="1">
        <v>909.0</v>
      </c>
      <c r="D910" s="1" t="s">
        <v>1230</v>
      </c>
      <c r="E910" s="1">
        <v>69.0</v>
      </c>
      <c r="F910" s="1">
        <f t="shared" si="13"/>
        <v>-2</v>
      </c>
      <c r="G910" s="1">
        <f t="shared" si="14"/>
        <v>2</v>
      </c>
      <c r="H910" s="1" t="s">
        <v>1227</v>
      </c>
      <c r="I910" s="1">
        <v>1.0</v>
      </c>
      <c r="J910" s="1">
        <v>1.0</v>
      </c>
      <c r="K910" s="1">
        <v>0.5</v>
      </c>
    </row>
    <row r="911" ht="15.75" customHeight="1">
      <c r="A911" s="1" t="s">
        <v>1212</v>
      </c>
      <c r="B911" s="1">
        <v>910.0</v>
      </c>
      <c r="D911" s="1" t="s">
        <v>1230</v>
      </c>
      <c r="E911" s="1">
        <v>69.0</v>
      </c>
      <c r="F911" s="1">
        <f t="shared" si="13"/>
        <v>0</v>
      </c>
      <c r="G911" s="1">
        <f t="shared" si="14"/>
        <v>0</v>
      </c>
      <c r="H911" s="1" t="s">
        <v>1195</v>
      </c>
      <c r="I911" s="1">
        <v>1.0</v>
      </c>
      <c r="J911" s="1">
        <v>1.0</v>
      </c>
      <c r="K911" s="1">
        <v>0.5</v>
      </c>
    </row>
    <row r="912" ht="15.75" customHeight="1">
      <c r="A912" s="1" t="s">
        <v>1212</v>
      </c>
      <c r="B912" s="1">
        <v>911.0</v>
      </c>
      <c r="D912" s="1" t="s">
        <v>1230</v>
      </c>
      <c r="E912" s="1">
        <v>69.0</v>
      </c>
      <c r="F912" s="1">
        <f t="shared" si="13"/>
        <v>0</v>
      </c>
      <c r="G912" s="1">
        <f t="shared" si="14"/>
        <v>0</v>
      </c>
      <c r="H912" s="1" t="s">
        <v>1195</v>
      </c>
      <c r="I912" s="1">
        <v>1.0</v>
      </c>
      <c r="J912" s="1">
        <v>1.0</v>
      </c>
      <c r="K912" s="1">
        <v>0.5</v>
      </c>
    </row>
    <row r="913" ht="15.75" customHeight="1">
      <c r="A913" s="1" t="s">
        <v>1212</v>
      </c>
      <c r="B913" s="1">
        <v>912.0</v>
      </c>
      <c r="D913" s="1" t="s">
        <v>1223</v>
      </c>
      <c r="E913" s="1">
        <v>73.0</v>
      </c>
      <c r="F913" s="1">
        <f t="shared" si="13"/>
        <v>4</v>
      </c>
      <c r="G913" s="1">
        <f t="shared" si="14"/>
        <v>4</v>
      </c>
      <c r="H913" s="1" t="s">
        <v>1293</v>
      </c>
      <c r="I913" s="1">
        <v>3.0</v>
      </c>
      <c r="J913" s="1">
        <v>3.0</v>
      </c>
      <c r="K913" s="1">
        <v>0.25</v>
      </c>
    </row>
    <row r="914" ht="15.75" customHeight="1">
      <c r="A914" s="1" t="s">
        <v>1212</v>
      </c>
      <c r="B914" s="1">
        <v>913.0</v>
      </c>
      <c r="D914" s="1" t="s">
        <v>1228</v>
      </c>
      <c r="E914" s="1">
        <v>71.0</v>
      </c>
      <c r="F914" s="1">
        <f t="shared" si="13"/>
        <v>-2</v>
      </c>
      <c r="G914" s="1">
        <f t="shared" si="14"/>
        <v>2</v>
      </c>
      <c r="H914" s="1" t="s">
        <v>1227</v>
      </c>
      <c r="I914" s="1">
        <v>2.0</v>
      </c>
      <c r="J914" s="1">
        <v>2.0</v>
      </c>
      <c r="K914" s="1">
        <v>0.25</v>
      </c>
    </row>
    <row r="915" ht="15.75" customHeight="1">
      <c r="A915" s="1" t="s">
        <v>1212</v>
      </c>
      <c r="B915" s="1">
        <v>914.0</v>
      </c>
      <c r="D915" s="1" t="s">
        <v>1230</v>
      </c>
      <c r="E915" s="1">
        <v>69.0</v>
      </c>
      <c r="F915" s="1">
        <f t="shared" si="13"/>
        <v>-2</v>
      </c>
      <c r="G915" s="1">
        <f t="shared" si="14"/>
        <v>2</v>
      </c>
      <c r="H915" s="1" t="s">
        <v>1227</v>
      </c>
      <c r="I915" s="1">
        <v>1.0</v>
      </c>
      <c r="J915" s="1">
        <v>1.0</v>
      </c>
      <c r="K915" s="1">
        <v>0.5</v>
      </c>
    </row>
    <row r="916" ht="15.75" customHeight="1">
      <c r="A916" s="1" t="s">
        <v>1212</v>
      </c>
      <c r="B916" s="1">
        <v>915.0</v>
      </c>
      <c r="D916" s="1" t="s">
        <v>1230</v>
      </c>
      <c r="E916" s="1">
        <v>69.0</v>
      </c>
      <c r="F916" s="1">
        <f t="shared" si="13"/>
        <v>0</v>
      </c>
      <c r="G916" s="1">
        <f t="shared" si="14"/>
        <v>0</v>
      </c>
      <c r="H916" s="1" t="s">
        <v>1195</v>
      </c>
      <c r="I916" s="1">
        <v>1.0</v>
      </c>
      <c r="J916" s="1">
        <v>1.0</v>
      </c>
      <c r="K916" s="1">
        <v>0.5</v>
      </c>
    </row>
    <row r="917" ht="15.75" customHeight="1">
      <c r="A917" s="1" t="s">
        <v>1212</v>
      </c>
      <c r="B917" s="1">
        <v>916.0</v>
      </c>
      <c r="C917" s="1">
        <v>22.0</v>
      </c>
      <c r="D917" s="1" t="s">
        <v>1224</v>
      </c>
      <c r="E917" s="1">
        <v>74.0</v>
      </c>
      <c r="F917" s="1">
        <f t="shared" si="13"/>
        <v>5</v>
      </c>
      <c r="G917" s="1">
        <f t="shared" si="14"/>
        <v>5</v>
      </c>
      <c r="H917" s="1" t="s">
        <v>1237</v>
      </c>
      <c r="I917" s="1">
        <v>4.0</v>
      </c>
      <c r="J917" s="1">
        <v>4.0</v>
      </c>
      <c r="K917" s="1">
        <v>0.25</v>
      </c>
    </row>
    <row r="918" ht="15.75" customHeight="1">
      <c r="A918" s="1" t="s">
        <v>1212</v>
      </c>
      <c r="B918" s="1">
        <v>917.0</v>
      </c>
      <c r="D918" s="1" t="s">
        <v>1223</v>
      </c>
      <c r="E918" s="1">
        <v>73.0</v>
      </c>
      <c r="F918" s="1">
        <f t="shared" si="13"/>
        <v>-1</v>
      </c>
      <c r="G918" s="1">
        <f t="shared" si="14"/>
        <v>1</v>
      </c>
      <c r="H918" s="1" t="s">
        <v>1197</v>
      </c>
      <c r="I918" s="1">
        <v>3.0</v>
      </c>
      <c r="J918" s="1">
        <v>3.0</v>
      </c>
      <c r="K918" s="1">
        <v>0.25</v>
      </c>
    </row>
    <row r="919" ht="15.75" customHeight="1">
      <c r="A919" s="1" t="s">
        <v>1212</v>
      </c>
      <c r="B919" s="1">
        <v>918.0</v>
      </c>
      <c r="D919" s="1" t="s">
        <v>1224</v>
      </c>
      <c r="E919" s="1">
        <v>74.0</v>
      </c>
      <c r="F919" s="1">
        <f t="shared" si="13"/>
        <v>1</v>
      </c>
      <c r="G919" s="1">
        <f t="shared" si="14"/>
        <v>1</v>
      </c>
      <c r="H919" s="1" t="s">
        <v>1196</v>
      </c>
      <c r="I919" s="1">
        <v>4.0</v>
      </c>
      <c r="J919" s="1">
        <v>4.0</v>
      </c>
      <c r="K919" s="1">
        <v>1.0</v>
      </c>
    </row>
    <row r="920" ht="15.75" customHeight="1">
      <c r="A920" s="1" t="s">
        <v>1212</v>
      </c>
      <c r="B920" s="1">
        <v>919.0</v>
      </c>
      <c r="D920" s="1" t="s">
        <v>1228</v>
      </c>
      <c r="E920" s="1">
        <v>71.0</v>
      </c>
      <c r="F920" s="1">
        <f t="shared" si="13"/>
        <v>-3</v>
      </c>
      <c r="G920" s="1">
        <f t="shared" si="14"/>
        <v>3</v>
      </c>
      <c r="H920" s="1" t="s">
        <v>1229</v>
      </c>
      <c r="I920" s="1">
        <v>2.0</v>
      </c>
      <c r="J920" s="1">
        <v>2.0</v>
      </c>
      <c r="K920" s="1">
        <v>0.5</v>
      </c>
    </row>
    <row r="921" ht="15.75" customHeight="1">
      <c r="A921" s="1" t="s">
        <v>1212</v>
      </c>
      <c r="B921" s="1">
        <v>920.0</v>
      </c>
      <c r="D921" s="1" t="s">
        <v>1223</v>
      </c>
      <c r="E921" s="1">
        <v>73.0</v>
      </c>
      <c r="F921" s="1">
        <f t="shared" si="13"/>
        <v>2</v>
      </c>
      <c r="G921" s="1">
        <f t="shared" si="14"/>
        <v>2</v>
      </c>
      <c r="H921" s="1" t="s">
        <v>1226</v>
      </c>
      <c r="I921" s="1">
        <v>3.0</v>
      </c>
      <c r="J921" s="1">
        <v>3.0</v>
      </c>
      <c r="K921" s="1">
        <v>0.25</v>
      </c>
    </row>
    <row r="922" ht="15.75" customHeight="1">
      <c r="A922" s="1" t="s">
        <v>1212</v>
      </c>
      <c r="B922" s="1">
        <v>921.0</v>
      </c>
      <c r="D922" s="1" t="s">
        <v>1228</v>
      </c>
      <c r="E922" s="1">
        <v>71.0</v>
      </c>
      <c r="F922" s="1">
        <f t="shared" si="13"/>
        <v>-2</v>
      </c>
      <c r="G922" s="1">
        <f t="shared" si="14"/>
        <v>2</v>
      </c>
      <c r="H922" s="1" t="s">
        <v>1227</v>
      </c>
      <c r="I922" s="1">
        <v>2.0</v>
      </c>
      <c r="J922" s="1">
        <v>2.0</v>
      </c>
      <c r="K922" s="1">
        <v>0.25</v>
      </c>
    </row>
    <row r="923" ht="15.75" customHeight="1">
      <c r="A923" s="1" t="s">
        <v>1212</v>
      </c>
      <c r="B923" s="1">
        <v>922.0</v>
      </c>
      <c r="D923" s="1" t="s">
        <v>1223</v>
      </c>
      <c r="E923" s="1">
        <v>73.0</v>
      </c>
      <c r="F923" s="1">
        <f t="shared" si="13"/>
        <v>2</v>
      </c>
      <c r="G923" s="1">
        <f t="shared" si="14"/>
        <v>2</v>
      </c>
      <c r="H923" s="1" t="s">
        <v>1226</v>
      </c>
      <c r="I923" s="1">
        <v>3.0</v>
      </c>
      <c r="J923" s="1">
        <v>3.0</v>
      </c>
      <c r="K923" s="1">
        <v>1.0</v>
      </c>
    </row>
    <row r="924" ht="15.75" customHeight="1">
      <c r="A924" s="1" t="s">
        <v>1212</v>
      </c>
      <c r="B924" s="1">
        <v>923.0</v>
      </c>
      <c r="D924" s="1" t="s">
        <v>1230</v>
      </c>
      <c r="E924" s="1">
        <v>69.0</v>
      </c>
      <c r="F924" s="1">
        <f t="shared" si="13"/>
        <v>-4</v>
      </c>
      <c r="G924" s="1">
        <f t="shared" si="14"/>
        <v>4</v>
      </c>
      <c r="H924" s="1" t="s">
        <v>1292</v>
      </c>
      <c r="I924" s="1">
        <v>1.0</v>
      </c>
      <c r="J924" s="1">
        <v>1.0</v>
      </c>
      <c r="K924" s="1">
        <v>0.5</v>
      </c>
    </row>
    <row r="925" ht="15.75" customHeight="1">
      <c r="A925" s="1" t="s">
        <v>1212</v>
      </c>
      <c r="B925" s="1">
        <v>924.0</v>
      </c>
      <c r="C925" s="1">
        <v>23.0</v>
      </c>
      <c r="D925" s="1" t="s">
        <v>1228</v>
      </c>
      <c r="E925" s="1">
        <v>71.0</v>
      </c>
      <c r="F925" s="1">
        <f t="shared" si="13"/>
        <v>2</v>
      </c>
      <c r="G925" s="1">
        <f t="shared" si="14"/>
        <v>2</v>
      </c>
      <c r="H925" s="1" t="s">
        <v>1226</v>
      </c>
      <c r="I925" s="1">
        <v>2.0</v>
      </c>
      <c r="J925" s="1">
        <v>2.0</v>
      </c>
      <c r="K925" s="1">
        <v>0.25</v>
      </c>
    </row>
    <row r="926" ht="15.75" customHeight="1">
      <c r="A926" s="1" t="s">
        <v>1212</v>
      </c>
      <c r="B926" s="1">
        <v>925.0</v>
      </c>
      <c r="D926" s="1" t="s">
        <v>1230</v>
      </c>
      <c r="E926" s="1">
        <v>69.0</v>
      </c>
      <c r="F926" s="1">
        <f t="shared" si="13"/>
        <v>-2</v>
      </c>
      <c r="G926" s="1">
        <f t="shared" si="14"/>
        <v>2</v>
      </c>
      <c r="H926" s="1" t="s">
        <v>1227</v>
      </c>
      <c r="I926" s="1">
        <v>1.0</v>
      </c>
      <c r="J926" s="1">
        <v>1.0</v>
      </c>
      <c r="K926" s="1">
        <v>0.25</v>
      </c>
    </row>
    <row r="927" ht="15.75" customHeight="1">
      <c r="A927" s="1" t="s">
        <v>1212</v>
      </c>
      <c r="B927" s="1">
        <v>926.0</v>
      </c>
      <c r="D927" s="1" t="s">
        <v>1228</v>
      </c>
      <c r="E927" s="1">
        <v>71.0</v>
      </c>
      <c r="F927" s="1">
        <f t="shared" si="13"/>
        <v>2</v>
      </c>
      <c r="G927" s="1">
        <f t="shared" si="14"/>
        <v>2</v>
      </c>
      <c r="H927" s="1" t="s">
        <v>1226</v>
      </c>
      <c r="I927" s="1">
        <v>2.0</v>
      </c>
      <c r="J927" s="1">
        <v>2.0</v>
      </c>
      <c r="K927" s="1">
        <v>1.0</v>
      </c>
    </row>
    <row r="928" ht="15.75" customHeight="1">
      <c r="A928" s="1" t="s">
        <v>1212</v>
      </c>
      <c r="B928" s="1">
        <v>927.0</v>
      </c>
      <c r="D928" s="1" t="s">
        <v>1234</v>
      </c>
      <c r="E928" s="1">
        <v>68.0</v>
      </c>
      <c r="F928" s="1">
        <f t="shared" si="13"/>
        <v>-3</v>
      </c>
      <c r="G928" s="1">
        <f t="shared" si="14"/>
        <v>3</v>
      </c>
      <c r="H928" s="1" t="s">
        <v>1229</v>
      </c>
      <c r="I928" s="1">
        <v>7.0</v>
      </c>
      <c r="J928" s="1">
        <v>7.0</v>
      </c>
      <c r="K928" s="1">
        <v>0.5</v>
      </c>
    </row>
    <row r="929" ht="15.75" customHeight="1">
      <c r="A929" s="1" t="s">
        <v>1212</v>
      </c>
      <c r="B929" s="1">
        <v>928.0</v>
      </c>
      <c r="D929" s="1" t="s">
        <v>1234</v>
      </c>
      <c r="E929" s="1">
        <v>68.0</v>
      </c>
      <c r="F929" s="1">
        <f t="shared" si="13"/>
        <v>0</v>
      </c>
      <c r="G929" s="1">
        <f t="shared" si="14"/>
        <v>0</v>
      </c>
      <c r="H929" s="1" t="s">
        <v>1195</v>
      </c>
      <c r="I929" s="1">
        <v>7.0</v>
      </c>
      <c r="J929" s="1">
        <v>7.0</v>
      </c>
      <c r="K929" s="1">
        <v>0.5</v>
      </c>
    </row>
    <row r="930" ht="15.75" customHeight="1">
      <c r="A930" s="1" t="s">
        <v>1212</v>
      </c>
      <c r="B930" s="1">
        <v>929.0</v>
      </c>
      <c r="D930" s="1" t="s">
        <v>1230</v>
      </c>
      <c r="E930" s="1">
        <v>69.0</v>
      </c>
      <c r="F930" s="1">
        <f t="shared" si="13"/>
        <v>1</v>
      </c>
      <c r="G930" s="1">
        <f t="shared" si="14"/>
        <v>1</v>
      </c>
      <c r="H930" s="1" t="s">
        <v>1196</v>
      </c>
      <c r="I930" s="1">
        <v>1.0</v>
      </c>
      <c r="J930" s="1">
        <v>1.0</v>
      </c>
      <c r="K930" s="1">
        <v>0.5</v>
      </c>
    </row>
    <row r="931" ht="15.75" customHeight="1">
      <c r="A931" s="1" t="s">
        <v>1212</v>
      </c>
      <c r="B931" s="1">
        <v>930.0</v>
      </c>
      <c r="D931" s="1" t="s">
        <v>1224</v>
      </c>
      <c r="E931" s="1">
        <v>74.0</v>
      </c>
      <c r="F931" s="1">
        <f t="shared" si="13"/>
        <v>5</v>
      </c>
      <c r="G931" s="1">
        <f t="shared" si="14"/>
        <v>5</v>
      </c>
      <c r="H931" s="1" t="s">
        <v>1237</v>
      </c>
      <c r="I931" s="1">
        <v>4.0</v>
      </c>
      <c r="J931" s="1">
        <v>4.0</v>
      </c>
      <c r="K931" s="1">
        <v>0.5</v>
      </c>
    </row>
    <row r="932" ht="15.75" customHeight="1">
      <c r="A932" s="1" t="s">
        <v>1212</v>
      </c>
      <c r="B932" s="1">
        <v>931.0</v>
      </c>
      <c r="C932" s="1">
        <v>24.0</v>
      </c>
      <c r="D932" s="1" t="s">
        <v>1223</v>
      </c>
      <c r="E932" s="1">
        <v>73.0</v>
      </c>
      <c r="F932" s="1">
        <f t="shared" si="13"/>
        <v>-1</v>
      </c>
      <c r="G932" s="1">
        <f t="shared" si="14"/>
        <v>1</v>
      </c>
      <c r="H932" s="1" t="s">
        <v>1197</v>
      </c>
      <c r="I932" s="1">
        <v>3.0</v>
      </c>
      <c r="J932" s="1">
        <v>3.0</v>
      </c>
      <c r="K932" s="1">
        <v>0.125</v>
      </c>
    </row>
    <row r="933" ht="15.75" customHeight="1">
      <c r="A933" s="1" t="s">
        <v>1212</v>
      </c>
      <c r="B933" s="1">
        <v>932.0</v>
      </c>
      <c r="D933" s="1" t="s">
        <v>1228</v>
      </c>
      <c r="E933" s="1">
        <v>71.0</v>
      </c>
      <c r="F933" s="1">
        <f t="shared" si="13"/>
        <v>-2</v>
      </c>
      <c r="G933" s="1">
        <f t="shared" si="14"/>
        <v>2</v>
      </c>
      <c r="H933" s="1" t="s">
        <v>1227</v>
      </c>
      <c r="I933" s="1">
        <v>2.0</v>
      </c>
      <c r="J933" s="1">
        <v>2.0</v>
      </c>
      <c r="K933" s="1">
        <v>0.125</v>
      </c>
    </row>
    <row r="934" ht="15.75" customHeight="1">
      <c r="A934" s="1" t="s">
        <v>1212</v>
      </c>
      <c r="B934" s="1">
        <v>933.0</v>
      </c>
      <c r="D934" s="1" t="s">
        <v>1230</v>
      </c>
      <c r="E934" s="1">
        <v>69.0</v>
      </c>
      <c r="F934" s="1">
        <f t="shared" si="13"/>
        <v>-2</v>
      </c>
      <c r="G934" s="1">
        <f t="shared" si="14"/>
        <v>2</v>
      </c>
      <c r="H934" s="1" t="s">
        <v>1227</v>
      </c>
      <c r="I934" s="1">
        <v>1.0</v>
      </c>
      <c r="J934" s="1">
        <v>1.0</v>
      </c>
      <c r="K934" s="1">
        <v>0.75</v>
      </c>
    </row>
    <row r="935" ht="15.75" customHeight="1">
      <c r="A935" s="1" t="s">
        <v>1212</v>
      </c>
      <c r="B935" s="1">
        <v>934.0</v>
      </c>
      <c r="D935" s="1" t="s">
        <v>1228</v>
      </c>
      <c r="E935" s="1">
        <v>71.0</v>
      </c>
      <c r="F935" s="1">
        <f t="shared" si="13"/>
        <v>2</v>
      </c>
      <c r="G935" s="1">
        <f t="shared" si="14"/>
        <v>2</v>
      </c>
      <c r="H935" s="1" t="s">
        <v>1226</v>
      </c>
      <c r="I935" s="1">
        <v>2.0</v>
      </c>
      <c r="J935" s="1">
        <v>2.0</v>
      </c>
      <c r="K935" s="1">
        <v>1.0</v>
      </c>
    </row>
    <row r="936" ht="15.75" customHeight="1">
      <c r="A936" s="1" t="s">
        <v>1212</v>
      </c>
      <c r="B936" s="1">
        <v>935.0</v>
      </c>
      <c r="D936" s="1" t="s">
        <v>1230</v>
      </c>
      <c r="E936" s="1">
        <v>69.0</v>
      </c>
      <c r="F936" s="1">
        <f t="shared" si="13"/>
        <v>-2</v>
      </c>
      <c r="G936" s="1">
        <f t="shared" si="14"/>
        <v>2</v>
      </c>
      <c r="H936" s="1" t="s">
        <v>1227</v>
      </c>
      <c r="I936" s="1">
        <v>1.0</v>
      </c>
      <c r="J936" s="1">
        <v>1.0</v>
      </c>
      <c r="K936" s="1">
        <v>0.5</v>
      </c>
    </row>
    <row r="937" ht="15.75" customHeight="1">
      <c r="A937" s="1" t="s">
        <v>1212</v>
      </c>
      <c r="B937" s="1">
        <v>936.0</v>
      </c>
      <c r="D937" s="1" t="s">
        <v>1230</v>
      </c>
      <c r="E937" s="1">
        <v>69.0</v>
      </c>
      <c r="F937" s="1">
        <f t="shared" si="13"/>
        <v>0</v>
      </c>
      <c r="G937" s="1">
        <f t="shared" si="14"/>
        <v>0</v>
      </c>
      <c r="H937" s="1" t="s">
        <v>1195</v>
      </c>
      <c r="I937" s="1">
        <v>1.0</v>
      </c>
      <c r="J937" s="1">
        <v>1.0</v>
      </c>
      <c r="K937" s="1">
        <v>1.0</v>
      </c>
    </row>
    <row r="938" ht="15.75" customHeight="1">
      <c r="A938" s="1" t="s">
        <v>1212</v>
      </c>
      <c r="B938" s="1">
        <v>937.0</v>
      </c>
      <c r="D938" s="1" t="s">
        <v>1228</v>
      </c>
      <c r="E938" s="1">
        <v>71.0</v>
      </c>
      <c r="F938" s="1">
        <f t="shared" si="13"/>
        <v>2</v>
      </c>
      <c r="G938" s="1">
        <f t="shared" si="14"/>
        <v>2</v>
      </c>
      <c r="H938" s="1" t="s">
        <v>1226</v>
      </c>
      <c r="I938" s="1">
        <v>2.0</v>
      </c>
      <c r="J938" s="1">
        <v>2.0</v>
      </c>
      <c r="K938" s="1">
        <v>0.25</v>
      </c>
    </row>
    <row r="939" ht="15.75" customHeight="1">
      <c r="A939" s="1" t="s">
        <v>1212</v>
      </c>
      <c r="B939" s="1">
        <v>938.0</v>
      </c>
      <c r="D939" s="1" t="s">
        <v>1223</v>
      </c>
      <c r="E939" s="1">
        <v>73.0</v>
      </c>
      <c r="F939" s="1">
        <f t="shared" si="13"/>
        <v>2</v>
      </c>
      <c r="G939" s="1">
        <f t="shared" si="14"/>
        <v>2</v>
      </c>
      <c r="H939" s="1" t="s">
        <v>1226</v>
      </c>
      <c r="I939" s="1">
        <v>3.0</v>
      </c>
      <c r="J939" s="1">
        <v>3.0</v>
      </c>
      <c r="K939" s="1">
        <v>0.25</v>
      </c>
    </row>
    <row r="940" ht="15.75" customHeight="1">
      <c r="A940" s="1" t="s">
        <v>1212</v>
      </c>
      <c r="B940" s="1">
        <v>939.0</v>
      </c>
      <c r="C940" s="1">
        <v>25.0</v>
      </c>
      <c r="D940" s="1" t="s">
        <v>1228</v>
      </c>
      <c r="E940" s="1">
        <v>71.0</v>
      </c>
      <c r="F940" s="1">
        <f t="shared" si="13"/>
        <v>-2</v>
      </c>
      <c r="G940" s="1">
        <f t="shared" si="14"/>
        <v>2</v>
      </c>
      <c r="H940" s="1" t="s">
        <v>1227</v>
      </c>
      <c r="I940" s="1">
        <v>2.0</v>
      </c>
      <c r="J940" s="1">
        <v>2.0</v>
      </c>
      <c r="K940" s="1">
        <v>0.5</v>
      </c>
    </row>
    <row r="941" ht="15.75" customHeight="1">
      <c r="A941" s="1" t="s">
        <v>1212</v>
      </c>
      <c r="B941" s="1">
        <v>940.0</v>
      </c>
      <c r="D941" s="1" t="s">
        <v>1228</v>
      </c>
      <c r="E941" s="1">
        <v>71.0</v>
      </c>
      <c r="F941" s="1">
        <f t="shared" si="13"/>
        <v>0</v>
      </c>
      <c r="G941" s="1">
        <f t="shared" si="14"/>
        <v>0</v>
      </c>
      <c r="H941" s="1" t="s">
        <v>1195</v>
      </c>
      <c r="I941" s="1">
        <v>2.0</v>
      </c>
      <c r="J941" s="1">
        <v>2.0</v>
      </c>
      <c r="K941" s="1">
        <v>1.0</v>
      </c>
    </row>
    <row r="942" ht="15.75" customHeight="1">
      <c r="A942" s="1" t="s">
        <v>1212</v>
      </c>
      <c r="B942" s="1">
        <v>941.0</v>
      </c>
      <c r="D942" s="1" t="s">
        <v>1223</v>
      </c>
      <c r="E942" s="1">
        <v>73.0</v>
      </c>
      <c r="F942" s="1">
        <f t="shared" si="13"/>
        <v>2</v>
      </c>
      <c r="G942" s="1">
        <f t="shared" si="14"/>
        <v>2</v>
      </c>
      <c r="H942" s="1" t="s">
        <v>1226</v>
      </c>
      <c r="I942" s="1">
        <v>3.0</v>
      </c>
      <c r="J942" s="1">
        <v>3.0</v>
      </c>
      <c r="K942" s="1">
        <v>0.25</v>
      </c>
    </row>
    <row r="943" ht="15.75" customHeight="1">
      <c r="A943" s="1" t="s">
        <v>1212</v>
      </c>
      <c r="B943" s="1">
        <v>942.0</v>
      </c>
      <c r="D943" s="1" t="s">
        <v>1224</v>
      </c>
      <c r="E943" s="1">
        <v>74.0</v>
      </c>
      <c r="F943" s="1">
        <f t="shared" si="13"/>
        <v>1</v>
      </c>
      <c r="G943" s="1">
        <f t="shared" si="14"/>
        <v>1</v>
      </c>
      <c r="H943" s="1" t="s">
        <v>1196</v>
      </c>
      <c r="I943" s="1">
        <v>4.0</v>
      </c>
      <c r="J943" s="1">
        <v>4.0</v>
      </c>
      <c r="K943" s="1">
        <v>0.25</v>
      </c>
    </row>
    <row r="944" ht="15.75" customHeight="1">
      <c r="A944" s="1" t="s">
        <v>1212</v>
      </c>
      <c r="B944" s="1">
        <v>943.0</v>
      </c>
      <c r="D944" s="1" t="s">
        <v>1223</v>
      </c>
      <c r="E944" s="1">
        <v>73.0</v>
      </c>
      <c r="F944" s="1">
        <f t="shared" si="13"/>
        <v>-1</v>
      </c>
      <c r="G944" s="1">
        <f t="shared" si="14"/>
        <v>1</v>
      </c>
      <c r="H944" s="1" t="s">
        <v>1197</v>
      </c>
      <c r="I944" s="1">
        <v>3.0</v>
      </c>
      <c r="J944" s="1">
        <v>3.0</v>
      </c>
      <c r="K944" s="1">
        <v>0.5</v>
      </c>
    </row>
    <row r="945" ht="15.75" customHeight="1">
      <c r="A945" s="1" t="s">
        <v>1212</v>
      </c>
      <c r="B945" s="1">
        <v>944.0</v>
      </c>
      <c r="D945" s="1" t="s">
        <v>1223</v>
      </c>
      <c r="E945" s="1">
        <v>73.0</v>
      </c>
      <c r="F945" s="1">
        <f t="shared" si="13"/>
        <v>0</v>
      </c>
      <c r="G945" s="1">
        <f t="shared" si="14"/>
        <v>0</v>
      </c>
      <c r="H945" s="1" t="s">
        <v>1195</v>
      </c>
      <c r="I945" s="1">
        <v>3.0</v>
      </c>
      <c r="J945" s="1">
        <v>3.0</v>
      </c>
      <c r="K945" s="1">
        <v>1.0</v>
      </c>
    </row>
    <row r="946" ht="15.75" customHeight="1">
      <c r="A946" s="1" t="s">
        <v>1212</v>
      </c>
      <c r="B946" s="1">
        <v>945.0</v>
      </c>
      <c r="D946" s="1" t="s">
        <v>1224</v>
      </c>
      <c r="E946" s="1">
        <v>74.0</v>
      </c>
      <c r="F946" s="1">
        <f t="shared" si="13"/>
        <v>1</v>
      </c>
      <c r="G946" s="1">
        <f t="shared" si="14"/>
        <v>1</v>
      </c>
      <c r="H946" s="1" t="s">
        <v>1196</v>
      </c>
      <c r="I946" s="1">
        <v>4.0</v>
      </c>
      <c r="J946" s="1">
        <v>4.0</v>
      </c>
      <c r="K946" s="1">
        <v>0.25</v>
      </c>
    </row>
    <row r="947" ht="15.75" customHeight="1">
      <c r="A947" s="1" t="s">
        <v>1212</v>
      </c>
      <c r="B947" s="1">
        <v>946.0</v>
      </c>
      <c r="D947" s="1" t="s">
        <v>1225</v>
      </c>
      <c r="E947" s="1">
        <v>76.0</v>
      </c>
      <c r="F947" s="1">
        <f t="shared" si="13"/>
        <v>2</v>
      </c>
      <c r="G947" s="1">
        <f t="shared" si="14"/>
        <v>2</v>
      </c>
      <c r="H947" s="1" t="s">
        <v>1226</v>
      </c>
      <c r="I947" s="1">
        <v>5.0</v>
      </c>
      <c r="J947" s="1">
        <v>5.0</v>
      </c>
      <c r="K947" s="1">
        <v>0.25</v>
      </c>
    </row>
    <row r="948" ht="15.75" customHeight="1">
      <c r="A948" s="1" t="s">
        <v>1212</v>
      </c>
      <c r="B948" s="1">
        <v>947.0</v>
      </c>
      <c r="C948" s="1">
        <v>26.0</v>
      </c>
      <c r="D948" s="1" t="s">
        <v>1224</v>
      </c>
      <c r="E948" s="1">
        <v>74.0</v>
      </c>
      <c r="F948" s="1">
        <f t="shared" si="13"/>
        <v>-2</v>
      </c>
      <c r="G948" s="1">
        <f t="shared" si="14"/>
        <v>2</v>
      </c>
      <c r="H948" s="1" t="s">
        <v>1227</v>
      </c>
      <c r="I948" s="1">
        <v>4.0</v>
      </c>
      <c r="J948" s="1">
        <v>4.0</v>
      </c>
      <c r="K948" s="1">
        <v>0.5</v>
      </c>
    </row>
    <row r="949">
      <c r="A949" s="1" t="s">
        <v>1212</v>
      </c>
      <c r="B949" s="1">
        <v>948.0</v>
      </c>
      <c r="D949" s="1" t="s">
        <v>1224</v>
      </c>
      <c r="E949" s="1">
        <v>74.0</v>
      </c>
      <c r="F949" s="1">
        <f t="shared" si="13"/>
        <v>0</v>
      </c>
      <c r="G949" s="1">
        <f t="shared" si="14"/>
        <v>0</v>
      </c>
      <c r="H949" s="1" t="s">
        <v>1195</v>
      </c>
      <c r="I949" s="1">
        <v>4.0</v>
      </c>
      <c r="J949" s="1">
        <v>4.0</v>
      </c>
      <c r="K949" s="1">
        <v>1.0</v>
      </c>
    </row>
    <row r="950" ht="15.75" customHeight="1">
      <c r="A950" s="1" t="s">
        <v>1212</v>
      </c>
      <c r="B950" s="1">
        <v>949.0</v>
      </c>
      <c r="D950" s="1" t="s">
        <v>1225</v>
      </c>
      <c r="E950" s="1">
        <v>76.0</v>
      </c>
      <c r="F950" s="1">
        <f t="shared" si="13"/>
        <v>2</v>
      </c>
      <c r="G950" s="1">
        <f t="shared" si="14"/>
        <v>2</v>
      </c>
      <c r="H950" s="1" t="s">
        <v>1226</v>
      </c>
      <c r="I950" s="1">
        <v>5.0</v>
      </c>
      <c r="J950" s="1">
        <v>5.0</v>
      </c>
      <c r="K950" s="1">
        <v>0.25</v>
      </c>
    </row>
    <row r="951" ht="15.75" customHeight="1">
      <c r="A951" s="1" t="s">
        <v>1212</v>
      </c>
      <c r="B951" s="1">
        <v>950.0</v>
      </c>
      <c r="D951" s="1" t="s">
        <v>1190</v>
      </c>
      <c r="E951" s="1">
        <v>78.0</v>
      </c>
      <c r="F951" s="1">
        <f t="shared" si="13"/>
        <v>2</v>
      </c>
      <c r="G951" s="1">
        <f t="shared" si="14"/>
        <v>2</v>
      </c>
      <c r="H951" s="1" t="s">
        <v>1226</v>
      </c>
      <c r="I951" s="1">
        <v>6.0</v>
      </c>
      <c r="J951" s="1">
        <v>6.0</v>
      </c>
      <c r="K951" s="1">
        <v>0.25</v>
      </c>
    </row>
    <row r="952" ht="15.75" customHeight="1">
      <c r="A952" s="1" t="s">
        <v>1212</v>
      </c>
      <c r="B952" s="1">
        <v>951.0</v>
      </c>
      <c r="D952" s="1" t="s">
        <v>1230</v>
      </c>
      <c r="E952" s="1">
        <v>69.0</v>
      </c>
      <c r="F952" s="1">
        <f t="shared" si="13"/>
        <v>-9</v>
      </c>
      <c r="G952" s="1">
        <f t="shared" si="14"/>
        <v>9</v>
      </c>
      <c r="H952" s="1" t="s">
        <v>1288</v>
      </c>
      <c r="I952" s="1">
        <v>1.0</v>
      </c>
      <c r="J952" s="1">
        <v>1.0</v>
      </c>
      <c r="K952" s="1">
        <v>0.5</v>
      </c>
    </row>
    <row r="953" ht="15.75" customHeight="1">
      <c r="A953" s="1" t="s">
        <v>1212</v>
      </c>
      <c r="B953" s="1">
        <v>952.0</v>
      </c>
      <c r="D953" s="1" t="s">
        <v>1234</v>
      </c>
      <c r="E953" s="1">
        <v>68.0</v>
      </c>
      <c r="F953" s="1">
        <f t="shared" si="13"/>
        <v>-1</v>
      </c>
      <c r="G953" s="1">
        <f t="shared" si="14"/>
        <v>1</v>
      </c>
      <c r="H953" s="1" t="s">
        <v>1197</v>
      </c>
      <c r="I953" s="1">
        <v>7.0</v>
      </c>
      <c r="J953" s="1">
        <v>7.0</v>
      </c>
      <c r="K953" s="1">
        <v>0.5</v>
      </c>
    </row>
    <row r="954" ht="15.75" customHeight="1">
      <c r="A954" s="1" t="s">
        <v>1212</v>
      </c>
      <c r="B954" s="1">
        <v>953.0</v>
      </c>
      <c r="C954" s="1">
        <v>27.0</v>
      </c>
      <c r="D954" s="1" t="s">
        <v>1228</v>
      </c>
      <c r="E954" s="1">
        <v>71.0</v>
      </c>
      <c r="F954" s="1">
        <f t="shared" si="13"/>
        <v>3</v>
      </c>
      <c r="G954" s="1">
        <f t="shared" si="14"/>
        <v>3</v>
      </c>
      <c r="H954" s="1" t="s">
        <v>1201</v>
      </c>
      <c r="I954" s="1">
        <v>2.0</v>
      </c>
      <c r="J954" s="1">
        <v>2.0</v>
      </c>
      <c r="K954" s="1">
        <v>1.0</v>
      </c>
    </row>
    <row r="955" ht="15.75" customHeight="1">
      <c r="A955" s="1" t="s">
        <v>1212</v>
      </c>
      <c r="B955" s="1">
        <v>954.0</v>
      </c>
      <c r="D955" s="1" t="s">
        <v>1228</v>
      </c>
      <c r="E955" s="1">
        <v>71.0</v>
      </c>
      <c r="F955" s="1">
        <f t="shared" si="13"/>
        <v>0</v>
      </c>
      <c r="G955" s="1">
        <f t="shared" si="14"/>
        <v>0</v>
      </c>
      <c r="H955" s="1" t="s">
        <v>1195</v>
      </c>
      <c r="I955" s="1">
        <v>2.0</v>
      </c>
      <c r="J955" s="1">
        <v>2.0</v>
      </c>
      <c r="K955" s="1">
        <v>1.0</v>
      </c>
    </row>
    <row r="956" ht="15.75" customHeight="1">
      <c r="A956" s="1" t="s">
        <v>1212</v>
      </c>
      <c r="B956" s="1">
        <v>955.0</v>
      </c>
      <c r="D956" s="1" t="s">
        <v>1228</v>
      </c>
      <c r="E956" s="1">
        <v>71.0</v>
      </c>
      <c r="F956" s="1">
        <f t="shared" si="13"/>
        <v>0</v>
      </c>
      <c r="G956" s="1">
        <f t="shared" si="14"/>
        <v>0</v>
      </c>
      <c r="H956" s="1" t="s">
        <v>1195</v>
      </c>
      <c r="I956" s="1">
        <v>2.0</v>
      </c>
      <c r="J956" s="1">
        <v>2.0</v>
      </c>
      <c r="K956" s="1">
        <v>0.5</v>
      </c>
    </row>
    <row r="957" ht="15.75" customHeight="1">
      <c r="A957" s="1" t="s">
        <v>1212</v>
      </c>
      <c r="B957" s="1">
        <v>956.0</v>
      </c>
      <c r="D957" s="1" t="s">
        <v>1234</v>
      </c>
      <c r="E957" s="1">
        <v>68.0</v>
      </c>
      <c r="F957" s="1">
        <f t="shared" si="13"/>
        <v>-3</v>
      </c>
      <c r="G957" s="1">
        <f t="shared" si="14"/>
        <v>3</v>
      </c>
      <c r="H957" s="1" t="s">
        <v>1229</v>
      </c>
      <c r="I957" s="1">
        <v>7.0</v>
      </c>
      <c r="J957" s="1">
        <v>7.0</v>
      </c>
      <c r="K957" s="1">
        <v>0.25</v>
      </c>
    </row>
    <row r="958" ht="15.75" customHeight="1">
      <c r="A958" s="1" t="s">
        <v>1212</v>
      </c>
      <c r="B958" s="1">
        <v>957.0</v>
      </c>
      <c r="D958" s="1" t="s">
        <v>1230</v>
      </c>
      <c r="E958" s="1">
        <v>69.0</v>
      </c>
      <c r="F958" s="1">
        <f t="shared" si="13"/>
        <v>1</v>
      </c>
      <c r="G958" s="1">
        <f t="shared" si="14"/>
        <v>1</v>
      </c>
      <c r="H958" s="1" t="s">
        <v>1196</v>
      </c>
      <c r="I958" s="1">
        <v>1.0</v>
      </c>
      <c r="J958" s="1">
        <v>1.0</v>
      </c>
      <c r="K958" s="1">
        <v>0.25</v>
      </c>
    </row>
    <row r="959" ht="15.75" customHeight="1">
      <c r="A959" s="1" t="s">
        <v>1212</v>
      </c>
      <c r="B959" s="1">
        <v>958.0</v>
      </c>
      <c r="D959" s="1" t="s">
        <v>1228</v>
      </c>
      <c r="E959" s="1">
        <v>71.0</v>
      </c>
      <c r="F959" s="1">
        <f t="shared" si="13"/>
        <v>2</v>
      </c>
      <c r="G959" s="1">
        <f t="shared" si="14"/>
        <v>2</v>
      </c>
      <c r="H959" s="1" t="s">
        <v>1226</v>
      </c>
      <c r="I959" s="1">
        <v>2.0</v>
      </c>
      <c r="J959" s="1">
        <v>2.0</v>
      </c>
      <c r="K959" s="1">
        <v>0.5</v>
      </c>
    </row>
    <row r="960" ht="15.75" customHeight="1">
      <c r="A960" s="1" t="s">
        <v>1212</v>
      </c>
      <c r="B960" s="1">
        <v>959.0</v>
      </c>
      <c r="D960" s="1" t="s">
        <v>1228</v>
      </c>
      <c r="E960" s="1">
        <v>71.0</v>
      </c>
      <c r="F960" s="1">
        <f t="shared" si="13"/>
        <v>0</v>
      </c>
      <c r="G960" s="1">
        <f t="shared" si="14"/>
        <v>0</v>
      </c>
      <c r="H960" s="1" t="s">
        <v>1195</v>
      </c>
      <c r="I960" s="1">
        <v>2.0</v>
      </c>
      <c r="J960" s="1">
        <v>2.0</v>
      </c>
      <c r="K960" s="1">
        <v>0.5</v>
      </c>
    </row>
    <row r="961" ht="15.75" customHeight="1">
      <c r="A961" s="1" t="s">
        <v>1212</v>
      </c>
      <c r="B961" s="1">
        <v>960.0</v>
      </c>
      <c r="C961" s="1">
        <v>28.0</v>
      </c>
      <c r="D961" s="1" t="s">
        <v>1228</v>
      </c>
      <c r="E961" s="1">
        <v>71.0</v>
      </c>
      <c r="F961" s="1">
        <f t="shared" si="13"/>
        <v>0</v>
      </c>
      <c r="G961" s="1">
        <f t="shared" si="14"/>
        <v>0</v>
      </c>
      <c r="H961" s="1" t="s">
        <v>1195</v>
      </c>
      <c r="I961" s="1">
        <v>2.0</v>
      </c>
      <c r="J961" s="1">
        <v>2.0</v>
      </c>
      <c r="K961" s="1">
        <v>0.5</v>
      </c>
    </row>
    <row r="962" ht="15.75" customHeight="1">
      <c r="A962" s="1" t="s">
        <v>1212</v>
      </c>
      <c r="B962" s="1">
        <v>961.0</v>
      </c>
      <c r="D962" s="1" t="s">
        <v>1234</v>
      </c>
      <c r="E962" s="1">
        <v>68.0</v>
      </c>
      <c r="F962" s="1">
        <f t="shared" si="13"/>
        <v>-3</v>
      </c>
      <c r="G962" s="1">
        <f t="shared" si="14"/>
        <v>3</v>
      </c>
      <c r="H962" s="1" t="s">
        <v>1229</v>
      </c>
      <c r="I962" s="1">
        <v>7.0</v>
      </c>
      <c r="J962" s="1">
        <v>7.0</v>
      </c>
      <c r="K962" s="1">
        <v>0.25</v>
      </c>
    </row>
    <row r="963" ht="15.75" customHeight="1">
      <c r="A963" s="1" t="s">
        <v>1212</v>
      </c>
      <c r="B963" s="1">
        <v>962.0</v>
      </c>
      <c r="D963" s="1" t="s">
        <v>1230</v>
      </c>
      <c r="E963" s="1">
        <v>69.0</v>
      </c>
      <c r="F963" s="1">
        <f t="shared" si="13"/>
        <v>1</v>
      </c>
      <c r="G963" s="1">
        <f t="shared" si="14"/>
        <v>1</v>
      </c>
      <c r="H963" s="1" t="s">
        <v>1196</v>
      </c>
      <c r="I963" s="1">
        <v>1.0</v>
      </c>
      <c r="J963" s="1">
        <v>1.0</v>
      </c>
      <c r="K963" s="1">
        <v>0.25</v>
      </c>
    </row>
    <row r="964" ht="15.75" customHeight="1">
      <c r="A964" s="1" t="s">
        <v>1212</v>
      </c>
      <c r="B964" s="1">
        <v>963.0</v>
      </c>
      <c r="D964" s="1" t="s">
        <v>1228</v>
      </c>
      <c r="E964" s="1">
        <v>71.0</v>
      </c>
      <c r="F964" s="1">
        <f t="shared" si="13"/>
        <v>2</v>
      </c>
      <c r="G964" s="1">
        <f t="shared" si="14"/>
        <v>2</v>
      </c>
      <c r="H964" s="1" t="s">
        <v>1226</v>
      </c>
      <c r="I964" s="1">
        <v>2.0</v>
      </c>
      <c r="J964" s="1">
        <v>2.0</v>
      </c>
      <c r="K964" s="1">
        <v>0.5</v>
      </c>
    </row>
    <row r="965" ht="15.75" customHeight="1">
      <c r="A965" s="1" t="s">
        <v>1212</v>
      </c>
      <c r="B965" s="1">
        <v>964.0</v>
      </c>
      <c r="D965" s="1" t="s">
        <v>1223</v>
      </c>
      <c r="E965" s="1">
        <v>73.0</v>
      </c>
      <c r="F965" s="1">
        <f t="shared" si="13"/>
        <v>2</v>
      </c>
      <c r="G965" s="1">
        <f t="shared" si="14"/>
        <v>2</v>
      </c>
      <c r="H965" s="1" t="s">
        <v>1226</v>
      </c>
      <c r="I965" s="1">
        <v>3.0</v>
      </c>
      <c r="J965" s="1">
        <v>3.0</v>
      </c>
      <c r="K965" s="1">
        <v>0.25</v>
      </c>
    </row>
    <row r="966" ht="15.75" customHeight="1">
      <c r="A966" s="1" t="s">
        <v>1212</v>
      </c>
      <c r="B966" s="1">
        <v>965.0</v>
      </c>
      <c r="D966" s="1" t="s">
        <v>1235</v>
      </c>
      <c r="E966" s="1">
        <v>75.0</v>
      </c>
      <c r="F966" s="1">
        <f t="shared" si="13"/>
        <v>2</v>
      </c>
      <c r="G966" s="1">
        <f t="shared" si="14"/>
        <v>2</v>
      </c>
      <c r="H966" s="1" t="s">
        <v>1226</v>
      </c>
      <c r="I966" s="1" t="s">
        <v>1236</v>
      </c>
      <c r="J966" s="1" t="s">
        <v>1236</v>
      </c>
      <c r="K966" s="1">
        <v>0.25</v>
      </c>
    </row>
    <row r="967" ht="15.75" customHeight="1">
      <c r="A967" s="1" t="s">
        <v>1212</v>
      </c>
      <c r="B967" s="1">
        <v>966.0</v>
      </c>
      <c r="D967" s="1" t="s">
        <v>1225</v>
      </c>
      <c r="E967" s="1">
        <v>76.0</v>
      </c>
      <c r="F967" s="1">
        <f t="shared" si="13"/>
        <v>1</v>
      </c>
      <c r="G967" s="1">
        <f t="shared" si="14"/>
        <v>1</v>
      </c>
      <c r="H967" s="1" t="s">
        <v>1196</v>
      </c>
      <c r="I967" s="1">
        <v>5.0</v>
      </c>
      <c r="J967" s="1">
        <v>5.0</v>
      </c>
      <c r="K967" s="1">
        <v>0.5</v>
      </c>
    </row>
    <row r="968" ht="15.75" customHeight="1">
      <c r="A968" s="1" t="s">
        <v>1212</v>
      </c>
      <c r="B968" s="1">
        <v>967.0</v>
      </c>
      <c r="D968" s="1" t="s">
        <v>1193</v>
      </c>
      <c r="E968" s="1">
        <v>64.0</v>
      </c>
      <c r="F968" s="1">
        <f t="shared" si="13"/>
        <v>-12</v>
      </c>
      <c r="G968" s="1">
        <f t="shared" si="14"/>
        <v>12</v>
      </c>
      <c r="H968" s="1" t="s">
        <v>1192</v>
      </c>
      <c r="I968" s="1">
        <v>5.0</v>
      </c>
      <c r="J968" s="1">
        <v>5.0</v>
      </c>
      <c r="K968" s="1">
        <v>0.5</v>
      </c>
    </row>
    <row r="969" ht="15.75" customHeight="1">
      <c r="A969" s="1" t="s">
        <v>1212</v>
      </c>
      <c r="B969" s="1">
        <v>968.0</v>
      </c>
      <c r="D969" s="1" t="s">
        <v>1228</v>
      </c>
      <c r="E969" s="1">
        <v>71.0</v>
      </c>
      <c r="F969" s="1">
        <f t="shared" si="13"/>
        <v>7</v>
      </c>
      <c r="G969" s="1">
        <f t="shared" si="14"/>
        <v>7</v>
      </c>
      <c r="H969" s="1" t="s">
        <v>1233</v>
      </c>
      <c r="I969" s="1">
        <v>2.0</v>
      </c>
      <c r="J969" s="1">
        <v>2.0</v>
      </c>
      <c r="K969" s="1">
        <v>0.5</v>
      </c>
    </row>
    <row r="970" ht="15.75" customHeight="1">
      <c r="A970" s="1" t="s">
        <v>1212</v>
      </c>
      <c r="B970" s="1">
        <v>969.0</v>
      </c>
      <c r="C970" s="1">
        <v>29.0</v>
      </c>
      <c r="D970" s="1" t="s">
        <v>1223</v>
      </c>
      <c r="E970" s="1">
        <v>73.0</v>
      </c>
      <c r="F970" s="1">
        <f t="shared" si="13"/>
        <v>2</v>
      </c>
      <c r="G970" s="1">
        <f t="shared" si="14"/>
        <v>2</v>
      </c>
      <c r="H970" s="1" t="s">
        <v>1226</v>
      </c>
      <c r="I970" s="1">
        <v>3.0</v>
      </c>
      <c r="J970" s="1">
        <v>3.0</v>
      </c>
      <c r="K970" s="1">
        <v>0.5</v>
      </c>
    </row>
    <row r="971" ht="15.75" customHeight="1">
      <c r="A971" s="1" t="s">
        <v>1212</v>
      </c>
      <c r="B971" s="1">
        <v>970.0</v>
      </c>
      <c r="D971" s="1" t="s">
        <v>1228</v>
      </c>
      <c r="E971" s="1">
        <v>71.0</v>
      </c>
      <c r="F971" s="1">
        <f t="shared" si="13"/>
        <v>-2</v>
      </c>
      <c r="G971" s="1">
        <f t="shared" si="14"/>
        <v>2</v>
      </c>
      <c r="H971" s="1" t="s">
        <v>1227</v>
      </c>
      <c r="I971" s="1">
        <v>2.0</v>
      </c>
      <c r="J971" s="1">
        <v>2.0</v>
      </c>
      <c r="K971" s="1">
        <v>1.0</v>
      </c>
    </row>
    <row r="972" ht="15.75" customHeight="1">
      <c r="A972" s="1" t="s">
        <v>1212</v>
      </c>
      <c r="B972" s="1">
        <v>971.0</v>
      </c>
      <c r="D972" s="1" t="s">
        <v>1230</v>
      </c>
      <c r="E972" s="1">
        <v>69.0</v>
      </c>
      <c r="F972" s="1">
        <f t="shared" si="13"/>
        <v>-2</v>
      </c>
      <c r="G972" s="1">
        <f t="shared" si="14"/>
        <v>2</v>
      </c>
      <c r="H972" s="1" t="s">
        <v>1227</v>
      </c>
      <c r="I972" s="1">
        <v>1.0</v>
      </c>
      <c r="J972" s="1">
        <v>1.0</v>
      </c>
      <c r="K972" s="1">
        <v>0.5</v>
      </c>
    </row>
    <row r="973" ht="15.75" customHeight="1">
      <c r="A973" s="1" t="s">
        <v>1212</v>
      </c>
      <c r="B973" s="1">
        <v>972.0</v>
      </c>
      <c r="D973" s="1" t="s">
        <v>1224</v>
      </c>
      <c r="E973" s="1">
        <v>74.0</v>
      </c>
      <c r="F973" s="1">
        <f t="shared" si="13"/>
        <v>5</v>
      </c>
      <c r="G973" s="1">
        <f t="shared" si="14"/>
        <v>5</v>
      </c>
      <c r="H973" s="1" t="s">
        <v>1237</v>
      </c>
      <c r="I973" s="1">
        <v>4.0</v>
      </c>
      <c r="J973" s="1">
        <v>4.0</v>
      </c>
      <c r="K973" s="1">
        <v>0.5</v>
      </c>
    </row>
    <row r="974" ht="15.75" customHeight="1">
      <c r="A974" s="1" t="s">
        <v>1212</v>
      </c>
      <c r="B974" s="1">
        <v>973.0</v>
      </c>
      <c r="D974" s="1" t="s">
        <v>1223</v>
      </c>
      <c r="E974" s="1">
        <v>73.0</v>
      </c>
      <c r="F974" s="1">
        <f t="shared" si="13"/>
        <v>-1</v>
      </c>
      <c r="G974" s="1">
        <f t="shared" si="14"/>
        <v>1</v>
      </c>
      <c r="H974" s="1" t="s">
        <v>1197</v>
      </c>
      <c r="I974" s="1">
        <v>3.0</v>
      </c>
      <c r="J974" s="1">
        <v>3.0</v>
      </c>
      <c r="K974" s="1">
        <v>1.0</v>
      </c>
    </row>
    <row r="975" ht="15.75" customHeight="1">
      <c r="A975" s="1" t="s">
        <v>1212</v>
      </c>
      <c r="B975" s="1">
        <v>974.0</v>
      </c>
      <c r="D975" s="1" t="s">
        <v>1228</v>
      </c>
      <c r="E975" s="1">
        <v>71.0</v>
      </c>
      <c r="F975" s="1">
        <f t="shared" si="13"/>
        <v>-2</v>
      </c>
      <c r="G975" s="1">
        <f t="shared" si="14"/>
        <v>2</v>
      </c>
      <c r="H975" s="1" t="s">
        <v>1227</v>
      </c>
      <c r="I975" s="1">
        <v>2.0</v>
      </c>
      <c r="J975" s="1">
        <v>2.0</v>
      </c>
      <c r="K975" s="1">
        <v>0.5</v>
      </c>
    </row>
    <row r="976" ht="15.75" customHeight="1">
      <c r="A976" s="1" t="s">
        <v>1212</v>
      </c>
      <c r="B976" s="1">
        <v>975.0</v>
      </c>
      <c r="C976" s="1">
        <v>30.0</v>
      </c>
      <c r="D976" s="1" t="s">
        <v>1223</v>
      </c>
      <c r="E976" s="1">
        <v>73.0</v>
      </c>
      <c r="F976" s="1">
        <f t="shared" si="13"/>
        <v>2</v>
      </c>
      <c r="G976" s="1">
        <f t="shared" si="14"/>
        <v>2</v>
      </c>
      <c r="H976" s="1" t="s">
        <v>1226</v>
      </c>
      <c r="I976" s="1">
        <v>3.0</v>
      </c>
      <c r="J976" s="1">
        <v>3.0</v>
      </c>
      <c r="K976" s="1">
        <v>0.5</v>
      </c>
    </row>
    <row r="977" ht="15.75" customHeight="1">
      <c r="A977" s="1" t="s">
        <v>1212</v>
      </c>
      <c r="B977" s="1">
        <v>976.0</v>
      </c>
      <c r="D977" s="1" t="s">
        <v>1228</v>
      </c>
      <c r="E977" s="1">
        <v>71.0</v>
      </c>
      <c r="F977" s="1">
        <f t="shared" si="13"/>
        <v>-2</v>
      </c>
      <c r="G977" s="1">
        <f t="shared" si="14"/>
        <v>2</v>
      </c>
      <c r="H977" s="1" t="s">
        <v>1227</v>
      </c>
      <c r="I977" s="1">
        <v>2.0</v>
      </c>
      <c r="J977" s="1">
        <v>2.0</v>
      </c>
      <c r="K977" s="1">
        <v>1.0</v>
      </c>
    </row>
    <row r="978" ht="15.75" customHeight="1">
      <c r="A978" s="1" t="s">
        <v>1212</v>
      </c>
      <c r="B978" s="1">
        <v>977.0</v>
      </c>
      <c r="D978" s="1" t="s">
        <v>1230</v>
      </c>
      <c r="E978" s="1">
        <v>69.0</v>
      </c>
      <c r="F978" s="1">
        <f t="shared" si="13"/>
        <v>-2</v>
      </c>
      <c r="G978" s="1">
        <f t="shared" si="14"/>
        <v>2</v>
      </c>
      <c r="H978" s="1" t="s">
        <v>1227</v>
      </c>
      <c r="I978" s="1">
        <v>1.0</v>
      </c>
      <c r="J978" s="1">
        <v>1.0</v>
      </c>
      <c r="K978" s="1">
        <v>0.5</v>
      </c>
    </row>
    <row r="979" ht="15.75" customHeight="1">
      <c r="A979" s="1" t="s">
        <v>1212</v>
      </c>
      <c r="B979" s="1">
        <v>978.0</v>
      </c>
      <c r="D979" s="1" t="s">
        <v>1224</v>
      </c>
      <c r="E979" s="1">
        <v>74.0</v>
      </c>
      <c r="F979" s="1">
        <f t="shared" si="13"/>
        <v>5</v>
      </c>
      <c r="G979" s="1">
        <f t="shared" si="14"/>
        <v>5</v>
      </c>
      <c r="H979" s="1" t="s">
        <v>1237</v>
      </c>
      <c r="I979" s="1">
        <v>4.0</v>
      </c>
      <c r="J979" s="1">
        <v>4.0</v>
      </c>
      <c r="K979" s="1">
        <v>0.5</v>
      </c>
    </row>
    <row r="980" ht="15.75" customHeight="1">
      <c r="A980" s="1" t="s">
        <v>1212</v>
      </c>
      <c r="B980" s="1">
        <v>979.0</v>
      </c>
      <c r="D980" s="1" t="s">
        <v>1223</v>
      </c>
      <c r="E980" s="1">
        <v>73.0</v>
      </c>
      <c r="F980" s="1">
        <f t="shared" si="13"/>
        <v>-1</v>
      </c>
      <c r="G980" s="1">
        <f t="shared" si="14"/>
        <v>1</v>
      </c>
      <c r="H980" s="1" t="s">
        <v>1197</v>
      </c>
      <c r="I980" s="1">
        <v>3.0</v>
      </c>
      <c r="J980" s="1">
        <v>3.0</v>
      </c>
      <c r="K980" s="1">
        <v>1.0</v>
      </c>
    </row>
    <row r="981" ht="15.75" customHeight="1">
      <c r="A981" s="1" t="s">
        <v>1212</v>
      </c>
      <c r="B981" s="1">
        <v>980.0</v>
      </c>
      <c r="D981" s="1" t="s">
        <v>1228</v>
      </c>
      <c r="E981" s="1">
        <v>71.0</v>
      </c>
      <c r="F981" s="1">
        <f t="shared" si="13"/>
        <v>-2</v>
      </c>
      <c r="G981" s="1">
        <f t="shared" si="14"/>
        <v>2</v>
      </c>
      <c r="H981" s="1" t="s">
        <v>1227</v>
      </c>
      <c r="I981" s="1">
        <v>2.0</v>
      </c>
      <c r="J981" s="1">
        <v>2.0</v>
      </c>
      <c r="K981" s="1">
        <v>0.5</v>
      </c>
    </row>
    <row r="982" ht="15.75" customHeight="1">
      <c r="A982" s="1" t="s">
        <v>1212</v>
      </c>
      <c r="B982" s="1">
        <v>981.0</v>
      </c>
      <c r="C982" s="1">
        <v>31.0</v>
      </c>
      <c r="D982" s="1" t="s">
        <v>1223</v>
      </c>
      <c r="E982" s="1">
        <v>73.0</v>
      </c>
      <c r="F982" s="1">
        <f t="shared" si="13"/>
        <v>2</v>
      </c>
      <c r="G982" s="1">
        <f t="shared" si="14"/>
        <v>2</v>
      </c>
      <c r="H982" s="1" t="s">
        <v>1226</v>
      </c>
      <c r="I982" s="1">
        <v>3.0</v>
      </c>
      <c r="J982" s="1">
        <v>3.0</v>
      </c>
      <c r="K982" s="1">
        <v>0.375</v>
      </c>
    </row>
    <row r="983" ht="15.75" customHeight="1">
      <c r="A983" s="1" t="s">
        <v>1212</v>
      </c>
      <c r="B983" s="1">
        <v>982.0</v>
      </c>
      <c r="D983" s="1" t="s">
        <v>1225</v>
      </c>
      <c r="E983" s="1">
        <v>76.0</v>
      </c>
      <c r="F983" s="1">
        <f t="shared" si="13"/>
        <v>3</v>
      </c>
      <c r="G983" s="1">
        <f t="shared" si="14"/>
        <v>3</v>
      </c>
      <c r="H983" s="1" t="s">
        <v>1201</v>
      </c>
      <c r="I983" s="1">
        <v>5.0</v>
      </c>
      <c r="J983" s="1">
        <v>5.0</v>
      </c>
      <c r="K983" s="1">
        <v>0.125</v>
      </c>
    </row>
    <row r="984" ht="15.75" customHeight="1">
      <c r="A984" s="1" t="s">
        <v>1212</v>
      </c>
      <c r="B984" s="1">
        <v>983.0</v>
      </c>
      <c r="D984" s="1" t="s">
        <v>1224</v>
      </c>
      <c r="E984" s="1">
        <v>74.0</v>
      </c>
      <c r="F984" s="1">
        <f t="shared" si="13"/>
        <v>-2</v>
      </c>
      <c r="G984" s="1">
        <f t="shared" si="14"/>
        <v>2</v>
      </c>
      <c r="H984" s="1" t="s">
        <v>1227</v>
      </c>
      <c r="I984" s="1">
        <v>4.0</v>
      </c>
      <c r="J984" s="1">
        <v>4.0</v>
      </c>
      <c r="K984" s="1">
        <v>0.375</v>
      </c>
    </row>
    <row r="985" ht="15.75" customHeight="1">
      <c r="A985" s="1" t="s">
        <v>1212</v>
      </c>
      <c r="B985" s="1">
        <v>984.0</v>
      </c>
      <c r="D985" s="1" t="s">
        <v>1190</v>
      </c>
      <c r="E985" s="1">
        <v>78.0</v>
      </c>
      <c r="F985" s="1">
        <f t="shared" si="13"/>
        <v>4</v>
      </c>
      <c r="G985" s="1">
        <f t="shared" si="14"/>
        <v>4</v>
      </c>
      <c r="H985" s="1" t="s">
        <v>1293</v>
      </c>
      <c r="I985" s="1">
        <v>6.0</v>
      </c>
      <c r="J985" s="1">
        <v>6.0</v>
      </c>
      <c r="K985" s="1">
        <v>0.125</v>
      </c>
    </row>
    <row r="986" ht="15.75" customHeight="1">
      <c r="A986" s="1" t="s">
        <v>1212</v>
      </c>
      <c r="B986" s="1">
        <v>985.0</v>
      </c>
      <c r="D986" s="1" t="s">
        <v>1225</v>
      </c>
      <c r="E986" s="1">
        <v>76.0</v>
      </c>
      <c r="F986" s="1">
        <f t="shared" si="13"/>
        <v>-2</v>
      </c>
      <c r="G986" s="1">
        <f t="shared" si="14"/>
        <v>2</v>
      </c>
      <c r="H986" s="1" t="s">
        <v>1227</v>
      </c>
      <c r="I986" s="1">
        <v>5.0</v>
      </c>
      <c r="J986" s="1">
        <v>5.0</v>
      </c>
      <c r="K986" s="1">
        <v>0.5</v>
      </c>
    </row>
    <row r="987" ht="15.75" customHeight="1">
      <c r="A987" s="1" t="s">
        <v>1212</v>
      </c>
      <c r="B987" s="1">
        <v>986.0</v>
      </c>
      <c r="D987" s="1" t="s">
        <v>1190</v>
      </c>
      <c r="E987" s="1">
        <v>78.0</v>
      </c>
      <c r="F987" s="1">
        <f t="shared" si="13"/>
        <v>2</v>
      </c>
      <c r="G987" s="1">
        <f t="shared" si="14"/>
        <v>2</v>
      </c>
      <c r="H987" s="1" t="s">
        <v>1226</v>
      </c>
      <c r="I987" s="1">
        <v>6.0</v>
      </c>
      <c r="J987" s="1">
        <v>6.0</v>
      </c>
      <c r="K987" s="1">
        <v>0.5</v>
      </c>
    </row>
    <row r="988" ht="15.75" customHeight="1">
      <c r="A988" s="1" t="s">
        <v>1212</v>
      </c>
      <c r="B988" s="1">
        <v>987.0</v>
      </c>
      <c r="D988" s="1" t="s">
        <v>1230</v>
      </c>
      <c r="E988" s="1">
        <v>69.0</v>
      </c>
      <c r="F988" s="1">
        <f t="shared" si="13"/>
        <v>-9</v>
      </c>
      <c r="G988" s="1">
        <f t="shared" si="14"/>
        <v>9</v>
      </c>
      <c r="H988" s="1" t="s">
        <v>1288</v>
      </c>
      <c r="I988" s="1">
        <v>1.0</v>
      </c>
      <c r="J988" s="1">
        <v>1.0</v>
      </c>
      <c r="K988" s="1">
        <v>0.5</v>
      </c>
    </row>
    <row r="989" ht="15.75" customHeight="1">
      <c r="A989" s="1" t="s">
        <v>1212</v>
      </c>
      <c r="B989" s="1">
        <v>988.0</v>
      </c>
      <c r="D989" s="1" t="s">
        <v>1234</v>
      </c>
      <c r="E989" s="1">
        <v>68.0</v>
      </c>
      <c r="F989" s="1">
        <f t="shared" si="13"/>
        <v>-1</v>
      </c>
      <c r="G989" s="1">
        <f t="shared" si="14"/>
        <v>1</v>
      </c>
      <c r="H989" s="1" t="s">
        <v>1197</v>
      </c>
      <c r="I989" s="1">
        <v>7.0</v>
      </c>
      <c r="J989" s="1">
        <v>7.0</v>
      </c>
      <c r="K989" s="1">
        <v>1.0</v>
      </c>
    </row>
    <row r="990" ht="15.75" customHeight="1">
      <c r="A990" s="1" t="s">
        <v>1212</v>
      </c>
      <c r="B990" s="1">
        <v>989.0</v>
      </c>
      <c r="D990" s="1" t="s">
        <v>1230</v>
      </c>
      <c r="E990" s="1">
        <v>69.0</v>
      </c>
      <c r="F990" s="1">
        <f t="shared" si="13"/>
        <v>1</v>
      </c>
      <c r="G990" s="1">
        <f t="shared" si="14"/>
        <v>1</v>
      </c>
      <c r="H990" s="1" t="s">
        <v>1196</v>
      </c>
      <c r="I990" s="1">
        <v>1.0</v>
      </c>
      <c r="J990" s="1">
        <v>1.0</v>
      </c>
      <c r="K990" s="1">
        <v>0.5</v>
      </c>
    </row>
    <row r="991" ht="15.75" customHeight="1">
      <c r="A991" s="1" t="s">
        <v>1212</v>
      </c>
      <c r="B991" s="1">
        <v>990.0</v>
      </c>
      <c r="C991" s="1">
        <v>32.0</v>
      </c>
      <c r="D991" s="1" t="s">
        <v>1230</v>
      </c>
      <c r="E991" s="1">
        <v>69.0</v>
      </c>
      <c r="F991" s="1">
        <f t="shared" si="13"/>
        <v>0</v>
      </c>
      <c r="G991" s="1">
        <f t="shared" si="14"/>
        <v>0</v>
      </c>
      <c r="H991" s="1" t="s">
        <v>1195</v>
      </c>
      <c r="I991" s="1">
        <v>1.0</v>
      </c>
      <c r="J991" s="1">
        <v>1.0</v>
      </c>
      <c r="K991" s="1">
        <v>1.0</v>
      </c>
    </row>
    <row r="992" ht="15.75" customHeight="1">
      <c r="A992" s="1" t="s">
        <v>1212</v>
      </c>
      <c r="B992" s="1">
        <v>991.0</v>
      </c>
      <c r="D992" s="1" t="s">
        <v>1224</v>
      </c>
      <c r="E992" s="1">
        <v>74.0</v>
      </c>
      <c r="F992" s="1">
        <f t="shared" si="13"/>
        <v>5</v>
      </c>
      <c r="G992" s="1">
        <f t="shared" si="14"/>
        <v>5</v>
      </c>
      <c r="H992" s="1" t="s">
        <v>1237</v>
      </c>
      <c r="I992" s="1">
        <v>4.0</v>
      </c>
      <c r="J992" s="1">
        <v>4.0</v>
      </c>
      <c r="K992" s="1">
        <v>0.5</v>
      </c>
    </row>
    <row r="993" ht="15.75" customHeight="1">
      <c r="A993" s="1" t="s">
        <v>1212</v>
      </c>
      <c r="B993" s="1">
        <v>992.0</v>
      </c>
      <c r="D993" s="1" t="s">
        <v>1223</v>
      </c>
      <c r="E993" s="1">
        <v>73.0</v>
      </c>
      <c r="F993" s="1">
        <f t="shared" si="13"/>
        <v>-1</v>
      </c>
      <c r="G993" s="1">
        <f t="shared" si="14"/>
        <v>1</v>
      </c>
      <c r="H993" s="1" t="s">
        <v>1197</v>
      </c>
      <c r="I993" s="1">
        <v>3.0</v>
      </c>
      <c r="J993" s="1">
        <v>3.0</v>
      </c>
      <c r="K993" s="1">
        <v>0.125</v>
      </c>
    </row>
    <row r="994" ht="15.75" customHeight="1">
      <c r="A994" s="1" t="s">
        <v>1212</v>
      </c>
      <c r="B994" s="1">
        <v>993.0</v>
      </c>
      <c r="D994" s="1" t="s">
        <v>1228</v>
      </c>
      <c r="E994" s="1">
        <v>71.0</v>
      </c>
      <c r="F994" s="1">
        <f t="shared" si="13"/>
        <v>-2</v>
      </c>
      <c r="G994" s="1">
        <f t="shared" si="14"/>
        <v>2</v>
      </c>
      <c r="H994" s="1" t="s">
        <v>1227</v>
      </c>
      <c r="I994" s="1">
        <v>2.0</v>
      </c>
      <c r="J994" s="1">
        <v>2.0</v>
      </c>
      <c r="K994" s="1">
        <v>0.125</v>
      </c>
    </row>
    <row r="995" ht="15.75" customHeight="1">
      <c r="A995" s="1" t="s">
        <v>1212</v>
      </c>
      <c r="B995" s="1">
        <v>994.0</v>
      </c>
      <c r="D995" s="1" t="s">
        <v>1230</v>
      </c>
      <c r="E995" s="1">
        <v>69.0</v>
      </c>
      <c r="F995" s="1">
        <f t="shared" si="13"/>
        <v>-2</v>
      </c>
      <c r="G995" s="1">
        <f t="shared" si="14"/>
        <v>2</v>
      </c>
      <c r="H995" s="1" t="s">
        <v>1227</v>
      </c>
      <c r="I995" s="1">
        <v>1.0</v>
      </c>
      <c r="J995" s="1">
        <v>1.0</v>
      </c>
      <c r="K995" s="1">
        <v>0.75</v>
      </c>
    </row>
    <row r="996" ht="15.75" customHeight="1">
      <c r="A996" s="1" t="s">
        <v>1212</v>
      </c>
      <c r="B996" s="1">
        <v>995.0</v>
      </c>
      <c r="D996" s="1" t="s">
        <v>1228</v>
      </c>
      <c r="E996" s="1">
        <v>71.0</v>
      </c>
      <c r="F996" s="1">
        <f t="shared" si="13"/>
        <v>2</v>
      </c>
      <c r="G996" s="1">
        <f t="shared" si="14"/>
        <v>2</v>
      </c>
      <c r="H996" s="1" t="s">
        <v>1226</v>
      </c>
      <c r="I996" s="1">
        <v>2.0</v>
      </c>
      <c r="J996" s="1">
        <v>2.0</v>
      </c>
      <c r="K996" s="1">
        <v>1.0</v>
      </c>
    </row>
    <row r="997" ht="15.75" customHeight="1">
      <c r="A997" s="1" t="s">
        <v>1212</v>
      </c>
      <c r="B997" s="1">
        <v>996.0</v>
      </c>
      <c r="C997" s="1">
        <v>33.0</v>
      </c>
      <c r="D997" s="1" t="s">
        <v>1230</v>
      </c>
      <c r="E997" s="1">
        <v>69.0</v>
      </c>
      <c r="F997" s="1">
        <f t="shared" si="13"/>
        <v>-2</v>
      </c>
      <c r="G997" s="1">
        <f t="shared" si="14"/>
        <v>2</v>
      </c>
      <c r="H997" s="1" t="s">
        <v>1227</v>
      </c>
      <c r="I997" s="1">
        <v>1.0</v>
      </c>
      <c r="J997" s="1">
        <v>1.0</v>
      </c>
      <c r="K997" s="1">
        <v>1.0</v>
      </c>
    </row>
    <row r="998" ht="15.75" customHeight="1">
      <c r="E998" s="1" t="s">
        <v>1242</v>
      </c>
      <c r="F998" s="1">
        <f t="shared" ref="F998:G998" si="15">AVERAGE(F3:F248,F250:F462,F464:F604,F606:F815,F817:F823,F825:F831,F833:F997)</f>
        <v>0.01011122346</v>
      </c>
      <c r="G998" s="1">
        <f t="shared" si="15"/>
        <v>3.003033367</v>
      </c>
      <c r="K998" s="1">
        <f>AVERAGE(K2:K997)</f>
        <v>0.5094126506</v>
      </c>
    </row>
    <row r="999" ht="15.75" customHeight="1">
      <c r="E999" s="1" t="s">
        <v>1243</v>
      </c>
      <c r="F999" s="1">
        <f t="shared" ref="F999:G999" si="16">SKEW(F3:F248,F250:F462,F464:F604,F606:F815,F817:F823,F825:F831,F833:F997)</f>
        <v>0.3164946359</v>
      </c>
      <c r="G999" s="1">
        <f t="shared" si="16"/>
        <v>1.898012224</v>
      </c>
    </row>
    <row r="1000" ht="15.75" customHeight="1">
      <c r="E1000" s="1" t="s">
        <v>1244</v>
      </c>
      <c r="F1000" s="1">
        <f t="shared" ref="F1000:G1000" si="17">KURT(F3:F248,F250:F462,F464:F604,F606:F815,F817:F823,F825:F831,F833:F997)</f>
        <v>2.886919886</v>
      </c>
      <c r="G1000" s="1">
        <f t="shared" si="17"/>
        <v>3.445097254</v>
      </c>
    </row>
    <row r="1001" ht="15.75" customHeight="1">
      <c r="E1001" s="1" t="s">
        <v>1245</v>
      </c>
      <c r="F1001" s="1">
        <f t="shared" ref="F1001:G1001" si="18">STDEV(F3:F248,F250:F462,F464:F604,F606:F815,F817:F823,F825:F831,F833:F997)</f>
        <v>4.57460634</v>
      </c>
      <c r="G1001" s="1">
        <f t="shared" si="18"/>
        <v>3.449606986</v>
      </c>
    </row>
    <row r="1002" ht="15.75" customHeight="1">
      <c r="E1002" s="1" t="s">
        <v>1246</v>
      </c>
      <c r="F1002" s="1">
        <f t="shared" ref="F1002:G1002" si="19">TRIMMEAN(F3:F997,0.2)</f>
        <v>-0.008827238335</v>
      </c>
      <c r="G1002" s="1">
        <f t="shared" si="19"/>
        <v>2.282471627</v>
      </c>
    </row>
    <row r="1003" ht="15.75" customHeight="1">
      <c r="E1003" s="1" t="s">
        <v>1247</v>
      </c>
      <c r="F1003" s="1">
        <f t="shared" ref="F1003:G1003" si="20">F998-F1002</f>
        <v>0.01893846179</v>
      </c>
      <c r="G1003" s="1">
        <f t="shared" si="20"/>
        <v>0.7205617403</v>
      </c>
    </row>
    <row r="1004" ht="15.75" customHeight="1">
      <c r="E1004" s="1" t="s">
        <v>1248</v>
      </c>
      <c r="F1004" s="1">
        <f t="shared" ref="F1004:G1004" si="21">F1003/F998</f>
        <v>1.873013871</v>
      </c>
      <c r="G1004" s="1">
        <f t="shared" si="21"/>
        <v>0.2399446334</v>
      </c>
    </row>
    <row r="1005" ht="15.0" customHeight="1">
      <c r="E1005" s="1" t="s">
        <v>1249</v>
      </c>
    </row>
  </sheetData>
  <autoFilter ref="$A$1:$K$100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1" t="s">
        <v>1251</v>
      </c>
      <c r="C1" s="1" t="s">
        <v>1252</v>
      </c>
      <c r="E1" s="1" t="s">
        <v>1253</v>
      </c>
      <c r="H1" s="1" t="s">
        <v>1254</v>
      </c>
      <c r="I1" s="1" t="s">
        <v>1254</v>
      </c>
      <c r="J1" s="1" t="s">
        <v>1255</v>
      </c>
      <c r="K1" s="1" t="s">
        <v>1255</v>
      </c>
      <c r="L1" s="1" t="s">
        <v>1256</v>
      </c>
      <c r="M1" s="1" t="s">
        <v>1256</v>
      </c>
    </row>
    <row r="2" ht="15.75" customHeight="1">
      <c r="A2" s="1" t="s">
        <v>1204</v>
      </c>
      <c r="B2" s="1">
        <f>COUNTIF(score!H$3:H$997,"P15")</f>
        <v>1</v>
      </c>
      <c r="C2" s="1">
        <f t="shared" ref="C2:C32" si="4">B2/$B$33</f>
        <v>0.001011122346</v>
      </c>
      <c r="D2" s="1">
        <v>24.0</v>
      </c>
      <c r="E2" s="1">
        <f t="shared" ref="E2:E32" si="5">B2*D2</f>
        <v>24</v>
      </c>
      <c r="G2" s="1" t="s">
        <v>1257</v>
      </c>
      <c r="H2" s="1">
        <f t="shared" ref="H2:I2" si="1">B5+B8+B10+B15+B17+B3</f>
        <v>179</v>
      </c>
      <c r="I2" s="1">
        <f t="shared" si="1"/>
        <v>0.1809908999</v>
      </c>
      <c r="J2" s="1">
        <f t="shared" ref="J2:K2" si="2">B21+B23+B27+B29+B32</f>
        <v>211</v>
      </c>
      <c r="K2" s="1">
        <f t="shared" si="2"/>
        <v>0.213346815</v>
      </c>
      <c r="L2" s="1">
        <f t="shared" ref="L2:M2" si="3">H2+J2</f>
        <v>390</v>
      </c>
      <c r="M2" s="1">
        <f t="shared" si="3"/>
        <v>0.3943377149</v>
      </c>
    </row>
    <row r="3" ht="15.75" customHeight="1">
      <c r="A3" s="1" t="s">
        <v>1324</v>
      </c>
      <c r="B3" s="1">
        <f>COUNTIF(score!H$3:H$997,"Maj10")</f>
        <v>1</v>
      </c>
      <c r="C3" s="1">
        <f t="shared" si="4"/>
        <v>0.001011122346</v>
      </c>
      <c r="D3" s="1">
        <v>16.0</v>
      </c>
      <c r="E3" s="1">
        <f t="shared" si="5"/>
        <v>16</v>
      </c>
      <c r="G3" s="1" t="s">
        <v>1259</v>
      </c>
      <c r="H3" s="1">
        <f t="shared" ref="H3:I3" si="6">B6+B9+B11+B16+B18</f>
        <v>106</v>
      </c>
      <c r="I3" s="1">
        <f t="shared" si="6"/>
        <v>0.1071789687</v>
      </c>
      <c r="J3" s="1">
        <f t="shared" ref="J3:K3" si="7">B20+B22+B26+B28+B31</f>
        <v>146</v>
      </c>
      <c r="K3" s="1">
        <f t="shared" si="7"/>
        <v>0.1476238625</v>
      </c>
      <c r="L3" s="1">
        <f t="shared" ref="L3:M3" si="8">H3+J3</f>
        <v>252</v>
      </c>
      <c r="M3" s="1">
        <f t="shared" si="8"/>
        <v>0.2548028311</v>
      </c>
    </row>
    <row r="4" ht="15.75" customHeight="1">
      <c r="A4" s="1" t="s">
        <v>1325</v>
      </c>
      <c r="B4" s="1">
        <f>COUNTIF(score!H$3:H$997,"m10")</f>
        <v>0</v>
      </c>
      <c r="C4" s="1">
        <f t="shared" si="4"/>
        <v>0</v>
      </c>
      <c r="D4" s="1">
        <v>15.0</v>
      </c>
      <c r="E4" s="1">
        <f t="shared" si="5"/>
        <v>0</v>
      </c>
      <c r="G4" s="1" t="s">
        <v>1260</v>
      </c>
      <c r="H4" s="1">
        <f>B7+B14+B12+B2</f>
        <v>98</v>
      </c>
      <c r="I4" s="1">
        <f>C7+C12+C14+C2</f>
        <v>0.09908998989</v>
      </c>
      <c r="J4" s="1">
        <f t="shared" ref="J4:K4" si="9">B24+B25+B30</f>
        <v>64</v>
      </c>
      <c r="K4" s="1">
        <f t="shared" si="9"/>
        <v>0.06471183013</v>
      </c>
      <c r="L4" s="1">
        <f>H4+J4+H5</f>
        <v>346</v>
      </c>
      <c r="M4" s="1">
        <f>I4++I5+K4</f>
        <v>0.3498483316</v>
      </c>
    </row>
    <row r="5" ht="15.75" customHeight="1">
      <c r="A5" s="1" t="s">
        <v>1199</v>
      </c>
      <c r="B5" s="1">
        <f>COUNTIF(score!H$3:H$997,"Maj9")</f>
        <v>13</v>
      </c>
      <c r="C5" s="1">
        <f t="shared" si="4"/>
        <v>0.0131445905</v>
      </c>
      <c r="D5" s="1">
        <v>14.0</v>
      </c>
      <c r="E5" s="1">
        <f t="shared" si="5"/>
        <v>182</v>
      </c>
      <c r="G5" s="1" t="s">
        <v>1262</v>
      </c>
      <c r="H5" s="1">
        <f t="shared" ref="H5:I5" si="10">B19</f>
        <v>184</v>
      </c>
      <c r="I5" s="1">
        <f t="shared" si="10"/>
        <v>0.1860465116</v>
      </c>
      <c r="L5" s="1">
        <f t="shared" ref="L5:M5" si="11">H5+J5</f>
        <v>184</v>
      </c>
      <c r="M5" s="1">
        <f t="shared" si="11"/>
        <v>0.1860465116</v>
      </c>
    </row>
    <row r="6" ht="15.75" customHeight="1">
      <c r="A6" s="1" t="s">
        <v>1258</v>
      </c>
      <c r="B6" s="1">
        <f>COUNTIF(score!H$3:H$997,"m9")</f>
        <v>4</v>
      </c>
      <c r="C6" s="1">
        <f t="shared" si="4"/>
        <v>0.004044489383</v>
      </c>
      <c r="D6" s="1">
        <v>13.0</v>
      </c>
      <c r="E6" s="1">
        <f t="shared" si="5"/>
        <v>52</v>
      </c>
      <c r="G6" s="1" t="s">
        <v>1264</v>
      </c>
      <c r="H6" s="1">
        <f t="shared" ref="H6:I6" si="12">SUM(B17:B18)</f>
        <v>224</v>
      </c>
      <c r="I6" s="1">
        <f t="shared" si="12"/>
        <v>0.2264914055</v>
      </c>
      <c r="J6" s="1">
        <f t="shared" ref="J6:K6" si="13">SUM(B20:B21)</f>
        <v>267</v>
      </c>
      <c r="K6" s="1">
        <f t="shared" si="13"/>
        <v>0.2699696663</v>
      </c>
      <c r="L6" s="1">
        <f t="shared" ref="L6:M6" si="14">H6+J6</f>
        <v>491</v>
      </c>
      <c r="M6" s="1">
        <f t="shared" si="14"/>
        <v>0.4964610718</v>
      </c>
    </row>
    <row r="7" ht="15.75" customHeight="1">
      <c r="A7" s="1" t="s">
        <v>1191</v>
      </c>
      <c r="B7" s="1">
        <f>COUNTIF(score!H$3:H$997,"P8")</f>
        <v>23</v>
      </c>
      <c r="C7" s="1">
        <f t="shared" si="4"/>
        <v>0.02325581395</v>
      </c>
      <c r="D7" s="1">
        <v>12.0</v>
      </c>
      <c r="E7" s="1">
        <f t="shared" si="5"/>
        <v>276</v>
      </c>
      <c r="G7" s="1" t="s">
        <v>1266</v>
      </c>
      <c r="H7" s="1">
        <f t="shared" ref="H7:I7" si="15">SUM(B2:B16)</f>
        <v>160</v>
      </c>
      <c r="I7" s="1">
        <f t="shared" si="15"/>
        <v>0.1617795753</v>
      </c>
      <c r="J7" s="1">
        <f t="shared" ref="J7:K7" si="16">SUM(B22:B32)</f>
        <v>154</v>
      </c>
      <c r="K7" s="1">
        <f t="shared" si="16"/>
        <v>0.1557128413</v>
      </c>
      <c r="L7" s="1">
        <f t="shared" ref="L7:M7" si="17">H7+J7</f>
        <v>314</v>
      </c>
      <c r="M7" s="1">
        <f t="shared" si="17"/>
        <v>0.3174924166</v>
      </c>
    </row>
    <row r="8" ht="15.75" customHeight="1">
      <c r="A8" s="1" t="s">
        <v>1261</v>
      </c>
      <c r="B8" s="1">
        <f>COUNTIF(score!H$3:H$997,"Maj7")</f>
        <v>0</v>
      </c>
      <c r="C8" s="1">
        <f t="shared" si="4"/>
        <v>0</v>
      </c>
      <c r="D8" s="1">
        <v>11.0</v>
      </c>
      <c r="E8" s="1">
        <f t="shared" si="5"/>
        <v>0</v>
      </c>
      <c r="G8" s="1" t="s">
        <v>1267</v>
      </c>
      <c r="H8" s="1">
        <f t="shared" ref="H8:I8" si="18">SUM(B2:B6)</f>
        <v>19</v>
      </c>
      <c r="I8" s="1">
        <f t="shared" si="18"/>
        <v>0.01921132457</v>
      </c>
      <c r="J8" s="1">
        <f t="shared" ref="J8:K8" si="19">SUM(B31:B32)</f>
        <v>0</v>
      </c>
      <c r="K8" s="1">
        <f t="shared" si="19"/>
        <v>0</v>
      </c>
      <c r="L8" s="1">
        <f t="shared" ref="L8:M8" si="20">H8+J8</f>
        <v>19</v>
      </c>
      <c r="M8" s="1">
        <f t="shared" si="20"/>
        <v>0.01921132457</v>
      </c>
    </row>
    <row r="9" ht="15.75" customHeight="1">
      <c r="A9" s="1" t="s">
        <v>1263</v>
      </c>
      <c r="B9" s="1">
        <f>COUNTIF(score!H$3:H$997,"m7")</f>
        <v>0</v>
      </c>
      <c r="C9" s="1">
        <f t="shared" si="4"/>
        <v>0</v>
      </c>
      <c r="D9" s="1">
        <v>10.0</v>
      </c>
      <c r="E9" s="1">
        <f t="shared" si="5"/>
        <v>0</v>
      </c>
      <c r="G9" s="1" t="s">
        <v>1268</v>
      </c>
      <c r="H9" s="1">
        <f t="shared" ref="H9:I9" si="21">SUM(B7:B18)</f>
        <v>365</v>
      </c>
      <c r="I9" s="1">
        <f t="shared" si="21"/>
        <v>0.3690596562</v>
      </c>
      <c r="J9" s="1">
        <f t="shared" ref="J9:K9" si="22">SUM(B20:B30)</f>
        <v>421</v>
      </c>
      <c r="K9" s="1">
        <f t="shared" si="22"/>
        <v>0.4256825076</v>
      </c>
      <c r="L9" s="1">
        <f t="shared" ref="L9:M9" si="23">H9+J9+B19</f>
        <v>970</v>
      </c>
      <c r="M9" s="1">
        <f t="shared" si="23"/>
        <v>0.9807886754</v>
      </c>
    </row>
    <row r="10" ht="15.75" customHeight="1">
      <c r="A10" s="1" t="s">
        <v>1265</v>
      </c>
      <c r="B10" s="1">
        <f>COUNTIF(score!H$3:H$997,"Maj6")</f>
        <v>2</v>
      </c>
      <c r="C10" s="1">
        <f t="shared" si="4"/>
        <v>0.002022244692</v>
      </c>
      <c r="D10" s="1">
        <v>9.0</v>
      </c>
      <c r="E10" s="1">
        <f t="shared" si="5"/>
        <v>18</v>
      </c>
    </row>
    <row r="11" ht="15.75" customHeight="1">
      <c r="A11" s="1" t="s">
        <v>1238</v>
      </c>
      <c r="B11" s="1">
        <f>COUNTIF(score!H$3:H$997,"m6")</f>
        <v>2</v>
      </c>
      <c r="C11" s="1">
        <f t="shared" si="4"/>
        <v>0.002022244692</v>
      </c>
      <c r="D11" s="1">
        <v>8.0</v>
      </c>
      <c r="E11" s="1">
        <f t="shared" si="5"/>
        <v>16</v>
      </c>
    </row>
    <row r="12" ht="15.75" customHeight="1">
      <c r="A12" s="1" t="s">
        <v>1233</v>
      </c>
      <c r="B12" s="1">
        <f>COUNTIF(score!H$3:H$997,"P5")</f>
        <v>13</v>
      </c>
      <c r="C12" s="1">
        <f t="shared" si="4"/>
        <v>0.0131445905</v>
      </c>
      <c r="D12" s="1">
        <v>7.0</v>
      </c>
      <c r="E12" s="1">
        <f t="shared" si="5"/>
        <v>91</v>
      </c>
    </row>
    <row r="13" ht="15.75" customHeight="1">
      <c r="A13" s="1" t="s">
        <v>1230</v>
      </c>
      <c r="B13" s="1">
        <f>COUNTIF(score!H$3:H$997,"A4")</f>
        <v>1</v>
      </c>
      <c r="C13" s="1">
        <f t="shared" si="4"/>
        <v>0.001011122346</v>
      </c>
      <c r="D13" s="1">
        <v>6.0</v>
      </c>
      <c r="E13" s="1">
        <f t="shared" si="5"/>
        <v>6</v>
      </c>
    </row>
    <row r="14" ht="15.75" customHeight="1">
      <c r="A14" s="1" t="s">
        <v>1237</v>
      </c>
      <c r="B14" s="1">
        <f>COUNTIF(score!H$3:H$997,"P4")</f>
        <v>61</v>
      </c>
      <c r="C14" s="1">
        <f t="shared" si="4"/>
        <v>0.06167846309</v>
      </c>
      <c r="D14" s="1">
        <v>5.0</v>
      </c>
      <c r="E14" s="1">
        <f t="shared" si="5"/>
        <v>305</v>
      </c>
    </row>
    <row r="15" ht="15.75" customHeight="1">
      <c r="A15" s="1" t="s">
        <v>1269</v>
      </c>
      <c r="B15" s="1">
        <f>COUNTIF(score!H$3:H$997,"maj3")</f>
        <v>23</v>
      </c>
      <c r="C15" s="1">
        <f t="shared" si="4"/>
        <v>0.02325581395</v>
      </c>
      <c r="D15" s="1">
        <v>4.0</v>
      </c>
      <c r="E15" s="1">
        <f t="shared" si="5"/>
        <v>92</v>
      </c>
    </row>
    <row r="16" ht="15.75" customHeight="1">
      <c r="A16" s="1" t="s">
        <v>1201</v>
      </c>
      <c r="B16" s="1">
        <f>COUNTIF(score!H$3:H$997,"m3")</f>
        <v>16</v>
      </c>
      <c r="C16" s="1">
        <f t="shared" si="4"/>
        <v>0.01617795753</v>
      </c>
      <c r="D16" s="1">
        <v>3.0</v>
      </c>
      <c r="E16" s="1">
        <f t="shared" si="5"/>
        <v>48</v>
      </c>
    </row>
    <row r="17" ht="15.75" customHeight="1">
      <c r="A17" s="1" t="s">
        <v>1194</v>
      </c>
      <c r="B17" s="1">
        <f>COUNTIF(score!H$3:H$997,"maj2")</f>
        <v>140</v>
      </c>
      <c r="C17" s="1">
        <f t="shared" si="4"/>
        <v>0.1415571284</v>
      </c>
      <c r="D17" s="1">
        <v>2.0</v>
      </c>
      <c r="E17" s="1">
        <f t="shared" si="5"/>
        <v>280</v>
      </c>
    </row>
    <row r="18" ht="15.75" customHeight="1">
      <c r="A18" s="1" t="s">
        <v>1196</v>
      </c>
      <c r="B18" s="1">
        <f>COUNTIF(score!H$3:H$997,"m2")</f>
        <v>84</v>
      </c>
      <c r="C18" s="1">
        <f t="shared" si="4"/>
        <v>0.08493427705</v>
      </c>
      <c r="D18" s="1">
        <v>1.0</v>
      </c>
      <c r="E18" s="1">
        <f t="shared" si="5"/>
        <v>84</v>
      </c>
    </row>
    <row r="19" ht="15.75" customHeight="1">
      <c r="A19" s="1" t="s">
        <v>1195</v>
      </c>
      <c r="B19" s="1">
        <f>COUNTIF(score!H$3:H$997,"P1")</f>
        <v>184</v>
      </c>
      <c r="C19" s="1">
        <f t="shared" si="4"/>
        <v>0.1860465116</v>
      </c>
      <c r="D19" s="1">
        <v>0.0</v>
      </c>
      <c r="E19" s="1">
        <f t="shared" si="5"/>
        <v>0</v>
      </c>
    </row>
    <row r="20" ht="15.75" customHeight="1">
      <c r="A20" s="1" t="s">
        <v>1197</v>
      </c>
      <c r="B20" s="1">
        <f>COUNTIF(score!H$3:H$997,"m-2")</f>
        <v>89</v>
      </c>
      <c r="C20" s="1">
        <f t="shared" si="4"/>
        <v>0.08998988878</v>
      </c>
      <c r="D20" s="1">
        <v>-1.0</v>
      </c>
      <c r="E20" s="1">
        <f t="shared" si="5"/>
        <v>-89</v>
      </c>
    </row>
    <row r="21" ht="15.75" customHeight="1">
      <c r="A21" s="1" t="s">
        <v>1270</v>
      </c>
      <c r="B21" s="1">
        <f>COUNTIF(score!H$3:H$997,"maj-2")</f>
        <v>178</v>
      </c>
      <c r="C21" s="1">
        <f t="shared" si="4"/>
        <v>0.1799797776</v>
      </c>
      <c r="D21" s="1">
        <v>-2.0</v>
      </c>
      <c r="E21" s="1">
        <f t="shared" si="5"/>
        <v>-356</v>
      </c>
    </row>
    <row r="22" ht="15.75" customHeight="1">
      <c r="A22" s="1" t="s">
        <v>1229</v>
      </c>
      <c r="B22" s="1">
        <f>COUNTIF(score!H$3:H$997,"m-3")</f>
        <v>43</v>
      </c>
      <c r="C22" s="1">
        <f t="shared" si="4"/>
        <v>0.04347826087</v>
      </c>
      <c r="D22" s="1">
        <v>-3.0</v>
      </c>
      <c r="E22" s="1">
        <f t="shared" si="5"/>
        <v>-129</v>
      </c>
    </row>
    <row r="23" ht="15.75" customHeight="1">
      <c r="A23" s="1" t="s">
        <v>1271</v>
      </c>
      <c r="B23" s="1">
        <f>COUNTIF(score!H$3:H$997,"maj-3")</f>
        <v>25</v>
      </c>
      <c r="C23" s="1">
        <f t="shared" si="4"/>
        <v>0.02527805865</v>
      </c>
      <c r="D23" s="1">
        <v>-4.0</v>
      </c>
      <c r="E23" s="1">
        <f t="shared" si="5"/>
        <v>-100</v>
      </c>
    </row>
    <row r="24" ht="15.75" customHeight="1">
      <c r="A24" s="1" t="s">
        <v>1272</v>
      </c>
      <c r="B24" s="1">
        <f>COUNTIF(score!H$3:H$997,"P-4")</f>
        <v>7</v>
      </c>
      <c r="C24" s="1">
        <f t="shared" si="4"/>
        <v>0.007077856421</v>
      </c>
      <c r="D24" s="1">
        <v>-5.0</v>
      </c>
      <c r="E24" s="1">
        <f t="shared" si="5"/>
        <v>-35</v>
      </c>
    </row>
    <row r="25" ht="15.75" customHeight="1">
      <c r="A25" s="1" t="s">
        <v>1273</v>
      </c>
      <c r="B25" s="1">
        <f>COUNTIF(score!H$3:H$997,"P-5")</f>
        <v>21</v>
      </c>
      <c r="C25" s="1">
        <f t="shared" si="4"/>
        <v>0.02123356926</v>
      </c>
      <c r="D25" s="1">
        <v>-7.0</v>
      </c>
      <c r="E25" s="1">
        <f t="shared" si="5"/>
        <v>-147</v>
      </c>
    </row>
    <row r="26" ht="15.75" customHeight="1">
      <c r="A26" s="1" t="s">
        <v>1274</v>
      </c>
      <c r="B26" s="1">
        <f>COUNTIF(score!H$3:H$997,"m-6")</f>
        <v>10</v>
      </c>
      <c r="C26" s="1">
        <f t="shared" si="4"/>
        <v>0.01011122346</v>
      </c>
      <c r="D26" s="1">
        <v>-8.0</v>
      </c>
      <c r="E26" s="1">
        <f t="shared" si="5"/>
        <v>-80</v>
      </c>
    </row>
    <row r="27" ht="15.75" customHeight="1">
      <c r="A27" s="1" t="s">
        <v>1275</v>
      </c>
      <c r="B27" s="1">
        <f>COUNTIF(score!H$3:H$997,"maj-6")</f>
        <v>8</v>
      </c>
      <c r="C27" s="1">
        <f t="shared" si="4"/>
        <v>0.008088978766</v>
      </c>
      <c r="D27" s="1">
        <v>-9.0</v>
      </c>
      <c r="E27" s="1">
        <f t="shared" si="5"/>
        <v>-72</v>
      </c>
    </row>
    <row r="28" ht="15.75" customHeight="1">
      <c r="A28" s="1" t="s">
        <v>1240</v>
      </c>
      <c r="B28" s="1">
        <f>COUNTIF(score!H$3:H$997,"m-7")</f>
        <v>4</v>
      </c>
      <c r="C28" s="1">
        <f t="shared" si="4"/>
        <v>0.004044489383</v>
      </c>
      <c r="D28" s="1">
        <v>-10.0</v>
      </c>
      <c r="E28" s="1">
        <f t="shared" si="5"/>
        <v>-40</v>
      </c>
    </row>
    <row r="29" ht="15.75" customHeight="1">
      <c r="A29" s="1" t="s">
        <v>1276</v>
      </c>
      <c r="B29" s="1">
        <f>COUNTIF(score!H$3:H$997,"maj-7")</f>
        <v>0</v>
      </c>
      <c r="C29" s="1">
        <f t="shared" si="4"/>
        <v>0</v>
      </c>
      <c r="D29" s="1">
        <v>-11.0</v>
      </c>
      <c r="E29" s="1">
        <f t="shared" si="5"/>
        <v>0</v>
      </c>
    </row>
    <row r="30" ht="15.75" customHeight="1">
      <c r="A30" s="1" t="s">
        <v>1192</v>
      </c>
      <c r="B30" s="1">
        <f>COUNTIF(score!H$3:H$997,"P-8")</f>
        <v>36</v>
      </c>
      <c r="C30" s="1">
        <f t="shared" si="4"/>
        <v>0.03640040445</v>
      </c>
      <c r="D30" s="1">
        <v>-12.0</v>
      </c>
      <c r="E30" s="1">
        <f t="shared" si="5"/>
        <v>-432</v>
      </c>
    </row>
    <row r="31" ht="15.75" customHeight="1">
      <c r="A31" s="1" t="s">
        <v>1277</v>
      </c>
      <c r="B31" s="1">
        <f>COUNTIF(score!H$3:H$997,"m-9")</f>
        <v>0</v>
      </c>
      <c r="C31" s="1">
        <f t="shared" si="4"/>
        <v>0</v>
      </c>
      <c r="D31" s="1">
        <v>-13.0</v>
      </c>
      <c r="E31" s="1">
        <f t="shared" si="5"/>
        <v>0</v>
      </c>
    </row>
    <row r="32" ht="15.75" customHeight="1">
      <c r="A32" s="1" t="s">
        <v>1278</v>
      </c>
      <c r="B32" s="1">
        <f>COUNTIF(score!H$3:H$997,"maj-9")</f>
        <v>0</v>
      </c>
      <c r="C32" s="1">
        <f t="shared" si="4"/>
        <v>0</v>
      </c>
      <c r="D32" s="1">
        <v>-14.0</v>
      </c>
      <c r="E32" s="1">
        <f t="shared" si="5"/>
        <v>0</v>
      </c>
    </row>
    <row r="33" ht="15.75" customHeight="1">
      <c r="A33" s="1" t="s">
        <v>1256</v>
      </c>
      <c r="B33" s="1">
        <f>SUM(B2:B32)</f>
        <v>989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26" width="10.56"/>
  </cols>
  <sheetData>
    <row r="1" ht="15.75" customHeight="1">
      <c r="A1" s="1" t="s">
        <v>1316</v>
      </c>
      <c r="B1" s="1" t="s">
        <v>1282</v>
      </c>
    </row>
    <row r="2" ht="15.75" customHeight="1">
      <c r="A2" s="1" t="s">
        <v>1317</v>
      </c>
      <c r="B2" s="1">
        <v>1.0</v>
      </c>
      <c r="E2" s="23" t="s">
        <v>1339</v>
      </c>
      <c r="F2" s="23" t="s">
        <v>1340</v>
      </c>
    </row>
    <row r="3" ht="15.75" customHeight="1">
      <c r="A3" s="1" t="s">
        <v>1317</v>
      </c>
      <c r="B3" s="1">
        <v>1.0</v>
      </c>
      <c r="D3" s="23" t="s">
        <v>1212</v>
      </c>
      <c r="E3" s="1">
        <f>AVERAGE(B318:B385)</f>
        <v>2.852941176</v>
      </c>
      <c r="F3" s="1">
        <f>STDEV(B318:B385)</f>
        <v>2.082368814</v>
      </c>
    </row>
    <row r="4" ht="15.75" customHeight="1">
      <c r="A4" s="1" t="s">
        <v>1317</v>
      </c>
      <c r="B4" s="1">
        <v>2.0</v>
      </c>
      <c r="D4" s="23" t="s">
        <v>1341</v>
      </c>
      <c r="E4" s="1">
        <f>AVERAGE(B2:B162)</f>
        <v>3.763975155</v>
      </c>
      <c r="F4" s="1">
        <f>STDEV(B2:B162)</f>
        <v>3.966288454</v>
      </c>
    </row>
    <row r="5" ht="15.75" customHeight="1">
      <c r="A5" s="1" t="s">
        <v>1317</v>
      </c>
      <c r="B5" s="1">
        <v>1.0</v>
      </c>
      <c r="D5" s="23" t="s">
        <v>1342</v>
      </c>
      <c r="E5" s="1">
        <f>AVERAGE(B2:B385)</f>
        <v>3.880208333</v>
      </c>
      <c r="F5" s="1">
        <f>STDEV(B2:B385)</f>
        <v>3.695487893</v>
      </c>
    </row>
    <row r="6" ht="15.75" customHeight="1">
      <c r="A6" s="1" t="s">
        <v>1317</v>
      </c>
      <c r="B6" s="1">
        <v>2.0</v>
      </c>
      <c r="D6" s="1" t="s">
        <v>1317</v>
      </c>
      <c r="E6" s="1">
        <f>AVERAGE(B2:B87)</f>
        <v>3.837209302</v>
      </c>
      <c r="F6" s="1">
        <f>STDEV(B2:B87)</f>
        <v>4.017199683</v>
      </c>
    </row>
    <row r="7" ht="15.75" customHeight="1">
      <c r="A7" s="1" t="s">
        <v>1317</v>
      </c>
      <c r="B7" s="1">
        <v>3.0</v>
      </c>
    </row>
    <row r="8" ht="15.75" customHeight="1">
      <c r="A8" s="1" t="s">
        <v>1317</v>
      </c>
      <c r="B8" s="1">
        <v>1.0</v>
      </c>
    </row>
    <row r="9" ht="15.75" customHeight="1">
      <c r="A9" s="1" t="s">
        <v>1317</v>
      </c>
      <c r="B9" s="1">
        <v>2.0</v>
      </c>
    </row>
    <row r="10" ht="15.75" customHeight="1">
      <c r="A10" s="1" t="s">
        <v>1317</v>
      </c>
      <c r="B10" s="1">
        <v>3.0</v>
      </c>
    </row>
    <row r="11" ht="15.75" customHeight="1">
      <c r="A11" s="1" t="s">
        <v>1317</v>
      </c>
      <c r="B11" s="1">
        <v>12.0</v>
      </c>
    </row>
    <row r="12" ht="15.75" customHeight="1">
      <c r="A12" s="1" t="s">
        <v>1317</v>
      </c>
      <c r="B12" s="1">
        <v>13.0</v>
      </c>
    </row>
    <row r="13" ht="15.75" customHeight="1">
      <c r="A13" s="1" t="s">
        <v>1317</v>
      </c>
      <c r="B13" s="1">
        <v>14.0</v>
      </c>
    </row>
    <row r="14" ht="15.75" customHeight="1">
      <c r="A14" s="1" t="s">
        <v>1317</v>
      </c>
      <c r="B14" s="1">
        <v>14.0</v>
      </c>
    </row>
    <row r="15" ht="15.75" customHeight="1">
      <c r="A15" s="1" t="s">
        <v>1317</v>
      </c>
      <c r="B15" s="1">
        <v>14.0</v>
      </c>
    </row>
    <row r="16" ht="15.75" customHeight="1">
      <c r="A16" s="1" t="s">
        <v>1317</v>
      </c>
      <c r="B16" s="1">
        <v>4.0</v>
      </c>
    </row>
    <row r="17" ht="15.75" customHeight="1">
      <c r="A17" s="1" t="s">
        <v>1317</v>
      </c>
      <c r="B17" s="1">
        <v>1.0</v>
      </c>
    </row>
    <row r="18" ht="15.75" customHeight="1">
      <c r="A18" s="1" t="s">
        <v>1317</v>
      </c>
      <c r="B18" s="1">
        <v>2.0</v>
      </c>
    </row>
    <row r="19" ht="15.75" customHeight="1">
      <c r="A19" s="1" t="s">
        <v>1317</v>
      </c>
      <c r="B19" s="1">
        <v>2.0</v>
      </c>
    </row>
    <row r="20" ht="15.75" customHeight="1">
      <c r="A20" s="1" t="s">
        <v>1317</v>
      </c>
      <c r="B20" s="1">
        <v>3.0</v>
      </c>
    </row>
    <row r="21" ht="15.75" customHeight="1">
      <c r="A21" s="1" t="s">
        <v>1317</v>
      </c>
      <c r="B21" s="1">
        <v>5.0</v>
      </c>
    </row>
    <row r="22" ht="15.75" customHeight="1">
      <c r="A22" s="1" t="s">
        <v>1317</v>
      </c>
      <c r="B22" s="1">
        <v>12.0</v>
      </c>
    </row>
    <row r="23" ht="15.75" customHeight="1">
      <c r="A23" s="1" t="s">
        <v>1317</v>
      </c>
      <c r="B23" s="1">
        <v>1.0</v>
      </c>
    </row>
    <row r="24" ht="15.75" customHeight="1">
      <c r="A24" s="1" t="s">
        <v>1317</v>
      </c>
      <c r="B24" s="1">
        <v>2.0</v>
      </c>
    </row>
    <row r="25" ht="15.75" customHeight="1">
      <c r="A25" s="1" t="s">
        <v>1317</v>
      </c>
      <c r="B25" s="1">
        <v>3.0</v>
      </c>
    </row>
    <row r="26" ht="15.75" customHeight="1">
      <c r="A26" s="1" t="s">
        <v>1317</v>
      </c>
      <c r="B26" s="1">
        <v>1.0</v>
      </c>
    </row>
    <row r="27" ht="15.75" customHeight="1">
      <c r="A27" s="1" t="s">
        <v>1317</v>
      </c>
      <c r="B27" s="1">
        <v>2.0</v>
      </c>
    </row>
    <row r="28" ht="15.75" customHeight="1">
      <c r="A28" s="1" t="s">
        <v>1317</v>
      </c>
      <c r="B28" s="1">
        <v>7.0</v>
      </c>
    </row>
    <row r="29" ht="15.75" customHeight="1">
      <c r="A29" s="1" t="s">
        <v>1317</v>
      </c>
      <c r="B29" s="1">
        <v>1.0</v>
      </c>
    </row>
    <row r="30" ht="15.75" customHeight="1">
      <c r="A30" s="1" t="s">
        <v>1317</v>
      </c>
      <c r="B30" s="1">
        <v>1.0</v>
      </c>
    </row>
    <row r="31" ht="15.75" customHeight="1">
      <c r="A31" s="1" t="s">
        <v>1317</v>
      </c>
      <c r="B31" s="1">
        <v>2.0</v>
      </c>
    </row>
    <row r="32" ht="15.75" customHeight="1">
      <c r="A32" s="1" t="s">
        <v>1317</v>
      </c>
      <c r="B32" s="1">
        <v>1.0</v>
      </c>
    </row>
    <row r="33" ht="15.75" customHeight="1">
      <c r="A33" s="1" t="s">
        <v>1317</v>
      </c>
      <c r="B33" s="1">
        <v>2.0</v>
      </c>
    </row>
    <row r="34" ht="15.75" customHeight="1">
      <c r="A34" s="1" t="s">
        <v>1317</v>
      </c>
      <c r="B34" s="1">
        <v>3.0</v>
      </c>
    </row>
    <row r="35" ht="15.75" customHeight="1">
      <c r="A35" s="1" t="s">
        <v>1317</v>
      </c>
      <c r="B35" s="1">
        <v>1.0</v>
      </c>
    </row>
    <row r="36" ht="15.75" customHeight="1">
      <c r="A36" s="1" t="s">
        <v>1317</v>
      </c>
      <c r="B36" s="1">
        <v>2.0</v>
      </c>
    </row>
    <row r="37" ht="15.75" customHeight="1">
      <c r="A37" s="1" t="s">
        <v>1317</v>
      </c>
      <c r="B37" s="1">
        <v>2.0</v>
      </c>
    </row>
    <row r="38" ht="15.75" customHeight="1">
      <c r="A38" s="1" t="s">
        <v>1317</v>
      </c>
      <c r="B38" s="1">
        <v>1.0</v>
      </c>
    </row>
    <row r="39" ht="15.75" customHeight="1">
      <c r="A39" s="1" t="s">
        <v>1317</v>
      </c>
      <c r="B39" s="1">
        <v>2.0</v>
      </c>
    </row>
    <row r="40" ht="15.75" customHeight="1">
      <c r="A40" s="1" t="s">
        <v>1317</v>
      </c>
      <c r="B40" s="1">
        <v>2.0</v>
      </c>
    </row>
    <row r="41" ht="15.75" customHeight="1">
      <c r="A41" s="1" t="s">
        <v>1317</v>
      </c>
      <c r="B41" s="1">
        <v>12.0</v>
      </c>
    </row>
    <row r="42" ht="15.75" customHeight="1">
      <c r="A42" s="1" t="s">
        <v>1317</v>
      </c>
      <c r="B42" s="1">
        <v>1.0</v>
      </c>
    </row>
    <row r="43" ht="15.75" customHeight="1">
      <c r="A43" s="1" t="s">
        <v>1317</v>
      </c>
      <c r="B43" s="1">
        <v>2.0</v>
      </c>
    </row>
    <row r="44" ht="15.75" customHeight="1">
      <c r="A44" s="1" t="s">
        <v>1317</v>
      </c>
      <c r="B44" s="1">
        <v>5.0</v>
      </c>
    </row>
    <row r="45" ht="15.75" customHeight="1">
      <c r="A45" s="1" t="s">
        <v>1317</v>
      </c>
      <c r="B45" s="1">
        <v>4.0</v>
      </c>
    </row>
    <row r="46" ht="15.75" customHeight="1">
      <c r="A46" s="1" t="s">
        <v>1317</v>
      </c>
      <c r="B46" s="1">
        <v>4.0</v>
      </c>
    </row>
    <row r="47" ht="15.75" customHeight="1">
      <c r="A47" s="1" t="s">
        <v>1317</v>
      </c>
      <c r="B47" s="1">
        <v>5.0</v>
      </c>
    </row>
    <row r="48" ht="15.75" customHeight="1">
      <c r="A48" s="1" t="s">
        <v>1317</v>
      </c>
      <c r="B48" s="1">
        <v>1.0</v>
      </c>
    </row>
    <row r="49" ht="15.75" customHeight="1">
      <c r="A49" s="1" t="s">
        <v>1317</v>
      </c>
      <c r="B49" s="1">
        <v>2.0</v>
      </c>
    </row>
    <row r="50" ht="15.75" customHeight="1">
      <c r="A50" s="1" t="s">
        <v>1317</v>
      </c>
      <c r="B50" s="1">
        <v>2.0</v>
      </c>
    </row>
    <row r="51" ht="15.75" customHeight="1">
      <c r="A51" s="1" t="s">
        <v>1317</v>
      </c>
      <c r="B51" s="1">
        <v>2.0</v>
      </c>
    </row>
    <row r="52" ht="15.75" customHeight="1">
      <c r="A52" s="1" t="s">
        <v>1317</v>
      </c>
      <c r="B52" s="1">
        <v>2.0</v>
      </c>
    </row>
    <row r="53" ht="15.75" customHeight="1">
      <c r="A53" s="1" t="s">
        <v>1317</v>
      </c>
      <c r="B53" s="1">
        <v>1.0</v>
      </c>
    </row>
    <row r="54" ht="15.75" customHeight="1">
      <c r="A54" s="1" t="s">
        <v>1317</v>
      </c>
      <c r="B54" s="1">
        <v>13.0</v>
      </c>
    </row>
    <row r="55" ht="15.75" customHeight="1">
      <c r="A55" s="1" t="s">
        <v>1317</v>
      </c>
      <c r="B55" s="1">
        <v>14.0</v>
      </c>
    </row>
    <row r="56" ht="15.75" customHeight="1">
      <c r="A56" s="1" t="s">
        <v>1317</v>
      </c>
      <c r="B56" s="1">
        <v>14.0</v>
      </c>
    </row>
    <row r="57" ht="15.75" customHeight="1">
      <c r="A57" s="1" t="s">
        <v>1317</v>
      </c>
      <c r="B57" s="1">
        <v>14.0</v>
      </c>
    </row>
    <row r="58" ht="15.75" customHeight="1">
      <c r="A58" s="1" t="s">
        <v>1317</v>
      </c>
      <c r="B58" s="1">
        <v>1.0</v>
      </c>
    </row>
    <row r="59" ht="15.75" customHeight="1">
      <c r="A59" s="1" t="s">
        <v>1317</v>
      </c>
      <c r="B59" s="1">
        <v>2.0</v>
      </c>
    </row>
    <row r="60" ht="15.75" customHeight="1">
      <c r="A60" s="1" t="s">
        <v>1317</v>
      </c>
      <c r="B60" s="1">
        <v>1.0</v>
      </c>
    </row>
    <row r="61" ht="15.75" customHeight="1">
      <c r="A61" s="1" t="s">
        <v>1317</v>
      </c>
      <c r="B61" s="1">
        <v>2.0</v>
      </c>
    </row>
    <row r="62" ht="15.75" customHeight="1">
      <c r="A62" s="1" t="s">
        <v>1317</v>
      </c>
      <c r="B62" s="1">
        <v>2.0</v>
      </c>
    </row>
    <row r="63" ht="15.75" customHeight="1">
      <c r="A63" s="1" t="s">
        <v>1317</v>
      </c>
      <c r="B63" s="1">
        <v>2.0</v>
      </c>
    </row>
    <row r="64" ht="15.75" customHeight="1">
      <c r="A64" s="1" t="s">
        <v>1317</v>
      </c>
      <c r="B64" s="1">
        <v>1.0</v>
      </c>
    </row>
    <row r="65" ht="15.75" customHeight="1">
      <c r="A65" s="1" t="s">
        <v>1317</v>
      </c>
      <c r="B65" s="1">
        <v>7.0</v>
      </c>
    </row>
    <row r="66" ht="15.75" customHeight="1">
      <c r="A66" s="1" t="s">
        <v>1317</v>
      </c>
      <c r="B66" s="1">
        <v>2.0</v>
      </c>
    </row>
    <row r="67" ht="15.75" customHeight="1">
      <c r="A67" s="1" t="s">
        <v>1317</v>
      </c>
      <c r="B67" s="1">
        <v>5.0</v>
      </c>
    </row>
    <row r="68" ht="15.75" customHeight="1">
      <c r="A68" s="1" t="s">
        <v>1317</v>
      </c>
      <c r="B68" s="1">
        <v>2.0</v>
      </c>
    </row>
    <row r="69" ht="15.75" customHeight="1">
      <c r="A69" s="1" t="s">
        <v>1317</v>
      </c>
      <c r="B69" s="1">
        <v>5.0</v>
      </c>
    </row>
    <row r="70" ht="15.75" customHeight="1">
      <c r="A70" s="1" t="s">
        <v>1317</v>
      </c>
      <c r="B70" s="1">
        <v>2.0</v>
      </c>
    </row>
    <row r="71" ht="15.75" customHeight="1">
      <c r="A71" s="1" t="s">
        <v>1317</v>
      </c>
      <c r="B71" s="1">
        <v>3.0</v>
      </c>
    </row>
    <row r="72" ht="15.75" customHeight="1">
      <c r="A72" s="1" t="s">
        <v>1317</v>
      </c>
      <c r="B72" s="1">
        <v>4.0</v>
      </c>
    </row>
    <row r="73" ht="15.75" customHeight="1">
      <c r="A73" s="1" t="s">
        <v>1317</v>
      </c>
      <c r="B73" s="1">
        <v>2.0</v>
      </c>
    </row>
    <row r="74" ht="15.75" customHeight="1">
      <c r="A74" s="1" t="s">
        <v>1317</v>
      </c>
      <c r="B74" s="1">
        <v>1.0</v>
      </c>
    </row>
    <row r="75" ht="15.75" customHeight="1">
      <c r="A75" s="1" t="s">
        <v>1317</v>
      </c>
      <c r="B75" s="1">
        <v>4.0</v>
      </c>
    </row>
    <row r="76" ht="15.75" customHeight="1">
      <c r="A76" s="1" t="s">
        <v>1317</v>
      </c>
      <c r="B76" s="1">
        <v>1.0</v>
      </c>
    </row>
    <row r="77" ht="15.75" customHeight="1">
      <c r="A77" s="1" t="s">
        <v>1317</v>
      </c>
      <c r="B77" s="1">
        <v>1.0</v>
      </c>
    </row>
    <row r="78" ht="15.75" customHeight="1">
      <c r="A78" s="1" t="s">
        <v>1317</v>
      </c>
      <c r="B78" s="1">
        <v>2.0</v>
      </c>
    </row>
    <row r="79" ht="15.75" customHeight="1">
      <c r="A79" s="1" t="s">
        <v>1317</v>
      </c>
      <c r="B79" s="1">
        <v>1.0</v>
      </c>
    </row>
    <row r="80" ht="15.75" customHeight="1">
      <c r="A80" s="1" t="s">
        <v>1317</v>
      </c>
      <c r="B80" s="1">
        <v>2.0</v>
      </c>
    </row>
    <row r="81" ht="15.75" customHeight="1">
      <c r="A81" s="1" t="s">
        <v>1317</v>
      </c>
      <c r="B81" s="1">
        <v>3.0</v>
      </c>
    </row>
    <row r="82" ht="15.75" customHeight="1">
      <c r="A82" s="1" t="s">
        <v>1317</v>
      </c>
      <c r="B82" s="1">
        <v>1.0</v>
      </c>
    </row>
    <row r="83" ht="15.75" customHeight="1">
      <c r="A83" s="1" t="s">
        <v>1317</v>
      </c>
      <c r="B83" s="1">
        <v>2.0</v>
      </c>
    </row>
    <row r="84" ht="15.75" customHeight="1">
      <c r="A84" s="1" t="s">
        <v>1317</v>
      </c>
      <c r="B84" s="1">
        <v>3.0</v>
      </c>
    </row>
    <row r="85" ht="15.75" customHeight="1">
      <c r="A85" s="1" t="s">
        <v>1317</v>
      </c>
      <c r="B85" s="1">
        <v>12.0</v>
      </c>
    </row>
    <row r="86" ht="15.75" customHeight="1">
      <c r="A86" s="1" t="s">
        <v>1317</v>
      </c>
      <c r="B86" s="1">
        <v>3.0</v>
      </c>
    </row>
    <row r="87" ht="15.75" customHeight="1">
      <c r="A87" s="1" t="s">
        <v>1317</v>
      </c>
      <c r="B87" s="1">
        <v>5.0</v>
      </c>
    </row>
    <row r="88" ht="15.75" customHeight="1">
      <c r="A88" s="1" t="s">
        <v>1318</v>
      </c>
      <c r="B88" s="1">
        <v>2.0</v>
      </c>
    </row>
    <row r="89" ht="15.75" customHeight="1">
      <c r="A89" s="1" t="s">
        <v>1318</v>
      </c>
      <c r="B89" s="1">
        <v>2.0</v>
      </c>
    </row>
    <row r="90" ht="15.75" customHeight="1">
      <c r="A90" s="1" t="s">
        <v>1318</v>
      </c>
      <c r="B90" s="1">
        <v>2.0</v>
      </c>
    </row>
    <row r="91" ht="15.75" customHeight="1">
      <c r="A91" s="1" t="s">
        <v>1318</v>
      </c>
      <c r="B91" s="1">
        <v>2.0</v>
      </c>
    </row>
    <row r="92" ht="15.75" customHeight="1">
      <c r="A92" s="1" t="s">
        <v>1318</v>
      </c>
      <c r="B92" s="1">
        <v>1.0</v>
      </c>
    </row>
    <row r="93" ht="15.75" customHeight="1">
      <c r="A93" s="1" t="s">
        <v>1318</v>
      </c>
      <c r="B93" s="1">
        <v>2.0</v>
      </c>
    </row>
    <row r="94" ht="15.75" customHeight="1">
      <c r="A94" s="1" t="s">
        <v>1318</v>
      </c>
      <c r="B94" s="1">
        <v>1.0</v>
      </c>
    </row>
    <row r="95" ht="15.75" customHeight="1">
      <c r="A95" s="1" t="s">
        <v>1318</v>
      </c>
      <c r="B95" s="1">
        <v>2.0</v>
      </c>
    </row>
    <row r="96" ht="15.75" customHeight="1">
      <c r="A96" s="1" t="s">
        <v>1318</v>
      </c>
      <c r="B96" s="1">
        <v>4.0</v>
      </c>
    </row>
    <row r="97" ht="15.75" customHeight="1">
      <c r="A97" s="1" t="s">
        <v>1318</v>
      </c>
      <c r="B97" s="1">
        <v>1.0</v>
      </c>
    </row>
    <row r="98" ht="15.75" customHeight="1">
      <c r="A98" s="1" t="s">
        <v>1318</v>
      </c>
      <c r="B98" s="1">
        <v>14.0</v>
      </c>
    </row>
    <row r="99" ht="15.75" customHeight="1">
      <c r="A99" s="1" t="s">
        <v>1318</v>
      </c>
      <c r="B99" s="1">
        <v>14.0</v>
      </c>
    </row>
    <row r="100" ht="15.75" customHeight="1">
      <c r="A100" s="1" t="s">
        <v>1318</v>
      </c>
      <c r="B100" s="1">
        <v>13.0</v>
      </c>
    </row>
    <row r="101" ht="15.75" customHeight="1">
      <c r="A101" s="1" t="s">
        <v>1318</v>
      </c>
      <c r="B101" s="1">
        <v>9.0</v>
      </c>
    </row>
    <row r="102" ht="15.75" customHeight="1">
      <c r="A102" s="1" t="s">
        <v>1318</v>
      </c>
      <c r="B102" s="1">
        <v>1.0</v>
      </c>
    </row>
    <row r="103" ht="15.75" customHeight="1">
      <c r="A103" s="1" t="s">
        <v>1318</v>
      </c>
      <c r="B103" s="1">
        <v>1.0</v>
      </c>
    </row>
    <row r="104" ht="15.75" customHeight="1">
      <c r="A104" s="1" t="s">
        <v>1318</v>
      </c>
      <c r="B104" s="1">
        <v>12.0</v>
      </c>
    </row>
    <row r="105" ht="15.75" customHeight="1">
      <c r="A105" s="1" t="s">
        <v>1318</v>
      </c>
      <c r="B105" s="1">
        <v>2.0</v>
      </c>
    </row>
    <row r="106" ht="15.75" customHeight="1">
      <c r="A106" s="1" t="s">
        <v>1318</v>
      </c>
      <c r="B106" s="1">
        <v>1.0</v>
      </c>
    </row>
    <row r="107" ht="15.75" customHeight="1">
      <c r="A107" s="1" t="s">
        <v>1318</v>
      </c>
      <c r="B107" s="1">
        <v>4.0</v>
      </c>
    </row>
    <row r="108" ht="15.75" customHeight="1">
      <c r="A108" s="1" t="s">
        <v>1318</v>
      </c>
      <c r="B108" s="1">
        <v>2.0</v>
      </c>
    </row>
    <row r="109" ht="15.75" customHeight="1">
      <c r="A109" s="1" t="s">
        <v>1318</v>
      </c>
      <c r="B109" s="1">
        <v>1.0</v>
      </c>
    </row>
    <row r="110" ht="15.75" customHeight="1">
      <c r="A110" s="1" t="s">
        <v>1318</v>
      </c>
      <c r="B110" s="1">
        <v>7.0</v>
      </c>
    </row>
    <row r="111" ht="15.75" customHeight="1">
      <c r="A111" s="1" t="s">
        <v>1318</v>
      </c>
      <c r="B111" s="1">
        <v>2.0</v>
      </c>
    </row>
    <row r="112" ht="15.75" customHeight="1">
      <c r="A112" s="1" t="s">
        <v>1318</v>
      </c>
      <c r="B112" s="1">
        <v>2.0</v>
      </c>
    </row>
    <row r="113" ht="15.75" customHeight="1">
      <c r="A113" s="1" t="s">
        <v>1318</v>
      </c>
      <c r="B113" s="1">
        <v>2.0</v>
      </c>
    </row>
    <row r="114" ht="15.75" customHeight="1">
      <c r="A114" s="1" t="s">
        <v>1318</v>
      </c>
      <c r="B114" s="1">
        <v>2.0</v>
      </c>
    </row>
    <row r="115" ht="15.75" customHeight="1">
      <c r="A115" s="1" t="s">
        <v>1318</v>
      </c>
      <c r="B115" s="1">
        <v>1.0</v>
      </c>
    </row>
    <row r="116" ht="15.75" customHeight="1">
      <c r="A116" s="1" t="s">
        <v>1318</v>
      </c>
      <c r="B116" s="1">
        <v>2.0</v>
      </c>
    </row>
    <row r="117" ht="15.75" customHeight="1">
      <c r="A117" s="1" t="s">
        <v>1318</v>
      </c>
      <c r="B117" s="1">
        <v>1.0</v>
      </c>
    </row>
    <row r="118" ht="15.75" customHeight="1">
      <c r="A118" s="1" t="s">
        <v>1318</v>
      </c>
      <c r="B118" s="1">
        <v>2.0</v>
      </c>
    </row>
    <row r="119" ht="15.75" customHeight="1">
      <c r="A119" s="1" t="s">
        <v>1318</v>
      </c>
      <c r="B119" s="1">
        <v>2.0</v>
      </c>
    </row>
    <row r="120" ht="15.75" customHeight="1">
      <c r="A120" s="1" t="s">
        <v>1318</v>
      </c>
      <c r="B120" s="1">
        <v>1.0</v>
      </c>
    </row>
    <row r="121" ht="15.75" customHeight="1">
      <c r="A121" s="1" t="s">
        <v>1318</v>
      </c>
      <c r="B121" s="1">
        <v>2.0</v>
      </c>
    </row>
    <row r="122" ht="15.75" customHeight="1">
      <c r="A122" s="1" t="s">
        <v>1318</v>
      </c>
      <c r="B122" s="1">
        <v>1.0</v>
      </c>
    </row>
    <row r="123" ht="15.75" customHeight="1">
      <c r="A123" s="1" t="s">
        <v>1318</v>
      </c>
      <c r="B123" s="1">
        <v>12.0</v>
      </c>
    </row>
    <row r="124" ht="15.75" customHeight="1">
      <c r="A124" s="1" t="s">
        <v>1318</v>
      </c>
      <c r="B124" s="1">
        <v>2.0</v>
      </c>
    </row>
    <row r="125" ht="15.75" customHeight="1">
      <c r="A125" s="1" t="s">
        <v>1318</v>
      </c>
      <c r="B125" s="1">
        <v>1.0</v>
      </c>
    </row>
    <row r="126" ht="15.75" customHeight="1">
      <c r="A126" s="1" t="s">
        <v>1318</v>
      </c>
      <c r="B126" s="1">
        <v>2.0</v>
      </c>
    </row>
    <row r="127" ht="15.75" customHeight="1">
      <c r="A127" s="1" t="s">
        <v>1318</v>
      </c>
      <c r="B127" s="1">
        <v>2.0</v>
      </c>
    </row>
    <row r="128" ht="15.75" customHeight="1">
      <c r="A128" s="1" t="s">
        <v>1318</v>
      </c>
      <c r="B128" s="1">
        <v>12.0</v>
      </c>
    </row>
    <row r="129" ht="15.75" customHeight="1">
      <c r="A129" s="1" t="s">
        <v>1318</v>
      </c>
      <c r="B129" s="1">
        <v>2.0</v>
      </c>
    </row>
    <row r="130" ht="15.75" customHeight="1">
      <c r="A130" s="1" t="s">
        <v>1318</v>
      </c>
      <c r="B130" s="1">
        <v>2.0</v>
      </c>
    </row>
    <row r="131" ht="15.75" customHeight="1">
      <c r="A131" s="1" t="s">
        <v>1318</v>
      </c>
      <c r="B131" s="1">
        <v>8.0</v>
      </c>
    </row>
    <row r="132" ht="15.75" customHeight="1">
      <c r="A132" s="1" t="s">
        <v>1318</v>
      </c>
      <c r="B132" s="1">
        <v>14.0</v>
      </c>
    </row>
    <row r="133" ht="15.75" customHeight="1">
      <c r="A133" s="1" t="s">
        <v>1318</v>
      </c>
      <c r="B133" s="1">
        <v>14.0</v>
      </c>
    </row>
    <row r="134" ht="15.75" customHeight="1">
      <c r="A134" s="1" t="s">
        <v>1318</v>
      </c>
      <c r="B134" s="1">
        <v>13.0</v>
      </c>
    </row>
    <row r="135" ht="15.75" customHeight="1">
      <c r="A135" s="1" t="s">
        <v>1318</v>
      </c>
      <c r="B135" s="1">
        <v>9.0</v>
      </c>
    </row>
    <row r="136" ht="15.75" customHeight="1">
      <c r="A136" s="1" t="s">
        <v>1318</v>
      </c>
      <c r="B136" s="1">
        <v>1.0</v>
      </c>
    </row>
    <row r="137" ht="15.75" customHeight="1">
      <c r="A137" s="1" t="s">
        <v>1318</v>
      </c>
      <c r="B137" s="1">
        <v>2.0</v>
      </c>
    </row>
    <row r="138" ht="15.75" customHeight="1">
      <c r="A138" s="1" t="s">
        <v>1318</v>
      </c>
      <c r="B138" s="1">
        <v>1.0</v>
      </c>
    </row>
    <row r="139" ht="15.75" customHeight="1">
      <c r="A139" s="1" t="s">
        <v>1318</v>
      </c>
      <c r="B139" s="1">
        <v>2.0</v>
      </c>
    </row>
    <row r="140" ht="15.75" customHeight="1">
      <c r="A140" s="1" t="s">
        <v>1318</v>
      </c>
      <c r="B140" s="1">
        <v>2.0</v>
      </c>
    </row>
    <row r="141" ht="15.75" customHeight="1">
      <c r="A141" s="1" t="s">
        <v>1318</v>
      </c>
      <c r="B141" s="1">
        <v>2.0</v>
      </c>
    </row>
    <row r="142" ht="15.75" customHeight="1">
      <c r="A142" s="1" t="s">
        <v>1318</v>
      </c>
      <c r="B142" s="1">
        <v>1.0</v>
      </c>
    </row>
    <row r="143" ht="15.75" customHeight="1">
      <c r="A143" s="1" t="s">
        <v>1318</v>
      </c>
      <c r="B143" s="1">
        <v>7.0</v>
      </c>
    </row>
    <row r="144" ht="15.75" customHeight="1">
      <c r="A144" s="1" t="s">
        <v>1318</v>
      </c>
      <c r="B144" s="1">
        <v>2.0</v>
      </c>
    </row>
    <row r="145" ht="15.75" customHeight="1">
      <c r="A145" s="1" t="s">
        <v>1318</v>
      </c>
      <c r="B145" s="1">
        <v>5.0</v>
      </c>
    </row>
    <row r="146" ht="15.75" customHeight="1">
      <c r="A146" s="1" t="s">
        <v>1318</v>
      </c>
      <c r="B146" s="1">
        <v>2.0</v>
      </c>
    </row>
    <row r="147" ht="15.75" customHeight="1">
      <c r="A147" s="1" t="s">
        <v>1318</v>
      </c>
      <c r="B147" s="1">
        <v>5.0</v>
      </c>
    </row>
    <row r="148" ht="15.75" customHeight="1">
      <c r="A148" s="1" t="s">
        <v>1318</v>
      </c>
      <c r="B148" s="1">
        <v>2.0</v>
      </c>
    </row>
    <row r="149" ht="15.75" customHeight="1">
      <c r="A149" s="1" t="s">
        <v>1318</v>
      </c>
      <c r="B149" s="1">
        <v>3.0</v>
      </c>
    </row>
    <row r="150" ht="15.75" customHeight="1">
      <c r="A150" s="1" t="s">
        <v>1318</v>
      </c>
      <c r="B150" s="1">
        <v>4.0</v>
      </c>
    </row>
    <row r="151" ht="15.75" customHeight="1">
      <c r="A151" s="1" t="s">
        <v>1318</v>
      </c>
      <c r="B151" s="1">
        <v>2.0</v>
      </c>
    </row>
    <row r="152" ht="15.75" customHeight="1">
      <c r="A152" s="1" t="s">
        <v>1318</v>
      </c>
      <c r="B152" s="1">
        <v>1.0</v>
      </c>
    </row>
    <row r="153" ht="15.75" customHeight="1">
      <c r="A153" s="1" t="s">
        <v>1318</v>
      </c>
      <c r="B153" s="1">
        <v>2.0</v>
      </c>
    </row>
    <row r="154" ht="15.75" customHeight="1">
      <c r="A154" s="1" t="s">
        <v>1318</v>
      </c>
      <c r="B154" s="1">
        <v>2.0</v>
      </c>
    </row>
    <row r="155" ht="15.75" customHeight="1">
      <c r="A155" s="1" t="s">
        <v>1318</v>
      </c>
      <c r="B155" s="1">
        <v>2.0</v>
      </c>
    </row>
    <row r="156" ht="15.75" customHeight="1">
      <c r="A156" s="1" t="s">
        <v>1318</v>
      </c>
      <c r="B156" s="1">
        <v>2.0</v>
      </c>
    </row>
    <row r="157" ht="15.75" customHeight="1">
      <c r="A157" s="1" t="s">
        <v>1318</v>
      </c>
      <c r="B157" s="1">
        <v>1.0</v>
      </c>
    </row>
    <row r="158" ht="15.75" customHeight="1">
      <c r="A158" s="1" t="s">
        <v>1318</v>
      </c>
      <c r="B158" s="1">
        <v>2.0</v>
      </c>
    </row>
    <row r="159" ht="15.75" customHeight="1">
      <c r="A159" s="1" t="s">
        <v>1318</v>
      </c>
      <c r="B159" s="1">
        <v>1.0</v>
      </c>
    </row>
    <row r="160" ht="15.75" customHeight="1">
      <c r="A160" s="1" t="s">
        <v>1318</v>
      </c>
      <c r="B160" s="1">
        <v>2.0</v>
      </c>
    </row>
    <row r="161" ht="15.75" customHeight="1">
      <c r="A161" s="1" t="s">
        <v>1318</v>
      </c>
      <c r="B161" s="1">
        <v>4.0</v>
      </c>
    </row>
    <row r="162" ht="15.75" customHeight="1">
      <c r="A162" s="1" t="s">
        <v>1318</v>
      </c>
      <c r="B162" s="1">
        <v>1.0</v>
      </c>
    </row>
    <row r="163" ht="15.75" customHeight="1">
      <c r="A163" s="1" t="s">
        <v>1326</v>
      </c>
      <c r="B163" s="1">
        <v>2.0</v>
      </c>
    </row>
    <row r="164" ht="15.75" customHeight="1">
      <c r="A164" s="1" t="s">
        <v>1326</v>
      </c>
      <c r="B164" s="1">
        <v>5.0</v>
      </c>
    </row>
    <row r="165" ht="15.75" customHeight="1">
      <c r="A165" s="1" t="s">
        <v>1326</v>
      </c>
      <c r="B165" s="1">
        <v>2.0</v>
      </c>
    </row>
    <row r="166" ht="15.75" customHeight="1">
      <c r="A166" s="1" t="s">
        <v>1326</v>
      </c>
      <c r="B166" s="1">
        <v>1.0</v>
      </c>
    </row>
    <row r="167" ht="15.75" customHeight="1">
      <c r="A167" s="1" t="s">
        <v>1326</v>
      </c>
      <c r="B167" s="1">
        <v>5.0</v>
      </c>
    </row>
    <row r="168" ht="15.75" customHeight="1">
      <c r="A168" s="1" t="s">
        <v>1326</v>
      </c>
      <c r="B168" s="1">
        <v>5.0</v>
      </c>
    </row>
    <row r="169" ht="15.75" customHeight="1">
      <c r="A169" s="1" t="s">
        <v>1326</v>
      </c>
      <c r="B169" s="1">
        <v>5.0</v>
      </c>
    </row>
    <row r="170" ht="15.75" customHeight="1">
      <c r="A170" s="1" t="s">
        <v>1326</v>
      </c>
      <c r="B170" s="1">
        <v>5.0</v>
      </c>
    </row>
    <row r="171" ht="15.75" customHeight="1">
      <c r="A171" s="1" t="s">
        <v>1326</v>
      </c>
      <c r="B171" s="1">
        <v>2.0</v>
      </c>
    </row>
    <row r="172" ht="15.75" customHeight="1">
      <c r="A172" s="1" t="s">
        <v>1326</v>
      </c>
      <c r="B172" s="1">
        <v>2.0</v>
      </c>
    </row>
    <row r="173" ht="15.75" customHeight="1">
      <c r="A173" s="1" t="s">
        <v>1326</v>
      </c>
      <c r="B173" s="1">
        <v>7.0</v>
      </c>
    </row>
    <row r="174" ht="15.75" customHeight="1">
      <c r="A174" s="1" t="s">
        <v>1326</v>
      </c>
      <c r="B174" s="1">
        <v>2.0</v>
      </c>
    </row>
    <row r="175" ht="15.75" customHeight="1">
      <c r="A175" s="1" t="s">
        <v>1326</v>
      </c>
      <c r="B175" s="1">
        <v>2.0</v>
      </c>
    </row>
    <row r="176" ht="15.75" customHeight="1">
      <c r="A176" s="1" t="s">
        <v>1326</v>
      </c>
      <c r="B176" s="1">
        <v>7.0</v>
      </c>
    </row>
    <row r="177" ht="15.75" customHeight="1">
      <c r="A177" s="1" t="s">
        <v>1326</v>
      </c>
      <c r="B177" s="1">
        <v>2.0</v>
      </c>
    </row>
    <row r="178" ht="15.75" customHeight="1">
      <c r="A178" s="1" t="s">
        <v>1326</v>
      </c>
      <c r="B178" s="1">
        <v>3.0</v>
      </c>
    </row>
    <row r="179" ht="15.75" customHeight="1">
      <c r="A179" s="1" t="s">
        <v>1326</v>
      </c>
      <c r="B179" s="1">
        <v>2.0</v>
      </c>
    </row>
    <row r="180" ht="15.75" customHeight="1">
      <c r="A180" s="1" t="s">
        <v>1326</v>
      </c>
      <c r="B180" s="1">
        <v>2.0</v>
      </c>
    </row>
    <row r="181" ht="15.75" customHeight="1">
      <c r="A181" s="1" t="s">
        <v>1326</v>
      </c>
      <c r="B181" s="1">
        <v>1.0</v>
      </c>
    </row>
    <row r="182" ht="15.75" customHeight="1">
      <c r="A182" s="1" t="s">
        <v>1326</v>
      </c>
      <c r="B182" s="1">
        <v>5.0</v>
      </c>
    </row>
    <row r="183" ht="15.75" customHeight="1">
      <c r="A183" s="1" t="s">
        <v>1326</v>
      </c>
      <c r="B183" s="1">
        <v>7.0</v>
      </c>
    </row>
    <row r="184" ht="15.75" customHeight="1">
      <c r="A184" s="1" t="s">
        <v>1326</v>
      </c>
      <c r="B184" s="1">
        <v>2.0</v>
      </c>
    </row>
    <row r="185" ht="15.75" customHeight="1">
      <c r="A185" s="1" t="s">
        <v>1326</v>
      </c>
      <c r="B185" s="1">
        <v>1.0</v>
      </c>
    </row>
    <row r="186" ht="15.75" customHeight="1">
      <c r="A186" s="1" t="s">
        <v>1326</v>
      </c>
      <c r="B186" s="1">
        <v>1.0</v>
      </c>
    </row>
    <row r="187" ht="15.75" customHeight="1">
      <c r="A187" s="1" t="s">
        <v>1326</v>
      </c>
      <c r="B187" s="1">
        <v>12.0</v>
      </c>
    </row>
    <row r="188" ht="15.75" customHeight="1">
      <c r="A188" s="1" t="s">
        <v>1326</v>
      </c>
      <c r="B188" s="1">
        <v>1.0</v>
      </c>
    </row>
    <row r="189" ht="15.75" customHeight="1">
      <c r="A189" s="1" t="s">
        <v>1326</v>
      </c>
      <c r="B189" s="1">
        <v>1.0</v>
      </c>
    </row>
    <row r="190" ht="15.75" customHeight="1">
      <c r="A190" s="1" t="s">
        <v>1326</v>
      </c>
      <c r="B190" s="1">
        <v>2.0</v>
      </c>
    </row>
    <row r="191" ht="15.75" customHeight="1">
      <c r="A191" s="1" t="s">
        <v>1326</v>
      </c>
      <c r="B191" s="1">
        <v>2.0</v>
      </c>
    </row>
    <row r="192" ht="15.75" customHeight="1">
      <c r="A192" s="1" t="s">
        <v>1326</v>
      </c>
      <c r="B192" s="1">
        <v>7.0</v>
      </c>
    </row>
    <row r="193" ht="15.75" customHeight="1">
      <c r="A193" s="1" t="s">
        <v>1326</v>
      </c>
      <c r="B193" s="1">
        <v>5.0</v>
      </c>
    </row>
    <row r="194" ht="15.75" customHeight="1">
      <c r="A194" s="1" t="s">
        <v>1326</v>
      </c>
      <c r="B194" s="1">
        <v>5.0</v>
      </c>
    </row>
    <row r="195" ht="15.75" customHeight="1">
      <c r="A195" s="1" t="s">
        <v>1326</v>
      </c>
      <c r="B195" s="1">
        <v>5.0</v>
      </c>
    </row>
    <row r="196" ht="15.75" customHeight="1">
      <c r="A196" s="1" t="s">
        <v>1326</v>
      </c>
      <c r="B196" s="1">
        <v>2.0</v>
      </c>
    </row>
    <row r="197" ht="15.75" customHeight="1">
      <c r="A197" s="1" t="s">
        <v>1326</v>
      </c>
      <c r="B197" s="1">
        <v>4.0</v>
      </c>
    </row>
    <row r="198" ht="15.75" customHeight="1">
      <c r="A198" s="1" t="s">
        <v>1326</v>
      </c>
      <c r="B198" s="1">
        <v>5.0</v>
      </c>
    </row>
    <row r="199" ht="15.75" customHeight="1">
      <c r="A199" s="1" t="s">
        <v>1326</v>
      </c>
      <c r="B199" s="1">
        <v>5.0</v>
      </c>
    </row>
    <row r="200" ht="15.75" customHeight="1">
      <c r="A200" s="1" t="s">
        <v>1326</v>
      </c>
      <c r="B200" s="1">
        <v>1.0</v>
      </c>
    </row>
    <row r="201" ht="15.75" customHeight="1">
      <c r="A201" s="1" t="s">
        <v>1326</v>
      </c>
      <c r="B201" s="1">
        <v>5.0</v>
      </c>
    </row>
    <row r="202" ht="15.75" customHeight="1">
      <c r="A202" s="1" t="s">
        <v>1326</v>
      </c>
      <c r="B202" s="1">
        <v>1.0</v>
      </c>
    </row>
    <row r="203" ht="15.75" customHeight="1">
      <c r="A203" s="1" t="s">
        <v>1326</v>
      </c>
      <c r="B203" s="1">
        <v>2.0</v>
      </c>
    </row>
    <row r="204" ht="15.75" customHeight="1">
      <c r="A204" s="1" t="s">
        <v>1326</v>
      </c>
      <c r="B204" s="1">
        <v>1.0</v>
      </c>
    </row>
    <row r="205" ht="15.75" customHeight="1">
      <c r="A205" s="1" t="s">
        <v>1326</v>
      </c>
      <c r="B205" s="1">
        <v>2.0</v>
      </c>
    </row>
    <row r="206" ht="15.75" customHeight="1">
      <c r="A206" s="1" t="s">
        <v>1326</v>
      </c>
      <c r="B206" s="1">
        <v>2.0</v>
      </c>
    </row>
    <row r="207" ht="15.75" customHeight="1">
      <c r="A207" s="1" t="s">
        <v>1326</v>
      </c>
      <c r="B207" s="1">
        <v>14.0</v>
      </c>
    </row>
    <row r="208" ht="15.75" customHeight="1">
      <c r="A208" s="1" t="s">
        <v>1326</v>
      </c>
      <c r="B208" s="1">
        <v>2.0</v>
      </c>
    </row>
    <row r="209" ht="15.75" customHeight="1">
      <c r="A209" s="1" t="s">
        <v>1326</v>
      </c>
      <c r="B209" s="1">
        <v>5.0</v>
      </c>
    </row>
    <row r="210" ht="15.75" customHeight="1">
      <c r="A210" s="1" t="s">
        <v>1326</v>
      </c>
      <c r="B210" s="1">
        <v>7.0</v>
      </c>
    </row>
    <row r="211" ht="15.75" customHeight="1">
      <c r="A211" s="1" t="s">
        <v>1326</v>
      </c>
      <c r="B211" s="1">
        <v>2.0</v>
      </c>
    </row>
    <row r="212" ht="15.75" customHeight="1">
      <c r="A212" s="1" t="s">
        <v>1326</v>
      </c>
      <c r="B212" s="1">
        <v>5.0</v>
      </c>
    </row>
    <row r="213" ht="15.75" customHeight="1">
      <c r="A213" s="1" t="s">
        <v>1326</v>
      </c>
      <c r="B213" s="1">
        <v>2.0</v>
      </c>
    </row>
    <row r="214" ht="15.75" customHeight="1">
      <c r="A214" s="1" t="s">
        <v>1326</v>
      </c>
      <c r="B214" s="1">
        <v>1.0</v>
      </c>
    </row>
    <row r="215" ht="15.75" customHeight="1">
      <c r="A215" s="1" t="s">
        <v>1326</v>
      </c>
      <c r="B215" s="1">
        <v>5.0</v>
      </c>
    </row>
    <row r="216" ht="15.75" customHeight="1">
      <c r="A216" s="1" t="s">
        <v>1326</v>
      </c>
      <c r="B216" s="1">
        <v>2.0</v>
      </c>
    </row>
    <row r="217" ht="15.75" customHeight="1">
      <c r="A217" s="1" t="s">
        <v>1329</v>
      </c>
      <c r="B217" s="1">
        <v>12.0</v>
      </c>
    </row>
    <row r="218" ht="15.75" customHeight="1">
      <c r="A218" s="1" t="s">
        <v>1329</v>
      </c>
      <c r="B218" s="1">
        <v>2.0</v>
      </c>
    </row>
    <row r="219" ht="15.75" customHeight="1">
      <c r="A219" s="1" t="s">
        <v>1329</v>
      </c>
      <c r="B219" s="1">
        <v>5.0</v>
      </c>
    </row>
    <row r="220" ht="15.75" customHeight="1">
      <c r="A220" s="1" t="s">
        <v>1329</v>
      </c>
      <c r="B220" s="1">
        <v>5.0</v>
      </c>
    </row>
    <row r="221" ht="15.75" customHeight="1">
      <c r="A221" s="1" t="s">
        <v>1329</v>
      </c>
      <c r="B221" s="1">
        <v>4.0</v>
      </c>
    </row>
    <row r="222" ht="15.75" customHeight="1">
      <c r="A222" s="1" t="s">
        <v>1329</v>
      </c>
      <c r="B222" s="1">
        <v>12.0</v>
      </c>
    </row>
    <row r="223" ht="15.75" customHeight="1">
      <c r="A223" s="1" t="s">
        <v>1329</v>
      </c>
      <c r="B223" s="1">
        <v>12.0</v>
      </c>
    </row>
    <row r="224" ht="15.75" customHeight="1">
      <c r="A224" s="1" t="s">
        <v>1329</v>
      </c>
      <c r="B224" s="1">
        <v>5.0</v>
      </c>
    </row>
    <row r="225" ht="15.75" customHeight="1">
      <c r="A225" s="1" t="s">
        <v>1329</v>
      </c>
      <c r="B225" s="1">
        <v>5.0</v>
      </c>
    </row>
    <row r="226" ht="15.75" customHeight="1">
      <c r="A226" s="1" t="s">
        <v>1329</v>
      </c>
      <c r="B226" s="1">
        <v>5.0</v>
      </c>
    </row>
    <row r="227" ht="15.75" customHeight="1">
      <c r="A227" s="1" t="s">
        <v>1329</v>
      </c>
      <c r="B227" s="1">
        <v>5.0</v>
      </c>
    </row>
    <row r="228" ht="15.75" customHeight="1">
      <c r="A228" s="1" t="s">
        <v>1329</v>
      </c>
      <c r="B228" s="1">
        <v>1.0</v>
      </c>
    </row>
    <row r="229" ht="15.75" customHeight="1">
      <c r="A229" s="1" t="s">
        <v>1329</v>
      </c>
      <c r="B229" s="1">
        <v>2.0</v>
      </c>
    </row>
    <row r="230" ht="15.75" customHeight="1">
      <c r="A230" s="1" t="s">
        <v>1329</v>
      </c>
      <c r="B230" s="1">
        <v>5.0</v>
      </c>
    </row>
    <row r="231" ht="15.75" customHeight="1">
      <c r="A231" s="1" t="s">
        <v>1329</v>
      </c>
      <c r="B231" s="1">
        <v>12.0</v>
      </c>
    </row>
    <row r="232" ht="15.75" customHeight="1">
      <c r="A232" s="1" t="s">
        <v>1329</v>
      </c>
      <c r="B232" s="1">
        <v>2.0</v>
      </c>
    </row>
    <row r="233" ht="15.75" customHeight="1">
      <c r="A233" s="1" t="s">
        <v>1329</v>
      </c>
      <c r="B233" s="1">
        <v>5.0</v>
      </c>
    </row>
    <row r="234" ht="15.75" customHeight="1">
      <c r="A234" s="1" t="s">
        <v>1329</v>
      </c>
      <c r="B234" s="1">
        <v>5.0</v>
      </c>
    </row>
    <row r="235" ht="15.75" customHeight="1">
      <c r="A235" s="1" t="s">
        <v>1329</v>
      </c>
      <c r="B235" s="1">
        <v>2.0</v>
      </c>
    </row>
    <row r="236" ht="15.75" customHeight="1">
      <c r="A236" s="1" t="s">
        <v>1329</v>
      </c>
      <c r="B236" s="1">
        <v>12.0</v>
      </c>
    </row>
    <row r="237" ht="15.75" customHeight="1">
      <c r="A237" s="1" t="s">
        <v>1329</v>
      </c>
      <c r="B237" s="1">
        <v>2.0</v>
      </c>
    </row>
    <row r="238" ht="15.75" customHeight="1">
      <c r="A238" s="1" t="s">
        <v>1329</v>
      </c>
      <c r="B238" s="1">
        <v>5.0</v>
      </c>
    </row>
    <row r="239" ht="15.75" customHeight="1">
      <c r="A239" s="1" t="s">
        <v>1329</v>
      </c>
      <c r="B239" s="1">
        <v>5.0</v>
      </c>
    </row>
    <row r="240" ht="15.75" customHeight="1">
      <c r="A240" s="1" t="s">
        <v>1329</v>
      </c>
      <c r="B240" s="1">
        <v>2.0</v>
      </c>
    </row>
    <row r="241" ht="15.75" customHeight="1">
      <c r="A241" s="1" t="s">
        <v>1329</v>
      </c>
      <c r="B241" s="1">
        <v>12.0</v>
      </c>
    </row>
    <row r="242" ht="15.75" customHeight="1">
      <c r="A242" s="1" t="s">
        <v>1329</v>
      </c>
      <c r="B242" s="1">
        <v>2.0</v>
      </c>
    </row>
    <row r="243" ht="15.75" customHeight="1">
      <c r="A243" s="1" t="s">
        <v>1329</v>
      </c>
      <c r="B243" s="1">
        <v>5.0</v>
      </c>
    </row>
    <row r="244" ht="15.75" customHeight="1">
      <c r="A244" s="1" t="s">
        <v>1329</v>
      </c>
      <c r="B244" s="1">
        <v>4.0</v>
      </c>
    </row>
    <row r="245" ht="15.75" customHeight="1">
      <c r="A245" s="1" t="s">
        <v>1329</v>
      </c>
      <c r="B245" s="1">
        <v>5.0</v>
      </c>
    </row>
    <row r="246" ht="15.75" customHeight="1">
      <c r="A246" s="1" t="s">
        <v>1329</v>
      </c>
      <c r="B246" s="1">
        <v>16.0</v>
      </c>
    </row>
    <row r="247" ht="15.75" customHeight="1">
      <c r="A247" s="1" t="s">
        <v>1329</v>
      </c>
      <c r="B247" s="1">
        <v>12.0</v>
      </c>
    </row>
    <row r="248" ht="15.75" customHeight="1">
      <c r="A248" s="1" t="s">
        <v>1329</v>
      </c>
      <c r="B248" s="1">
        <v>12.0</v>
      </c>
    </row>
    <row r="249" ht="15.75" customHeight="1">
      <c r="A249" s="1" t="s">
        <v>1329</v>
      </c>
      <c r="B249" s="1">
        <v>2.0</v>
      </c>
    </row>
    <row r="250" ht="15.75" customHeight="1">
      <c r="A250" s="1" t="s">
        <v>1329</v>
      </c>
      <c r="B250" s="1">
        <v>1.0</v>
      </c>
    </row>
    <row r="251" ht="15.75" customHeight="1">
      <c r="A251" s="1" t="s">
        <v>1329</v>
      </c>
      <c r="B251" s="1">
        <v>4.0</v>
      </c>
    </row>
    <row r="252" ht="15.75" customHeight="1">
      <c r="A252" s="1" t="s">
        <v>1329</v>
      </c>
      <c r="B252" s="1">
        <v>1.0</v>
      </c>
    </row>
    <row r="253" ht="15.75" customHeight="1">
      <c r="A253" s="1" t="s">
        <v>1329</v>
      </c>
      <c r="B253" s="1">
        <v>2.0</v>
      </c>
    </row>
    <row r="254" ht="15.75" customHeight="1">
      <c r="A254" s="1" t="s">
        <v>1329</v>
      </c>
      <c r="B254" s="1">
        <v>2.0</v>
      </c>
    </row>
    <row r="255" ht="15.75" customHeight="1">
      <c r="A255" s="1" t="s">
        <v>1329</v>
      </c>
      <c r="B255" s="1">
        <v>5.0</v>
      </c>
    </row>
    <row r="256" ht="15.75" customHeight="1">
      <c r="A256" s="1" t="s">
        <v>1329</v>
      </c>
      <c r="B256" s="1">
        <v>4.0</v>
      </c>
    </row>
    <row r="257" ht="15.75" customHeight="1">
      <c r="A257" s="1" t="s">
        <v>1329</v>
      </c>
      <c r="B257" s="1">
        <v>12.0</v>
      </c>
    </row>
    <row r="258" ht="15.75" customHeight="1">
      <c r="A258" s="1" t="s">
        <v>1329</v>
      </c>
      <c r="B258" s="1">
        <v>1.0</v>
      </c>
    </row>
    <row r="259" ht="15.75" customHeight="1">
      <c r="A259" s="1" t="s">
        <v>1329</v>
      </c>
      <c r="B259" s="1">
        <v>7.0</v>
      </c>
    </row>
    <row r="260" ht="15.75" customHeight="1">
      <c r="A260" s="1" t="s">
        <v>1329</v>
      </c>
      <c r="B260" s="1">
        <v>5.0</v>
      </c>
    </row>
    <row r="261" ht="15.75" customHeight="1">
      <c r="A261" s="1" t="s">
        <v>1329</v>
      </c>
      <c r="B261" s="1">
        <v>24.0</v>
      </c>
    </row>
    <row r="262" ht="15.75" customHeight="1">
      <c r="A262" s="1" t="s">
        <v>1329</v>
      </c>
      <c r="B262" s="1">
        <v>5.0</v>
      </c>
    </row>
    <row r="263" ht="15.75" customHeight="1">
      <c r="A263" s="1" t="s">
        <v>1329</v>
      </c>
      <c r="B263" s="1">
        <v>5.0</v>
      </c>
    </row>
    <row r="264" ht="15.75" customHeight="1">
      <c r="A264" s="1" t="s">
        <v>1329</v>
      </c>
      <c r="B264" s="1">
        <v>4.0</v>
      </c>
    </row>
    <row r="265" ht="15.75" customHeight="1">
      <c r="A265" s="1" t="s">
        <v>1329</v>
      </c>
      <c r="B265" s="1">
        <v>14.0</v>
      </c>
    </row>
    <row r="266" ht="15.75" customHeight="1">
      <c r="A266" s="1" t="s">
        <v>1329</v>
      </c>
      <c r="B266" s="1">
        <v>5.0</v>
      </c>
    </row>
    <row r="267" ht="15.75" customHeight="1">
      <c r="A267" s="1" t="s">
        <v>1329</v>
      </c>
      <c r="B267" s="1">
        <v>5.0</v>
      </c>
    </row>
    <row r="268" ht="15.75" customHeight="1">
      <c r="A268" s="1" t="s">
        <v>1329</v>
      </c>
      <c r="B268" s="1">
        <v>4.0</v>
      </c>
    </row>
    <row r="269" ht="15.75" customHeight="1">
      <c r="A269" s="1" t="s">
        <v>1329</v>
      </c>
      <c r="B269" s="1">
        <v>2.0</v>
      </c>
    </row>
    <row r="270" ht="15.75" customHeight="1">
      <c r="A270" s="1" t="s">
        <v>1329</v>
      </c>
      <c r="B270" s="1">
        <v>12.0</v>
      </c>
    </row>
    <row r="271" ht="15.75" customHeight="1">
      <c r="A271" s="1" t="s">
        <v>1329</v>
      </c>
      <c r="B271" s="1">
        <v>1.0</v>
      </c>
    </row>
    <row r="272" ht="15.75" customHeight="1">
      <c r="A272" s="1" t="s">
        <v>1329</v>
      </c>
      <c r="B272" s="1">
        <v>1.0</v>
      </c>
    </row>
    <row r="273" ht="15.75" customHeight="1">
      <c r="A273" s="1" t="s">
        <v>1329</v>
      </c>
      <c r="B273" s="1">
        <v>12.0</v>
      </c>
    </row>
    <row r="274" ht="15.75" customHeight="1">
      <c r="A274" s="1" t="s">
        <v>1329</v>
      </c>
      <c r="B274" s="1">
        <v>1.0</v>
      </c>
    </row>
    <row r="275" ht="15.75" customHeight="1">
      <c r="A275" s="1" t="s">
        <v>1329</v>
      </c>
      <c r="B275" s="1">
        <v>1.0</v>
      </c>
    </row>
    <row r="276" ht="15.75" customHeight="1">
      <c r="A276" s="1" t="s">
        <v>1329</v>
      </c>
      <c r="B276" s="1">
        <v>2.0</v>
      </c>
    </row>
    <row r="277" ht="15.75" customHeight="1">
      <c r="A277" s="1" t="s">
        <v>1329</v>
      </c>
      <c r="B277" s="1">
        <v>2.0</v>
      </c>
    </row>
    <row r="278" ht="15.75" customHeight="1">
      <c r="A278" s="1" t="s">
        <v>1329</v>
      </c>
      <c r="B278" s="1">
        <v>2.0</v>
      </c>
    </row>
    <row r="279" ht="15.75" customHeight="1">
      <c r="A279" s="1" t="s">
        <v>1329</v>
      </c>
      <c r="B279" s="1">
        <v>5.0</v>
      </c>
    </row>
    <row r="280" ht="15.75" customHeight="1">
      <c r="A280" s="1" t="s">
        <v>1329</v>
      </c>
      <c r="B280" s="1">
        <v>12.0</v>
      </c>
    </row>
    <row r="281" ht="15.75" customHeight="1">
      <c r="A281" s="1" t="s">
        <v>1329</v>
      </c>
      <c r="B281" s="1">
        <v>5.0</v>
      </c>
    </row>
    <row r="282" ht="15.75" customHeight="1">
      <c r="A282" s="1" t="s">
        <v>1329</v>
      </c>
      <c r="B282" s="1">
        <v>5.0</v>
      </c>
    </row>
    <row r="283" ht="15.75" customHeight="1">
      <c r="A283" s="1" t="s">
        <v>1329</v>
      </c>
      <c r="B283" s="1">
        <v>5.0</v>
      </c>
    </row>
    <row r="284" ht="15.75" customHeight="1">
      <c r="A284" s="1" t="s">
        <v>1329</v>
      </c>
      <c r="B284" s="1">
        <v>4.0</v>
      </c>
    </row>
    <row r="285" ht="15.75" customHeight="1">
      <c r="A285" s="1" t="s">
        <v>1329</v>
      </c>
      <c r="B285" s="1">
        <v>5.0</v>
      </c>
    </row>
    <row r="286" ht="15.75" customHeight="1">
      <c r="A286" s="1" t="s">
        <v>1329</v>
      </c>
      <c r="B286" s="1">
        <v>5.0</v>
      </c>
    </row>
    <row r="287" ht="15.75" customHeight="1">
      <c r="A287" s="1" t="s">
        <v>1329</v>
      </c>
      <c r="B287" s="1">
        <v>1.0</v>
      </c>
    </row>
    <row r="288" ht="15.75" customHeight="1">
      <c r="A288" s="1" t="s">
        <v>1329</v>
      </c>
      <c r="B288" s="1">
        <v>5.0</v>
      </c>
    </row>
    <row r="289" ht="15.75" customHeight="1">
      <c r="A289" s="1" t="s">
        <v>1329</v>
      </c>
      <c r="B289" s="1">
        <v>1.0</v>
      </c>
    </row>
    <row r="290" ht="15.75" customHeight="1">
      <c r="A290" s="1" t="s">
        <v>1329</v>
      </c>
      <c r="B290" s="1">
        <v>2.0</v>
      </c>
    </row>
    <row r="291" ht="15.75" customHeight="1">
      <c r="A291" s="1" t="s">
        <v>1329</v>
      </c>
      <c r="B291" s="1">
        <v>1.0</v>
      </c>
    </row>
    <row r="292" ht="15.75" customHeight="1">
      <c r="A292" s="1" t="s">
        <v>1329</v>
      </c>
      <c r="B292" s="1">
        <v>2.0</v>
      </c>
    </row>
    <row r="293" ht="15.75" customHeight="1">
      <c r="A293" s="1" t="s">
        <v>1329</v>
      </c>
      <c r="B293" s="1">
        <v>2.0</v>
      </c>
    </row>
    <row r="294" ht="15.75" customHeight="1">
      <c r="A294" s="1" t="s">
        <v>1329</v>
      </c>
      <c r="B294" s="1">
        <v>14.0</v>
      </c>
    </row>
    <row r="295" ht="15.75" customHeight="1">
      <c r="A295" s="1" t="s">
        <v>1329</v>
      </c>
      <c r="B295" s="1">
        <v>2.0</v>
      </c>
    </row>
    <row r="296" ht="15.75" customHeight="1">
      <c r="A296" s="1" t="s">
        <v>1329</v>
      </c>
      <c r="B296" s="1">
        <v>5.0</v>
      </c>
    </row>
    <row r="297" ht="15.75" customHeight="1">
      <c r="A297" s="1" t="s">
        <v>1329</v>
      </c>
      <c r="B297" s="1">
        <v>12.0</v>
      </c>
    </row>
    <row r="298" ht="15.75" customHeight="1">
      <c r="A298" s="1" t="s">
        <v>1329</v>
      </c>
      <c r="B298" s="1">
        <v>2.0</v>
      </c>
    </row>
    <row r="299" ht="15.75" customHeight="1">
      <c r="A299" s="1" t="s">
        <v>1329</v>
      </c>
      <c r="B299" s="1">
        <v>5.0</v>
      </c>
    </row>
    <row r="300" ht="15.75" customHeight="1">
      <c r="A300" s="1" t="s">
        <v>1329</v>
      </c>
      <c r="B300" s="1">
        <v>5.0</v>
      </c>
    </row>
    <row r="301" ht="15.75" customHeight="1">
      <c r="A301" s="1" t="s">
        <v>1329</v>
      </c>
      <c r="B301" s="1">
        <v>4.0</v>
      </c>
    </row>
    <row r="302" ht="15.75" customHeight="1">
      <c r="A302" s="1" t="s">
        <v>1329</v>
      </c>
      <c r="B302" s="1">
        <v>12.0</v>
      </c>
    </row>
    <row r="303" ht="15.75" customHeight="1">
      <c r="A303" s="1" t="s">
        <v>1329</v>
      </c>
      <c r="B303" s="1">
        <v>5.0</v>
      </c>
    </row>
    <row r="304" ht="15.75" customHeight="1">
      <c r="A304" s="1" t="s">
        <v>1329</v>
      </c>
      <c r="B304" s="1">
        <v>1.0</v>
      </c>
    </row>
    <row r="305" ht="15.75" customHeight="1">
      <c r="A305" s="1" t="s">
        <v>1329</v>
      </c>
      <c r="B305" s="1">
        <v>2.0</v>
      </c>
    </row>
    <row r="306" ht="15.75" customHeight="1">
      <c r="A306" s="1" t="s">
        <v>1337</v>
      </c>
      <c r="B306" s="1">
        <v>1.0</v>
      </c>
    </row>
    <row r="307" ht="15.75" customHeight="1">
      <c r="A307" s="1" t="s">
        <v>1337</v>
      </c>
      <c r="B307" s="1">
        <v>2.0</v>
      </c>
    </row>
    <row r="308" ht="15.75" customHeight="1">
      <c r="A308" s="1" t="s">
        <v>1337</v>
      </c>
      <c r="B308" s="1">
        <v>2.0</v>
      </c>
    </row>
    <row r="309" ht="15.75" customHeight="1">
      <c r="A309" s="1" t="s">
        <v>1337</v>
      </c>
      <c r="B309" s="1">
        <v>1.0</v>
      </c>
    </row>
    <row r="310" ht="15.75" customHeight="1">
      <c r="A310" s="1" t="s">
        <v>1337</v>
      </c>
      <c r="B310" s="1">
        <v>2.0</v>
      </c>
    </row>
    <row r="311" ht="15.75" customHeight="1">
      <c r="A311" s="1" t="s">
        <v>1338</v>
      </c>
      <c r="B311" s="1">
        <v>2.0</v>
      </c>
    </row>
    <row r="312" ht="15.75" customHeight="1">
      <c r="A312" s="1" t="s">
        <v>1338</v>
      </c>
      <c r="B312" s="1">
        <v>2.0</v>
      </c>
    </row>
    <row r="313" ht="15.75" customHeight="1">
      <c r="A313" s="1" t="s">
        <v>1338</v>
      </c>
      <c r="B313" s="1">
        <v>2.0</v>
      </c>
    </row>
    <row r="314" ht="15.75" customHeight="1">
      <c r="A314" s="1" t="s">
        <v>1338</v>
      </c>
      <c r="B314" s="1">
        <v>1.0</v>
      </c>
    </row>
    <row r="315" ht="15.75" customHeight="1">
      <c r="A315" s="1" t="s">
        <v>1338</v>
      </c>
      <c r="B315" s="1">
        <v>2.0</v>
      </c>
    </row>
    <row r="316" ht="15.75" customHeight="1">
      <c r="A316" s="1" t="s">
        <v>1338</v>
      </c>
      <c r="B316" s="1">
        <v>2.0</v>
      </c>
    </row>
    <row r="317" ht="15.75" customHeight="1">
      <c r="A317" s="1" t="s">
        <v>1338</v>
      </c>
      <c r="B317" s="1">
        <v>1.0</v>
      </c>
    </row>
    <row r="318" ht="15.75" customHeight="1">
      <c r="A318" s="1" t="s">
        <v>1212</v>
      </c>
      <c r="B318" s="1">
        <v>1.0</v>
      </c>
    </row>
    <row r="319" ht="15.75" customHeight="1">
      <c r="A319" s="1" t="s">
        <v>1212</v>
      </c>
      <c r="B319" s="1">
        <v>2.0</v>
      </c>
    </row>
    <row r="320" ht="15.75" customHeight="1">
      <c r="A320" s="1" t="s">
        <v>1212</v>
      </c>
      <c r="B320" s="1">
        <v>1.0</v>
      </c>
    </row>
    <row r="321" ht="15.75" customHeight="1">
      <c r="A321" s="1" t="s">
        <v>1212</v>
      </c>
      <c r="B321" s="1">
        <v>2.0</v>
      </c>
    </row>
    <row r="322" ht="15.75" customHeight="1">
      <c r="A322" s="1" t="s">
        <v>1212</v>
      </c>
      <c r="B322" s="1">
        <v>4.0</v>
      </c>
    </row>
    <row r="323" ht="15.75" customHeight="1">
      <c r="A323" s="1" t="s">
        <v>1212</v>
      </c>
      <c r="B323" s="1">
        <v>1.0</v>
      </c>
    </row>
    <row r="324" ht="15.75" customHeight="1">
      <c r="A324" s="1" t="s">
        <v>1212</v>
      </c>
      <c r="B324" s="1">
        <v>2.0</v>
      </c>
    </row>
    <row r="325" ht="15.75" customHeight="1">
      <c r="A325" s="1" t="s">
        <v>1212</v>
      </c>
      <c r="B325" s="1">
        <v>1.0</v>
      </c>
    </row>
    <row r="326" ht="15.75" customHeight="1">
      <c r="A326" s="1" t="s">
        <v>1212</v>
      </c>
      <c r="B326" s="1">
        <v>2.0</v>
      </c>
    </row>
    <row r="327" ht="15.75" customHeight="1">
      <c r="A327" s="1" t="s">
        <v>1212</v>
      </c>
      <c r="B327" s="1">
        <v>4.0</v>
      </c>
    </row>
    <row r="328" ht="15.75" customHeight="1">
      <c r="A328" s="1" t="s">
        <v>1212</v>
      </c>
      <c r="B328" s="1">
        <v>7.0</v>
      </c>
    </row>
    <row r="329" ht="15.75" customHeight="1">
      <c r="A329" s="1" t="s">
        <v>1212</v>
      </c>
      <c r="B329" s="1">
        <v>3.0</v>
      </c>
    </row>
    <row r="330" ht="15.75" customHeight="1">
      <c r="A330" s="1" t="s">
        <v>1212</v>
      </c>
      <c r="B330" s="1">
        <v>2.0</v>
      </c>
    </row>
    <row r="331" ht="15.75" customHeight="1">
      <c r="A331" s="1" t="s">
        <v>1212</v>
      </c>
      <c r="B331" s="1">
        <v>6.0</v>
      </c>
    </row>
    <row r="332" ht="15.75" customHeight="1">
      <c r="A332" s="1" t="s">
        <v>1212</v>
      </c>
      <c r="B332" s="1">
        <v>5.0</v>
      </c>
    </row>
    <row r="333" ht="15.75" customHeight="1">
      <c r="A333" s="1" t="s">
        <v>1212</v>
      </c>
      <c r="B333" s="1">
        <v>8.0</v>
      </c>
    </row>
    <row r="334" ht="15.75" customHeight="1">
      <c r="A334" s="1" t="s">
        <v>1212</v>
      </c>
      <c r="B334" s="1">
        <v>7.0</v>
      </c>
    </row>
    <row r="335" ht="15.75" customHeight="1">
      <c r="A335" s="1" t="s">
        <v>1212</v>
      </c>
      <c r="B335" s="1">
        <v>2.0</v>
      </c>
    </row>
    <row r="336" ht="15.75" customHeight="1">
      <c r="A336" s="1" t="s">
        <v>1212</v>
      </c>
      <c r="B336" s="1">
        <v>1.0</v>
      </c>
    </row>
    <row r="337" ht="15.75" customHeight="1">
      <c r="A337" s="1" t="s">
        <v>1212</v>
      </c>
      <c r="B337" s="1">
        <v>1.0</v>
      </c>
    </row>
    <row r="338" ht="15.75" customHeight="1">
      <c r="A338" s="1" t="s">
        <v>1212</v>
      </c>
      <c r="B338" s="1">
        <v>2.0</v>
      </c>
    </row>
    <row r="339" ht="15.75" customHeight="1">
      <c r="A339" s="1" t="s">
        <v>1212</v>
      </c>
      <c r="B339" s="1">
        <v>3.0</v>
      </c>
    </row>
    <row r="340" ht="15.75" customHeight="1">
      <c r="A340" s="1" t="s">
        <v>1212</v>
      </c>
      <c r="B340" s="1">
        <v>1.0</v>
      </c>
    </row>
    <row r="341" ht="15.75" customHeight="1">
      <c r="A341" s="1" t="s">
        <v>1212</v>
      </c>
      <c r="B341" s="1">
        <v>5.0</v>
      </c>
    </row>
    <row r="342" ht="15.75" customHeight="1">
      <c r="A342" s="1" t="s">
        <v>1212</v>
      </c>
      <c r="B342" s="1">
        <v>1.0</v>
      </c>
    </row>
    <row r="343" ht="15.75" customHeight="1">
      <c r="A343" s="1" t="s">
        <v>1212</v>
      </c>
      <c r="B343" s="1">
        <v>2.0</v>
      </c>
    </row>
    <row r="344" ht="15.75" customHeight="1">
      <c r="A344" s="1" t="s">
        <v>1212</v>
      </c>
      <c r="B344" s="1">
        <v>3.0</v>
      </c>
    </row>
    <row r="345" ht="15.75" customHeight="1">
      <c r="A345" s="1" t="s">
        <v>1212</v>
      </c>
      <c r="B345" s="1">
        <v>12.0</v>
      </c>
    </row>
    <row r="346" ht="15.75" customHeight="1">
      <c r="A346" s="1" t="s">
        <v>1212</v>
      </c>
      <c r="B346" s="1">
        <v>5.0</v>
      </c>
    </row>
    <row r="347" ht="15.75" customHeight="1">
      <c r="A347" s="1" t="s">
        <v>1212</v>
      </c>
      <c r="B347" s="1">
        <v>4.0</v>
      </c>
    </row>
    <row r="348" ht="15.75" customHeight="1">
      <c r="A348" s="1" t="s">
        <v>1212</v>
      </c>
      <c r="B348" s="1">
        <v>4.0</v>
      </c>
    </row>
    <row r="349" ht="15.75" customHeight="1">
      <c r="A349" s="1" t="s">
        <v>1212</v>
      </c>
      <c r="B349" s="1">
        <v>5.0</v>
      </c>
    </row>
    <row r="350" ht="15.75" customHeight="1">
      <c r="A350" s="1" t="s">
        <v>1212</v>
      </c>
      <c r="B350" s="1">
        <v>1.0</v>
      </c>
    </row>
    <row r="351" ht="15.75" customHeight="1">
      <c r="A351" s="1" t="s">
        <v>1212</v>
      </c>
      <c r="B351" s="1">
        <v>2.0</v>
      </c>
    </row>
    <row r="352" ht="15.75" customHeight="1">
      <c r="A352" s="1" t="s">
        <v>1212</v>
      </c>
      <c r="B352" s="1">
        <v>2.0</v>
      </c>
    </row>
    <row r="353" ht="15.75" customHeight="1">
      <c r="A353" s="1" t="s">
        <v>1212</v>
      </c>
      <c r="B353" s="1">
        <v>2.0</v>
      </c>
    </row>
    <row r="354" ht="15.75" customHeight="1">
      <c r="A354" s="1" t="s">
        <v>1212</v>
      </c>
      <c r="B354" s="1">
        <v>2.0</v>
      </c>
    </row>
    <row r="355" ht="15.75" customHeight="1">
      <c r="A355" s="1" t="s">
        <v>1212</v>
      </c>
      <c r="B355" s="1">
        <v>1.0</v>
      </c>
    </row>
    <row r="356" ht="15.75" customHeight="1">
      <c r="A356" s="1" t="s">
        <v>1212</v>
      </c>
      <c r="B356" s="1">
        <v>5.0</v>
      </c>
    </row>
    <row r="357" ht="15.75" customHeight="1">
      <c r="A357" s="1" t="s">
        <v>1212</v>
      </c>
      <c r="B357" s="1">
        <v>2.0</v>
      </c>
    </row>
    <row r="358" ht="15.75" customHeight="1">
      <c r="A358" s="1" t="s">
        <v>1212</v>
      </c>
      <c r="B358" s="1">
        <v>2.0</v>
      </c>
    </row>
    <row r="359" ht="15.75" customHeight="1">
      <c r="A359" s="1" t="s">
        <v>1212</v>
      </c>
      <c r="B359" s="1">
        <v>2.0</v>
      </c>
    </row>
    <row r="360" ht="15.75" customHeight="1">
      <c r="A360" s="1" t="s">
        <v>1212</v>
      </c>
      <c r="B360" s="1">
        <v>2.0</v>
      </c>
    </row>
    <row r="361" ht="15.75" customHeight="1">
      <c r="A361" s="1" t="s">
        <v>1212</v>
      </c>
      <c r="B361" s="1">
        <v>1.0</v>
      </c>
    </row>
    <row r="362" ht="15.75" customHeight="1">
      <c r="A362" s="1" t="s">
        <v>1212</v>
      </c>
      <c r="B362" s="1">
        <v>1.0</v>
      </c>
    </row>
    <row r="363" ht="15.75" customHeight="1">
      <c r="A363" s="1" t="s">
        <v>1212</v>
      </c>
      <c r="B363" s="1">
        <v>2.0</v>
      </c>
    </row>
    <row r="364" ht="15.75" customHeight="1">
      <c r="A364" s="1" t="s">
        <v>1212</v>
      </c>
      <c r="B364" s="1">
        <v>2.0</v>
      </c>
    </row>
    <row r="365" ht="15.75" customHeight="1">
      <c r="A365" s="1" t="s">
        <v>1212</v>
      </c>
      <c r="B365" s="1">
        <v>2.0</v>
      </c>
    </row>
    <row r="366" ht="15.75" customHeight="1">
      <c r="A366" s="1" t="s">
        <v>1212</v>
      </c>
      <c r="B366" s="1">
        <v>3.0</v>
      </c>
    </row>
    <row r="367" ht="15.75" customHeight="1">
      <c r="A367" s="1" t="s">
        <v>1212</v>
      </c>
      <c r="B367" s="1">
        <v>1.0</v>
      </c>
    </row>
    <row r="368" ht="15.75" customHeight="1">
      <c r="A368" s="1" t="s">
        <v>1212</v>
      </c>
      <c r="B368" s="1">
        <v>2.0</v>
      </c>
    </row>
    <row r="369" ht="15.75" customHeight="1">
      <c r="A369" s="1" t="s">
        <v>1212</v>
      </c>
      <c r="B369" s="1">
        <v>1.0</v>
      </c>
    </row>
    <row r="370" ht="15.75" customHeight="1">
      <c r="A370" s="1" t="s">
        <v>1212</v>
      </c>
      <c r="B370" s="1">
        <v>2.0</v>
      </c>
    </row>
    <row r="371" ht="15.75" customHeight="1">
      <c r="A371" s="1" t="s">
        <v>1212</v>
      </c>
      <c r="B371" s="1">
        <v>2.0</v>
      </c>
    </row>
    <row r="372" ht="15.75" customHeight="1">
      <c r="A372" s="1" t="s">
        <v>1212</v>
      </c>
      <c r="B372" s="1">
        <v>2.0</v>
      </c>
    </row>
    <row r="373" ht="15.75" customHeight="1">
      <c r="A373" s="1" t="s">
        <v>1212</v>
      </c>
      <c r="B373" s="1">
        <v>1.0</v>
      </c>
    </row>
    <row r="374" ht="15.75" customHeight="1">
      <c r="A374" s="1" t="s">
        <v>1212</v>
      </c>
      <c r="B374" s="1">
        <v>7.0</v>
      </c>
    </row>
    <row r="375" ht="15.75" customHeight="1">
      <c r="A375" s="1" t="s">
        <v>1212</v>
      </c>
      <c r="B375" s="1">
        <v>2.0</v>
      </c>
    </row>
    <row r="376" ht="15.75" customHeight="1">
      <c r="A376" s="1" t="s">
        <v>1212</v>
      </c>
      <c r="B376" s="1">
        <v>5.0</v>
      </c>
    </row>
    <row r="377" ht="15.75" customHeight="1">
      <c r="A377" s="1" t="s">
        <v>1212</v>
      </c>
      <c r="B377" s="1">
        <v>2.0</v>
      </c>
    </row>
    <row r="378" ht="15.75" customHeight="1">
      <c r="A378" s="1" t="s">
        <v>1212</v>
      </c>
      <c r="B378" s="1">
        <v>5.0</v>
      </c>
    </row>
    <row r="379" ht="15.75" customHeight="1">
      <c r="A379" s="1" t="s">
        <v>1212</v>
      </c>
      <c r="B379" s="1">
        <v>2.0</v>
      </c>
    </row>
    <row r="380" ht="15.75" customHeight="1">
      <c r="A380" s="1" t="s">
        <v>1212</v>
      </c>
      <c r="B380" s="1">
        <v>3.0</v>
      </c>
    </row>
    <row r="381" ht="15.75" customHeight="1">
      <c r="A381" s="1" t="s">
        <v>1212</v>
      </c>
      <c r="B381" s="1">
        <v>4.0</v>
      </c>
    </row>
    <row r="382" ht="15.75" customHeight="1">
      <c r="A382" s="1" t="s">
        <v>1212</v>
      </c>
      <c r="B382" s="1">
        <v>2.0</v>
      </c>
    </row>
    <row r="383" ht="15.75" customHeight="1">
      <c r="A383" s="1" t="s">
        <v>1212</v>
      </c>
      <c r="B383" s="1">
        <v>1.0</v>
      </c>
    </row>
    <row r="384" ht="15.75" customHeight="1">
      <c r="A384" s="1" t="s">
        <v>1212</v>
      </c>
      <c r="B384" s="1">
        <v>5.0</v>
      </c>
    </row>
    <row r="385" ht="15.75" customHeight="1">
      <c r="A385" s="1" t="s">
        <v>1212</v>
      </c>
      <c r="B385" s="1">
        <v>2.0</v>
      </c>
    </row>
    <row r="386" ht="15.75" customHeight="1">
      <c r="B386" s="1">
        <f>AVERAGE(B2:B385)</f>
        <v>3.880208333</v>
      </c>
    </row>
    <row r="387" ht="15.75" customHeight="1">
      <c r="B387" s="1">
        <f>SKEW(B2:B385)</f>
        <v>1.908328516</v>
      </c>
    </row>
    <row r="388" ht="15.75" customHeight="1">
      <c r="B388" s="1">
        <f>KURT(B2:B385)</f>
        <v>3.521702265</v>
      </c>
    </row>
    <row r="389" ht="15.75" customHeight="1">
      <c r="B389" s="1">
        <f>STDEV(B2:B385)</f>
        <v>3.695487893</v>
      </c>
    </row>
    <row r="390" ht="15.75" customHeight="1">
      <c r="B390" s="1">
        <f>TRIMMEAN(B2:B385,0.2)</f>
        <v>3.084415584</v>
      </c>
    </row>
    <row r="391" ht="15.75" customHeight="1">
      <c r="B391" s="1">
        <f>B386-B390</f>
        <v>0.7957927489</v>
      </c>
    </row>
    <row r="392" ht="15.75" customHeight="1">
      <c r="B392" s="1">
        <f>B391/B386</f>
        <v>0.2050902118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26" width="10.56"/>
  </cols>
  <sheetData>
    <row r="1" ht="15.75" customHeight="1">
      <c r="A1" s="1" t="s">
        <v>1316</v>
      </c>
      <c r="B1" s="1" t="s">
        <v>1282</v>
      </c>
      <c r="C1" s="23" t="s">
        <v>1310</v>
      </c>
    </row>
    <row r="2" ht="15.75" customHeight="1">
      <c r="A2" s="1" t="s">
        <v>1317</v>
      </c>
      <c r="B2" s="1">
        <v>-1.0</v>
      </c>
      <c r="E2" s="23" t="s">
        <v>1339</v>
      </c>
      <c r="F2" s="23" t="s">
        <v>1340</v>
      </c>
    </row>
    <row r="3" ht="15.75" customHeight="1">
      <c r="A3" s="1" t="s">
        <v>1317</v>
      </c>
      <c r="B3" s="1">
        <v>-2.0</v>
      </c>
      <c r="D3" s="23" t="s">
        <v>1212</v>
      </c>
      <c r="E3" s="1">
        <f>AVERAGE(B343:B422)</f>
        <v>-2.475</v>
      </c>
      <c r="F3" s="1">
        <f>STDEV(B343:B422)</f>
        <v>2.227418327</v>
      </c>
    </row>
    <row r="4" ht="15.75" customHeight="1">
      <c r="A4" s="1" t="s">
        <v>1317</v>
      </c>
      <c r="B4" s="1">
        <v>-1.0</v>
      </c>
      <c r="D4" s="23" t="s">
        <v>1341</v>
      </c>
      <c r="E4" s="1">
        <f>AVERAGE(B2:B164)</f>
        <v>-3.736196319</v>
      </c>
      <c r="F4" s="1">
        <f>STDEV(B2:B164)</f>
        <v>3.470916592</v>
      </c>
    </row>
    <row r="5" ht="15.75" customHeight="1">
      <c r="A5" s="1" t="s">
        <v>1317</v>
      </c>
      <c r="B5" s="1">
        <v>-3.0</v>
      </c>
      <c r="D5" s="23" t="s">
        <v>1342</v>
      </c>
      <c r="E5" s="1">
        <f>AVERAGE(B2:B422)</f>
        <v>-3.51543943</v>
      </c>
      <c r="F5" s="1">
        <f>STDEV(B2:B422)</f>
        <v>3.259107986</v>
      </c>
    </row>
    <row r="6" ht="15.75" customHeight="1">
      <c r="A6" s="1" t="s">
        <v>1317</v>
      </c>
      <c r="B6" s="1">
        <v>-2.0</v>
      </c>
      <c r="D6" s="1" t="s">
        <v>1317</v>
      </c>
      <c r="E6" s="1">
        <f>AVERAGE(B2:B95)</f>
        <v>-3.531914894</v>
      </c>
      <c r="F6" s="1">
        <f>STDEV(B2:B95)</f>
        <v>3.441374218</v>
      </c>
    </row>
    <row r="7" ht="15.75" customHeight="1">
      <c r="A7" s="1" t="s">
        <v>1317</v>
      </c>
      <c r="B7" s="1">
        <v>-1.0</v>
      </c>
    </row>
    <row r="8" ht="15.75" customHeight="1">
      <c r="A8" s="1" t="s">
        <v>1317</v>
      </c>
      <c r="B8" s="1">
        <v>-2.0</v>
      </c>
    </row>
    <row r="9" ht="15.75" customHeight="1">
      <c r="A9" s="1" t="s">
        <v>1317</v>
      </c>
      <c r="B9" s="1">
        <v>-2.0</v>
      </c>
    </row>
    <row r="10" ht="15.75" customHeight="1">
      <c r="A10" s="1" t="s">
        <v>1317</v>
      </c>
      <c r="B10" s="1">
        <v>-1.0</v>
      </c>
    </row>
    <row r="11" ht="15.75" customHeight="1">
      <c r="A11" s="1" t="s">
        <v>1317</v>
      </c>
      <c r="B11" s="1">
        <v>-1.0</v>
      </c>
    </row>
    <row r="12" ht="15.75" customHeight="1">
      <c r="A12" s="1" t="s">
        <v>1317</v>
      </c>
      <c r="B12" s="1">
        <v>-2.0</v>
      </c>
    </row>
    <row r="13" ht="15.75" customHeight="1">
      <c r="A13" s="1" t="s">
        <v>1317</v>
      </c>
      <c r="B13" s="1">
        <v>-9.0</v>
      </c>
    </row>
    <row r="14" ht="15.75" customHeight="1">
      <c r="A14" s="1" t="s">
        <v>1317</v>
      </c>
      <c r="B14" s="1">
        <v>-1.0</v>
      </c>
    </row>
    <row r="15" ht="15.75" customHeight="1">
      <c r="A15" s="1" t="s">
        <v>1317</v>
      </c>
      <c r="B15" s="1">
        <v>-12.0</v>
      </c>
    </row>
    <row r="16" ht="15.75" customHeight="1">
      <c r="A16" s="1" t="s">
        <v>1317</v>
      </c>
      <c r="B16" s="1">
        <v>-12.0</v>
      </c>
    </row>
    <row r="17" ht="15.75" customHeight="1">
      <c r="A17" s="1" t="s">
        <v>1317</v>
      </c>
      <c r="B17" s="1">
        <v>-12.0</v>
      </c>
    </row>
    <row r="18" ht="15.75" customHeight="1">
      <c r="A18" s="1" t="s">
        <v>1317</v>
      </c>
      <c r="B18" s="1">
        <v>-12.0</v>
      </c>
    </row>
    <row r="19" ht="15.75" customHeight="1">
      <c r="A19" s="1" t="s">
        <v>1317</v>
      </c>
      <c r="B19" s="1">
        <v>-4.0</v>
      </c>
    </row>
    <row r="20" ht="15.75" customHeight="1">
      <c r="A20" s="1" t="s">
        <v>1317</v>
      </c>
      <c r="B20" s="1">
        <v>-9.0</v>
      </c>
    </row>
    <row r="21" ht="15.75" customHeight="1">
      <c r="A21" s="1" t="s">
        <v>1317</v>
      </c>
      <c r="B21" s="1">
        <v>-1.0</v>
      </c>
    </row>
    <row r="22" ht="15.75" customHeight="1">
      <c r="A22" s="1" t="s">
        <v>1317</v>
      </c>
      <c r="B22" s="1">
        <v>-2.0</v>
      </c>
    </row>
    <row r="23" ht="15.75" customHeight="1">
      <c r="A23" s="1" t="s">
        <v>1317</v>
      </c>
      <c r="B23" s="1">
        <v>-8.0</v>
      </c>
    </row>
    <row r="24" ht="15.75" customHeight="1">
      <c r="A24" s="1" t="s">
        <v>1317</v>
      </c>
      <c r="B24" s="1">
        <v>-2.0</v>
      </c>
    </row>
    <row r="25" ht="15.75" customHeight="1">
      <c r="A25" s="1" t="s">
        <v>1317</v>
      </c>
      <c r="B25" s="1">
        <v>-2.0</v>
      </c>
    </row>
    <row r="26" ht="15.75" customHeight="1">
      <c r="A26" s="1" t="s">
        <v>1317</v>
      </c>
      <c r="B26" s="1">
        <v>-5.0</v>
      </c>
    </row>
    <row r="27" ht="15.75" customHeight="1">
      <c r="A27" s="1" t="s">
        <v>1317</v>
      </c>
      <c r="B27" s="1">
        <v>-2.0</v>
      </c>
    </row>
    <row r="28" ht="15.75" customHeight="1">
      <c r="A28" s="1" t="s">
        <v>1317</v>
      </c>
      <c r="B28" s="1">
        <v>-1.0</v>
      </c>
    </row>
    <row r="29" ht="15.75" customHeight="1">
      <c r="A29" s="1" t="s">
        <v>1317</v>
      </c>
      <c r="B29" s="1">
        <v>-3.0</v>
      </c>
    </row>
    <row r="30" ht="15.75" customHeight="1">
      <c r="A30" s="1" t="s">
        <v>1317</v>
      </c>
      <c r="B30" s="1">
        <v>-2.0</v>
      </c>
    </row>
    <row r="31" ht="15.75" customHeight="1">
      <c r="A31" s="1" t="s">
        <v>1317</v>
      </c>
      <c r="B31" s="1">
        <v>-1.0</v>
      </c>
    </row>
    <row r="32" ht="15.75" customHeight="1">
      <c r="A32" s="1" t="s">
        <v>1317</v>
      </c>
      <c r="B32" s="1">
        <v>-3.0</v>
      </c>
    </row>
    <row r="33" ht="15.75" customHeight="1">
      <c r="A33" s="1" t="s">
        <v>1317</v>
      </c>
      <c r="B33" s="1">
        <v>-1.0</v>
      </c>
    </row>
    <row r="34" ht="15.75" customHeight="1">
      <c r="A34" s="1" t="s">
        <v>1317</v>
      </c>
      <c r="B34" s="1">
        <v>-2.0</v>
      </c>
    </row>
    <row r="35" ht="15.75" customHeight="1">
      <c r="A35" s="1" t="s">
        <v>1317</v>
      </c>
      <c r="B35" s="1">
        <v>-1.0</v>
      </c>
    </row>
    <row r="36" ht="15.75" customHeight="1">
      <c r="A36" s="1" t="s">
        <v>1317</v>
      </c>
      <c r="B36" s="1">
        <v>-3.0</v>
      </c>
    </row>
    <row r="37" ht="15.75" customHeight="1">
      <c r="A37" s="1" t="s">
        <v>1317</v>
      </c>
      <c r="B37" s="1">
        <v>-2.0</v>
      </c>
    </row>
    <row r="38" ht="15.75" customHeight="1">
      <c r="A38" s="1" t="s">
        <v>1317</v>
      </c>
      <c r="B38" s="1">
        <v>-1.0</v>
      </c>
    </row>
    <row r="39" ht="15.75" customHeight="1">
      <c r="A39" s="1" t="s">
        <v>1317</v>
      </c>
      <c r="B39" s="1">
        <v>-2.0</v>
      </c>
    </row>
    <row r="40" ht="15.75" customHeight="1">
      <c r="A40" s="1" t="s">
        <v>1317</v>
      </c>
      <c r="B40" s="1">
        <v>-2.0</v>
      </c>
    </row>
    <row r="41" ht="15.75" customHeight="1">
      <c r="A41" s="1" t="s">
        <v>1317</v>
      </c>
      <c r="B41" s="1">
        <v>-1.0</v>
      </c>
    </row>
    <row r="42" ht="15.75" customHeight="1">
      <c r="A42" s="1" t="s">
        <v>1317</v>
      </c>
      <c r="B42" s="1">
        <v>-3.0</v>
      </c>
    </row>
    <row r="43" ht="15.75" customHeight="1">
      <c r="A43" s="1" t="s">
        <v>1317</v>
      </c>
      <c r="B43" s="1">
        <v>-4.0</v>
      </c>
    </row>
    <row r="44" ht="15.75" customHeight="1">
      <c r="A44" s="1" t="s">
        <v>1317</v>
      </c>
      <c r="B44" s="1">
        <v>-2.0</v>
      </c>
    </row>
    <row r="45" ht="15.75" customHeight="1">
      <c r="A45" s="1" t="s">
        <v>1317</v>
      </c>
      <c r="B45" s="1">
        <v>-5.0</v>
      </c>
    </row>
    <row r="46" ht="15.75" customHeight="1">
      <c r="A46" s="1" t="s">
        <v>1317</v>
      </c>
      <c r="B46" s="1">
        <v>-2.0</v>
      </c>
    </row>
    <row r="47" ht="15.75" customHeight="1">
      <c r="A47" s="1" t="s">
        <v>1317</v>
      </c>
      <c r="B47" s="1">
        <v>-1.0</v>
      </c>
    </row>
    <row r="48" ht="15.75" customHeight="1">
      <c r="A48" s="1" t="s">
        <v>1317</v>
      </c>
      <c r="B48" s="1">
        <v>-3.0</v>
      </c>
    </row>
    <row r="49" ht="15.75" customHeight="1">
      <c r="A49" s="1" t="s">
        <v>1317</v>
      </c>
      <c r="B49" s="1">
        <v>-4.0</v>
      </c>
    </row>
    <row r="50" ht="15.75" customHeight="1">
      <c r="A50" s="1" t="s">
        <v>1317</v>
      </c>
      <c r="B50" s="1">
        <v>-2.0</v>
      </c>
    </row>
    <row r="51" ht="15.75" customHeight="1">
      <c r="A51" s="1" t="s">
        <v>1317</v>
      </c>
      <c r="B51" s="1">
        <v>-2.0</v>
      </c>
    </row>
    <row r="52" ht="15.75" customHeight="1">
      <c r="A52" s="1" t="s">
        <v>1317</v>
      </c>
      <c r="B52" s="1">
        <v>-2.0</v>
      </c>
    </row>
    <row r="53" ht="15.75" customHeight="1">
      <c r="A53" s="1" t="s">
        <v>1317</v>
      </c>
      <c r="B53" s="1">
        <v>-2.0</v>
      </c>
    </row>
    <row r="54" ht="15.75" customHeight="1">
      <c r="A54" s="1" t="s">
        <v>1317</v>
      </c>
      <c r="B54" s="1">
        <v>-1.0</v>
      </c>
    </row>
    <row r="55" ht="15.75" customHeight="1">
      <c r="A55" s="1" t="s">
        <v>1317</v>
      </c>
      <c r="B55" s="1">
        <v>-3.0</v>
      </c>
    </row>
    <row r="56" ht="15.75" customHeight="1">
      <c r="A56" s="1" t="s">
        <v>1317</v>
      </c>
      <c r="B56" s="1">
        <v>-2.0</v>
      </c>
    </row>
    <row r="57" ht="15.75" customHeight="1">
      <c r="A57" s="1" t="s">
        <v>1317</v>
      </c>
      <c r="B57" s="1">
        <v>-4.0</v>
      </c>
    </row>
    <row r="58" ht="15.75" customHeight="1">
      <c r="A58" s="1" t="s">
        <v>1317</v>
      </c>
      <c r="B58" s="1">
        <v>-2.0</v>
      </c>
    </row>
    <row r="59" ht="15.75" customHeight="1">
      <c r="A59" s="1" t="s">
        <v>1317</v>
      </c>
      <c r="B59" s="1">
        <v>-3.0</v>
      </c>
    </row>
    <row r="60" ht="15.75" customHeight="1">
      <c r="A60" s="1" t="s">
        <v>1317</v>
      </c>
      <c r="B60" s="1">
        <v>-8.0</v>
      </c>
    </row>
    <row r="61" ht="15.75" customHeight="1">
      <c r="A61" s="1" t="s">
        <v>1317</v>
      </c>
      <c r="B61" s="1">
        <v>-12.0</v>
      </c>
    </row>
    <row r="62" ht="15.75" customHeight="1">
      <c r="A62" s="1" t="s">
        <v>1317</v>
      </c>
      <c r="B62" s="1">
        <v>-12.0</v>
      </c>
    </row>
    <row r="63" ht="15.75" customHeight="1">
      <c r="A63" s="1" t="s">
        <v>1317</v>
      </c>
      <c r="B63" s="1">
        <v>-12.0</v>
      </c>
    </row>
    <row r="64" ht="15.75" customHeight="1">
      <c r="A64" s="1" t="s">
        <v>1317</v>
      </c>
      <c r="B64" s="1">
        <v>-12.0</v>
      </c>
    </row>
    <row r="65" ht="15.75" customHeight="1">
      <c r="A65" s="1" t="s">
        <v>1317</v>
      </c>
      <c r="B65" s="1">
        <v>-9.0</v>
      </c>
    </row>
    <row r="66" ht="15.75" customHeight="1">
      <c r="A66" s="1" t="s">
        <v>1317</v>
      </c>
      <c r="B66" s="1">
        <v>-3.0</v>
      </c>
    </row>
    <row r="67" ht="15.75" customHeight="1">
      <c r="A67" s="1" t="s">
        <v>1317</v>
      </c>
      <c r="B67" s="1">
        <v>-3.0</v>
      </c>
    </row>
    <row r="68" ht="15.75" customHeight="1">
      <c r="A68" s="1" t="s">
        <v>1317</v>
      </c>
      <c r="B68" s="1">
        <v>-12.0</v>
      </c>
    </row>
    <row r="69" ht="15.75" customHeight="1">
      <c r="A69" s="1" t="s">
        <v>1317</v>
      </c>
      <c r="B69" s="1">
        <v>-2.0</v>
      </c>
    </row>
    <row r="70" ht="15.75" customHeight="1">
      <c r="A70" s="1" t="s">
        <v>1317</v>
      </c>
      <c r="B70" s="1">
        <v>-2.0</v>
      </c>
    </row>
    <row r="71" ht="15.75" customHeight="1">
      <c r="A71" s="1" t="s">
        <v>1317</v>
      </c>
      <c r="B71" s="1">
        <v>-1.0</v>
      </c>
    </row>
    <row r="72" ht="15.75" customHeight="1">
      <c r="A72" s="1" t="s">
        <v>1317</v>
      </c>
      <c r="B72" s="1">
        <v>-2.0</v>
      </c>
    </row>
    <row r="73" ht="15.75" customHeight="1">
      <c r="A73" s="1" t="s">
        <v>1317</v>
      </c>
      <c r="B73" s="1">
        <v>-2.0</v>
      </c>
    </row>
    <row r="74" ht="15.75" customHeight="1">
      <c r="A74" s="1" t="s">
        <v>1317</v>
      </c>
      <c r="B74" s="1">
        <v>-2.0</v>
      </c>
    </row>
    <row r="75" ht="15.75" customHeight="1">
      <c r="A75" s="1" t="s">
        <v>1317</v>
      </c>
      <c r="B75" s="1">
        <v>-1.0</v>
      </c>
    </row>
    <row r="76" ht="15.75" customHeight="1">
      <c r="A76" s="1" t="s">
        <v>1317</v>
      </c>
      <c r="B76" s="1">
        <v>-2.0</v>
      </c>
    </row>
    <row r="77" ht="15.75" customHeight="1">
      <c r="A77" s="1" t="s">
        <v>1317</v>
      </c>
      <c r="B77" s="1">
        <v>-2.0</v>
      </c>
    </row>
    <row r="78" ht="15.75" customHeight="1">
      <c r="A78" s="1" t="s">
        <v>1317</v>
      </c>
      <c r="B78" s="1">
        <v>-2.0</v>
      </c>
    </row>
    <row r="79" ht="15.75" customHeight="1">
      <c r="A79" s="1" t="s">
        <v>1317</v>
      </c>
      <c r="B79" s="1">
        <v>-9.0</v>
      </c>
    </row>
    <row r="80" ht="15.75" customHeight="1">
      <c r="A80" s="1" t="s">
        <v>1317</v>
      </c>
      <c r="B80" s="1">
        <v>-1.0</v>
      </c>
    </row>
    <row r="81" ht="15.75" customHeight="1">
      <c r="A81" s="1" t="s">
        <v>1317</v>
      </c>
      <c r="B81" s="1">
        <v>-1.0</v>
      </c>
    </row>
    <row r="82" ht="15.75" customHeight="1">
      <c r="A82" s="1" t="s">
        <v>1317</v>
      </c>
      <c r="B82" s="1">
        <v>-2.0</v>
      </c>
    </row>
    <row r="83" ht="15.75" customHeight="1">
      <c r="A83" s="1" t="s">
        <v>1317</v>
      </c>
      <c r="B83" s="1">
        <v>-1.0</v>
      </c>
    </row>
    <row r="84" ht="15.75" customHeight="1">
      <c r="A84" s="1" t="s">
        <v>1317</v>
      </c>
      <c r="B84" s="1">
        <v>-3.0</v>
      </c>
    </row>
    <row r="85" ht="15.75" customHeight="1">
      <c r="A85" s="1" t="s">
        <v>1317</v>
      </c>
      <c r="B85" s="1">
        <v>-2.0</v>
      </c>
    </row>
    <row r="86" ht="15.75" customHeight="1">
      <c r="A86" s="1" t="s">
        <v>1317</v>
      </c>
      <c r="B86" s="1">
        <v>-1.0</v>
      </c>
    </row>
    <row r="87" ht="15.75" customHeight="1">
      <c r="A87" s="1" t="s">
        <v>1317</v>
      </c>
      <c r="B87" s="1">
        <v>-2.0</v>
      </c>
    </row>
    <row r="88" ht="15.75" customHeight="1">
      <c r="A88" s="1" t="s">
        <v>1317</v>
      </c>
      <c r="B88" s="1">
        <v>-2.0</v>
      </c>
    </row>
    <row r="89" ht="15.75" customHeight="1">
      <c r="A89" s="1" t="s">
        <v>1317</v>
      </c>
      <c r="B89" s="1">
        <v>-1.0</v>
      </c>
    </row>
    <row r="90" ht="15.75" customHeight="1">
      <c r="A90" s="1" t="s">
        <v>1317</v>
      </c>
      <c r="B90" s="1">
        <v>-1.0</v>
      </c>
    </row>
    <row r="91" ht="15.75" customHeight="1">
      <c r="A91" s="1" t="s">
        <v>1317</v>
      </c>
      <c r="B91" s="1">
        <v>-2.0</v>
      </c>
    </row>
    <row r="92" ht="15.75" customHeight="1">
      <c r="A92" s="1" t="s">
        <v>1317</v>
      </c>
      <c r="B92" s="1">
        <v>-9.0</v>
      </c>
    </row>
    <row r="93" ht="15.75" customHeight="1">
      <c r="A93" s="1" t="s">
        <v>1317</v>
      </c>
      <c r="B93" s="1">
        <v>-1.0</v>
      </c>
    </row>
    <row r="94" ht="15.75" customHeight="1">
      <c r="A94" s="1" t="s">
        <v>1317</v>
      </c>
      <c r="B94" s="1">
        <v>-8.0</v>
      </c>
    </row>
    <row r="95" ht="15.75" customHeight="1">
      <c r="A95" s="1" t="s">
        <v>1317</v>
      </c>
      <c r="B95" s="1">
        <v>-2.0</v>
      </c>
    </row>
    <row r="96" ht="15.75" customHeight="1">
      <c r="A96" s="1" t="s">
        <v>1318</v>
      </c>
      <c r="B96" s="1">
        <v>-2.0</v>
      </c>
    </row>
    <row r="97" ht="15.75" customHeight="1">
      <c r="A97" s="1" t="s">
        <v>1318</v>
      </c>
      <c r="B97" s="1">
        <v>-2.0</v>
      </c>
    </row>
    <row r="98" ht="15.75" customHeight="1">
      <c r="A98" s="1" t="s">
        <v>1318</v>
      </c>
      <c r="B98" s="1">
        <v>-2.0</v>
      </c>
    </row>
    <row r="99" ht="15.75" customHeight="1">
      <c r="A99" s="1" t="s">
        <v>1318</v>
      </c>
      <c r="B99" s="1">
        <v>-3.0</v>
      </c>
    </row>
    <row r="100" ht="15.75" customHeight="1">
      <c r="A100" s="1" t="s">
        <v>1318</v>
      </c>
      <c r="B100" s="1">
        <v>-5.0</v>
      </c>
    </row>
    <row r="101" ht="15.75" customHeight="1">
      <c r="A101" s="1" t="s">
        <v>1318</v>
      </c>
      <c r="B101" s="1">
        <v>-3.0</v>
      </c>
    </row>
    <row r="102" ht="15.75" customHeight="1">
      <c r="A102" s="1" t="s">
        <v>1318</v>
      </c>
      <c r="B102" s="1">
        <v>-2.0</v>
      </c>
    </row>
    <row r="103" ht="15.75" customHeight="1">
      <c r="A103" s="1" t="s">
        <v>1318</v>
      </c>
      <c r="B103" s="1">
        <v>-12.0</v>
      </c>
    </row>
    <row r="104" ht="15.75" customHeight="1">
      <c r="A104" s="1" t="s">
        <v>1318</v>
      </c>
      <c r="B104" s="1">
        <v>-12.0</v>
      </c>
    </row>
    <row r="105" ht="15.75" customHeight="1">
      <c r="A105" s="1" t="s">
        <v>1318</v>
      </c>
      <c r="B105" s="1">
        <v>-12.0</v>
      </c>
    </row>
    <row r="106" ht="15.75" customHeight="1">
      <c r="A106" s="1" t="s">
        <v>1318</v>
      </c>
      <c r="B106" s="1">
        <v>-12.0</v>
      </c>
    </row>
    <row r="107" ht="15.75" customHeight="1">
      <c r="A107" s="1" t="s">
        <v>1318</v>
      </c>
      <c r="B107" s="1">
        <v>-2.0</v>
      </c>
    </row>
    <row r="108" ht="15.75" customHeight="1">
      <c r="A108" s="1" t="s">
        <v>1318</v>
      </c>
      <c r="B108" s="1">
        <v>-1.0</v>
      </c>
    </row>
    <row r="109" ht="15.75" customHeight="1">
      <c r="A109" s="1" t="s">
        <v>1318</v>
      </c>
      <c r="B109" s="1">
        <v>-1.0</v>
      </c>
    </row>
    <row r="110" ht="15.75" customHeight="1">
      <c r="A110" s="1" t="s">
        <v>1318</v>
      </c>
      <c r="B110" s="1">
        <v>-8.0</v>
      </c>
    </row>
    <row r="111" ht="15.75" customHeight="1">
      <c r="A111" s="1" t="s">
        <v>1318</v>
      </c>
      <c r="B111" s="1">
        <v>-2.0</v>
      </c>
    </row>
    <row r="112" ht="15.75" customHeight="1">
      <c r="A112" s="1" t="s">
        <v>1318</v>
      </c>
      <c r="B112" s="1">
        <v>-2.0</v>
      </c>
    </row>
    <row r="113" ht="15.75" customHeight="1">
      <c r="A113" s="1" t="s">
        <v>1318</v>
      </c>
      <c r="B113" s="1">
        <v>-3.0</v>
      </c>
    </row>
    <row r="114" ht="15.75" customHeight="1">
      <c r="A114" s="1" t="s">
        <v>1318</v>
      </c>
      <c r="B114" s="1">
        <v>-2.0</v>
      </c>
    </row>
    <row r="115" ht="15.75" customHeight="1">
      <c r="A115" s="1" t="s">
        <v>1318</v>
      </c>
      <c r="B115" s="1">
        <v>-2.0</v>
      </c>
    </row>
    <row r="116" ht="15.75" customHeight="1">
      <c r="A116" s="1" t="s">
        <v>1318</v>
      </c>
      <c r="B116" s="1">
        <v>-3.0</v>
      </c>
    </row>
    <row r="117" ht="15.75" customHeight="1">
      <c r="A117" s="1" t="s">
        <v>1318</v>
      </c>
      <c r="B117" s="1">
        <v>-2.0</v>
      </c>
    </row>
    <row r="118" ht="15.75" customHeight="1">
      <c r="A118" s="1" t="s">
        <v>1318</v>
      </c>
      <c r="B118" s="1">
        <v>-2.0</v>
      </c>
    </row>
    <row r="119" ht="15.75" customHeight="1">
      <c r="A119" s="1" t="s">
        <v>1318</v>
      </c>
      <c r="B119" s="1">
        <v>-2.0</v>
      </c>
    </row>
    <row r="120" ht="15.75" customHeight="1">
      <c r="A120" s="1" t="s">
        <v>1318</v>
      </c>
      <c r="B120" s="1">
        <v>-3.0</v>
      </c>
    </row>
    <row r="121" ht="15.75" customHeight="1">
      <c r="A121" s="1" t="s">
        <v>1318</v>
      </c>
      <c r="B121" s="1">
        <v>-5.0</v>
      </c>
    </row>
    <row r="122" ht="15.75" customHeight="1">
      <c r="A122" s="1" t="s">
        <v>1318</v>
      </c>
      <c r="B122" s="1">
        <v>-3.0</v>
      </c>
    </row>
    <row r="123" ht="15.75" customHeight="1">
      <c r="A123" s="1" t="s">
        <v>1318</v>
      </c>
      <c r="B123" s="1">
        <v>-2.0</v>
      </c>
    </row>
    <row r="124" ht="15.75" customHeight="1">
      <c r="A124" s="1" t="s">
        <v>1318</v>
      </c>
      <c r="B124" s="1">
        <v>-1.0</v>
      </c>
    </row>
    <row r="125" ht="15.75" customHeight="1">
      <c r="A125" s="1" t="s">
        <v>1318</v>
      </c>
      <c r="B125" s="1">
        <v>-8.0</v>
      </c>
    </row>
    <row r="126" ht="15.75" customHeight="1">
      <c r="A126" s="1" t="s">
        <v>1318</v>
      </c>
      <c r="B126" s="1">
        <v>-2.0</v>
      </c>
    </row>
    <row r="127" ht="15.75" customHeight="1">
      <c r="A127" s="1" t="s">
        <v>1318</v>
      </c>
      <c r="B127" s="1">
        <v>-2.0</v>
      </c>
    </row>
    <row r="128" ht="15.75" customHeight="1">
      <c r="A128" s="1" t="s">
        <v>1318</v>
      </c>
      <c r="B128" s="1">
        <v>-3.0</v>
      </c>
    </row>
    <row r="129" ht="15.75" customHeight="1">
      <c r="A129" s="1" t="s">
        <v>1318</v>
      </c>
      <c r="B129" s="1">
        <v>-8.0</v>
      </c>
    </row>
    <row r="130" ht="15.75" customHeight="1">
      <c r="A130" s="1" t="s">
        <v>1318</v>
      </c>
      <c r="B130" s="1">
        <v>-4.0</v>
      </c>
    </row>
    <row r="131" ht="15.75" customHeight="1">
      <c r="A131" s="1" t="s">
        <v>1318</v>
      </c>
      <c r="B131" s="1">
        <v>-2.0</v>
      </c>
    </row>
    <row r="132" ht="15.75" customHeight="1">
      <c r="A132" s="1" t="s">
        <v>1318</v>
      </c>
      <c r="B132" s="1">
        <v>-4.0</v>
      </c>
    </row>
    <row r="133" ht="15.75" customHeight="1">
      <c r="A133" s="1" t="s">
        <v>1318</v>
      </c>
      <c r="B133" s="1">
        <v>-3.0</v>
      </c>
    </row>
    <row r="134" ht="15.75" customHeight="1">
      <c r="A134" s="1" t="s">
        <v>1318</v>
      </c>
      <c r="B134" s="1">
        <v>-4.0</v>
      </c>
    </row>
    <row r="135" ht="15.75" customHeight="1">
      <c r="A135" s="1" t="s">
        <v>1318</v>
      </c>
      <c r="B135" s="1">
        <v>-3.0</v>
      </c>
    </row>
    <row r="136" ht="15.75" customHeight="1">
      <c r="A136" s="1" t="s">
        <v>1318</v>
      </c>
      <c r="B136" s="1">
        <v>-4.0</v>
      </c>
    </row>
    <row r="137" ht="15.75" customHeight="1">
      <c r="A137" s="1" t="s">
        <v>1318</v>
      </c>
      <c r="B137" s="1">
        <v>-3.0</v>
      </c>
    </row>
    <row r="138" ht="15.75" customHeight="1">
      <c r="A138" s="1" t="s">
        <v>1318</v>
      </c>
      <c r="B138" s="1">
        <v>-12.0</v>
      </c>
    </row>
    <row r="139" ht="15.75" customHeight="1">
      <c r="A139" s="1" t="s">
        <v>1318</v>
      </c>
      <c r="B139" s="1">
        <v>-12.0</v>
      </c>
    </row>
    <row r="140" ht="15.75" customHeight="1">
      <c r="A140" s="1" t="s">
        <v>1318</v>
      </c>
      <c r="B140" s="1">
        <v>-12.0</v>
      </c>
    </row>
    <row r="141" ht="15.75" customHeight="1">
      <c r="A141" s="1" t="s">
        <v>1318</v>
      </c>
      <c r="B141" s="1">
        <v>-12.0</v>
      </c>
    </row>
    <row r="142" ht="15.75" customHeight="1">
      <c r="A142" s="1" t="s">
        <v>1318</v>
      </c>
      <c r="B142" s="1">
        <v>-3.0</v>
      </c>
    </row>
    <row r="143" ht="15.75" customHeight="1">
      <c r="A143" s="1" t="s">
        <v>1318</v>
      </c>
      <c r="B143" s="1">
        <v>-3.0</v>
      </c>
    </row>
    <row r="144" ht="15.75" customHeight="1">
      <c r="A144" s="1" t="s">
        <v>1318</v>
      </c>
      <c r="B144" s="1">
        <v>-12.0</v>
      </c>
    </row>
    <row r="145" ht="15.75" customHeight="1">
      <c r="A145" s="1" t="s">
        <v>1318</v>
      </c>
      <c r="B145" s="1">
        <v>-2.0</v>
      </c>
    </row>
    <row r="146" ht="15.75" customHeight="1">
      <c r="A146" s="1" t="s">
        <v>1318</v>
      </c>
      <c r="B146" s="1">
        <v>-2.0</v>
      </c>
    </row>
    <row r="147" ht="15.75" customHeight="1">
      <c r="A147" s="1" t="s">
        <v>1318</v>
      </c>
      <c r="B147" s="1">
        <v>-1.0</v>
      </c>
    </row>
    <row r="148" ht="15.75" customHeight="1">
      <c r="A148" s="1" t="s">
        <v>1318</v>
      </c>
      <c r="B148" s="1">
        <v>-2.0</v>
      </c>
    </row>
    <row r="149" ht="15.75" customHeight="1">
      <c r="A149" s="1" t="s">
        <v>1318</v>
      </c>
      <c r="B149" s="1">
        <v>-2.0</v>
      </c>
    </row>
    <row r="150" ht="15.75" customHeight="1">
      <c r="A150" s="1" t="s">
        <v>1318</v>
      </c>
      <c r="B150" s="1">
        <v>-2.0</v>
      </c>
    </row>
    <row r="151" ht="15.75" customHeight="1">
      <c r="A151" s="1" t="s">
        <v>1318</v>
      </c>
      <c r="B151" s="1">
        <v>-1.0</v>
      </c>
    </row>
    <row r="152" ht="15.75" customHeight="1">
      <c r="A152" s="1" t="s">
        <v>1318</v>
      </c>
      <c r="B152" s="1">
        <v>-2.0</v>
      </c>
    </row>
    <row r="153" ht="15.75" customHeight="1">
      <c r="A153" s="1" t="s">
        <v>1318</v>
      </c>
      <c r="B153" s="1">
        <v>-2.0</v>
      </c>
    </row>
    <row r="154" ht="15.75" customHeight="1">
      <c r="A154" s="1" t="s">
        <v>1318</v>
      </c>
      <c r="B154" s="1">
        <v>-2.0</v>
      </c>
    </row>
    <row r="155" ht="15.75" customHeight="1">
      <c r="A155" s="1" t="s">
        <v>1318</v>
      </c>
      <c r="B155" s="1">
        <v>-9.0</v>
      </c>
    </row>
    <row r="156" ht="15.75" customHeight="1">
      <c r="A156" s="1" t="s">
        <v>1318</v>
      </c>
      <c r="B156" s="1">
        <v>-1.0</v>
      </c>
    </row>
    <row r="157" ht="15.75" customHeight="1">
      <c r="A157" s="1" t="s">
        <v>1318</v>
      </c>
      <c r="B157" s="1">
        <v>-2.0</v>
      </c>
    </row>
    <row r="158" ht="15.75" customHeight="1">
      <c r="A158" s="1" t="s">
        <v>1318</v>
      </c>
      <c r="B158" s="1">
        <v>-2.0</v>
      </c>
    </row>
    <row r="159" ht="15.75" customHeight="1">
      <c r="A159" s="1" t="s">
        <v>1318</v>
      </c>
      <c r="B159" s="1">
        <v>-2.0</v>
      </c>
    </row>
    <row r="160" ht="15.75" customHeight="1">
      <c r="A160" s="1" t="s">
        <v>1318</v>
      </c>
      <c r="B160" s="1">
        <v>-3.0</v>
      </c>
    </row>
    <row r="161" ht="15.75" customHeight="1">
      <c r="A161" s="1" t="s">
        <v>1318</v>
      </c>
      <c r="B161" s="1">
        <v>-5.0</v>
      </c>
    </row>
    <row r="162" ht="15.75" customHeight="1">
      <c r="A162" s="1" t="s">
        <v>1318</v>
      </c>
      <c r="B162" s="1">
        <v>-3.0</v>
      </c>
    </row>
    <row r="163" ht="15.75" customHeight="1">
      <c r="A163" s="1" t="s">
        <v>1318</v>
      </c>
      <c r="B163" s="1">
        <v>-2.0</v>
      </c>
    </row>
    <row r="164" ht="15.75" customHeight="1">
      <c r="A164" s="1" t="s">
        <v>1318</v>
      </c>
      <c r="B164" s="1">
        <v>-1.0</v>
      </c>
    </row>
    <row r="165" ht="15.75" customHeight="1">
      <c r="A165" s="1" t="s">
        <v>1326</v>
      </c>
      <c r="B165" s="1">
        <v>-2.0</v>
      </c>
    </row>
    <row r="166" ht="15.75" customHeight="1">
      <c r="A166" s="1" t="s">
        <v>1326</v>
      </c>
      <c r="B166" s="1">
        <v>-3.0</v>
      </c>
    </row>
    <row r="167" ht="15.75" customHeight="1">
      <c r="A167" s="1" t="s">
        <v>1326</v>
      </c>
      <c r="B167" s="1">
        <v>-7.0</v>
      </c>
    </row>
    <row r="168" ht="15.75" customHeight="1">
      <c r="A168" s="1" t="s">
        <v>1326</v>
      </c>
      <c r="B168" s="1">
        <v>-1.0</v>
      </c>
    </row>
    <row r="169" ht="15.75" customHeight="1">
      <c r="A169" s="1" t="s">
        <v>1326</v>
      </c>
      <c r="B169" s="1">
        <v>-2.0</v>
      </c>
    </row>
    <row r="170" ht="15.75" customHeight="1">
      <c r="A170" s="1" t="s">
        <v>1326</v>
      </c>
      <c r="B170" s="1">
        <v>-3.0</v>
      </c>
    </row>
    <row r="171" ht="15.75" customHeight="1">
      <c r="A171" s="1" t="s">
        <v>1326</v>
      </c>
      <c r="B171" s="1">
        <v>-2.0</v>
      </c>
    </row>
    <row r="172" ht="15.75" customHeight="1">
      <c r="A172" s="1" t="s">
        <v>1326</v>
      </c>
      <c r="B172" s="1">
        <v>-2.0</v>
      </c>
    </row>
    <row r="173" ht="15.75" customHeight="1">
      <c r="A173" s="1" t="s">
        <v>1326</v>
      </c>
      <c r="B173" s="1">
        <v>-1.0</v>
      </c>
    </row>
    <row r="174" ht="15.75" customHeight="1">
      <c r="A174" s="1" t="s">
        <v>1326</v>
      </c>
      <c r="B174" s="1">
        <v>-2.0</v>
      </c>
    </row>
    <row r="175" ht="15.75" customHeight="1">
      <c r="A175" s="1" t="s">
        <v>1326</v>
      </c>
      <c r="B175" s="1">
        <v>-2.0</v>
      </c>
    </row>
    <row r="176" ht="15.75" customHeight="1">
      <c r="A176" s="1" t="s">
        <v>1326</v>
      </c>
      <c r="B176" s="1">
        <v>-1.0</v>
      </c>
    </row>
    <row r="177" ht="15.75" customHeight="1">
      <c r="A177" s="1" t="s">
        <v>1326</v>
      </c>
      <c r="B177" s="1">
        <v>-2.0</v>
      </c>
    </row>
    <row r="178" ht="15.75" customHeight="1">
      <c r="A178" s="1" t="s">
        <v>1326</v>
      </c>
      <c r="B178" s="1">
        <v>-2.0</v>
      </c>
    </row>
    <row r="179" ht="15.75" customHeight="1">
      <c r="A179" s="1" t="s">
        <v>1326</v>
      </c>
      <c r="B179" s="1">
        <v>-2.0</v>
      </c>
    </row>
    <row r="180" ht="15.75" customHeight="1">
      <c r="A180" s="1" t="s">
        <v>1326</v>
      </c>
      <c r="B180" s="1">
        <v>-3.0</v>
      </c>
    </row>
    <row r="181" ht="15.75" customHeight="1">
      <c r="A181" s="1" t="s">
        <v>1326</v>
      </c>
      <c r="B181" s="1">
        <v>-4.0</v>
      </c>
    </row>
    <row r="182" ht="15.75" customHeight="1">
      <c r="A182" s="1" t="s">
        <v>1326</v>
      </c>
      <c r="B182" s="1">
        <v>-2.0</v>
      </c>
    </row>
    <row r="183" ht="15.75" customHeight="1">
      <c r="A183" s="1" t="s">
        <v>1326</v>
      </c>
      <c r="B183" s="1">
        <v>-2.0</v>
      </c>
    </row>
    <row r="184" ht="15.75" customHeight="1">
      <c r="A184" s="1" t="s">
        <v>1326</v>
      </c>
      <c r="B184" s="1">
        <v>-2.0</v>
      </c>
    </row>
    <row r="185" ht="15.75" customHeight="1">
      <c r="A185" s="1" t="s">
        <v>1326</v>
      </c>
      <c r="B185" s="1">
        <v>-7.0</v>
      </c>
    </row>
    <row r="186" ht="15.75" customHeight="1">
      <c r="A186" s="1" t="s">
        <v>1326</v>
      </c>
      <c r="B186" s="1">
        <v>-3.0</v>
      </c>
    </row>
    <row r="187" ht="15.75" customHeight="1">
      <c r="A187" s="1" t="s">
        <v>1326</v>
      </c>
      <c r="B187" s="1">
        <v>-1.0</v>
      </c>
    </row>
    <row r="188" ht="15.75" customHeight="1">
      <c r="A188" s="1" t="s">
        <v>1326</v>
      </c>
      <c r="B188" s="1">
        <v>-2.0</v>
      </c>
    </row>
    <row r="189" ht="15.75" customHeight="1">
      <c r="A189" s="1" t="s">
        <v>1326</v>
      </c>
      <c r="B189" s="1">
        <v>-2.0</v>
      </c>
    </row>
    <row r="190" ht="15.75" customHeight="1">
      <c r="A190" s="1" t="s">
        <v>1326</v>
      </c>
      <c r="B190" s="1">
        <v>-1.0</v>
      </c>
    </row>
    <row r="191" ht="15.75" customHeight="1">
      <c r="A191" s="1" t="s">
        <v>1326</v>
      </c>
      <c r="B191" s="1">
        <v>-4.0</v>
      </c>
    </row>
    <row r="192" ht="15.75" customHeight="1">
      <c r="A192" s="1" t="s">
        <v>1326</v>
      </c>
      <c r="B192" s="1">
        <v>-2.0</v>
      </c>
    </row>
    <row r="193" ht="15.75" customHeight="1">
      <c r="A193" s="1" t="s">
        <v>1326</v>
      </c>
      <c r="B193" s="1">
        <v>-7.0</v>
      </c>
    </row>
    <row r="194" ht="15.75" customHeight="1">
      <c r="A194" s="1" t="s">
        <v>1326</v>
      </c>
      <c r="B194" s="1">
        <v>-3.0</v>
      </c>
    </row>
    <row r="195" ht="15.75" customHeight="1">
      <c r="A195" s="1" t="s">
        <v>1326</v>
      </c>
      <c r="B195" s="1">
        <v>-1.0</v>
      </c>
    </row>
    <row r="196" ht="15.75" customHeight="1">
      <c r="A196" s="1" t="s">
        <v>1326</v>
      </c>
      <c r="B196" s="1">
        <v>-3.0</v>
      </c>
    </row>
    <row r="197" ht="15.75" customHeight="1">
      <c r="A197" s="1" t="s">
        <v>1326</v>
      </c>
      <c r="B197" s="1">
        <v>-3.0</v>
      </c>
    </row>
    <row r="198" ht="15.75" customHeight="1">
      <c r="A198" s="1" t="s">
        <v>1326</v>
      </c>
      <c r="B198" s="1">
        <v>-8.0</v>
      </c>
    </row>
    <row r="199" ht="15.75" customHeight="1">
      <c r="A199" s="1" t="s">
        <v>1326</v>
      </c>
      <c r="B199" s="1">
        <v>-12.0</v>
      </c>
    </row>
    <row r="200" ht="15.75" customHeight="1">
      <c r="A200" s="1" t="s">
        <v>1326</v>
      </c>
      <c r="B200" s="1">
        <v>-2.0</v>
      </c>
    </row>
    <row r="201" ht="15.75" customHeight="1">
      <c r="A201" s="1" t="s">
        <v>1326</v>
      </c>
      <c r="B201" s="1">
        <v>-2.0</v>
      </c>
    </row>
    <row r="202" ht="15.75" customHeight="1">
      <c r="A202" s="1" t="s">
        <v>1326</v>
      </c>
      <c r="B202" s="1">
        <v>-1.0</v>
      </c>
    </row>
    <row r="203" ht="15.75" customHeight="1">
      <c r="A203" s="1" t="s">
        <v>1326</v>
      </c>
      <c r="B203" s="1">
        <v>-2.0</v>
      </c>
    </row>
    <row r="204" ht="15.75" customHeight="1">
      <c r="A204" s="1" t="s">
        <v>1326</v>
      </c>
      <c r="B204" s="1">
        <v>-2.0</v>
      </c>
    </row>
    <row r="205" ht="15.75" customHeight="1">
      <c r="A205" s="1" t="s">
        <v>1326</v>
      </c>
      <c r="B205" s="1">
        <v>-1.0</v>
      </c>
    </row>
    <row r="206" ht="15.75" customHeight="1">
      <c r="A206" s="1" t="s">
        <v>1326</v>
      </c>
      <c r="B206" s="1">
        <v>-2.0</v>
      </c>
    </row>
    <row r="207" ht="15.75" customHeight="1">
      <c r="A207" s="1" t="s">
        <v>1326</v>
      </c>
      <c r="B207" s="1">
        <v>-2.0</v>
      </c>
    </row>
    <row r="208" ht="15.75" customHeight="1">
      <c r="A208" s="1" t="s">
        <v>1326</v>
      </c>
      <c r="B208" s="1">
        <v>-4.0</v>
      </c>
    </row>
    <row r="209" ht="15.75" customHeight="1">
      <c r="A209" s="1" t="s">
        <v>1326</v>
      </c>
      <c r="B209" s="1">
        <v>-1.0</v>
      </c>
    </row>
    <row r="210" ht="15.75" customHeight="1">
      <c r="A210" s="1" t="s">
        <v>1326</v>
      </c>
      <c r="B210" s="1">
        <v>-2.0</v>
      </c>
    </row>
    <row r="211" ht="15.75" customHeight="1">
      <c r="A211" s="1" t="s">
        <v>1326</v>
      </c>
      <c r="B211" s="1">
        <v>-2.0</v>
      </c>
    </row>
    <row r="212" ht="15.75" customHeight="1">
      <c r="A212" s="1" t="s">
        <v>1326</v>
      </c>
      <c r="B212" s="1">
        <v>-1.0</v>
      </c>
    </row>
    <row r="213" ht="15.75" customHeight="1">
      <c r="A213" s="1" t="s">
        <v>1326</v>
      </c>
      <c r="B213" s="1">
        <v>-1.0</v>
      </c>
    </row>
    <row r="214" ht="15.75" customHeight="1">
      <c r="A214" s="1" t="s">
        <v>1326</v>
      </c>
      <c r="B214" s="1">
        <v>-2.0</v>
      </c>
    </row>
    <row r="215" ht="15.75" customHeight="1">
      <c r="A215" s="1" t="s">
        <v>1326</v>
      </c>
      <c r="B215" s="1">
        <v>-2.0</v>
      </c>
    </row>
    <row r="216" ht="15.75" customHeight="1">
      <c r="A216" s="1" t="s">
        <v>1326</v>
      </c>
      <c r="B216" s="1">
        <v>-1.0</v>
      </c>
    </row>
    <row r="217" ht="15.75" customHeight="1">
      <c r="A217" s="1" t="s">
        <v>1326</v>
      </c>
      <c r="B217" s="1">
        <v>-10.0</v>
      </c>
    </row>
    <row r="218" ht="15.75" customHeight="1">
      <c r="A218" s="1" t="s">
        <v>1326</v>
      </c>
      <c r="B218" s="1">
        <v>-2.0</v>
      </c>
    </row>
    <row r="219" ht="15.75" customHeight="1">
      <c r="A219" s="1" t="s">
        <v>1326</v>
      </c>
      <c r="B219" s="1">
        <v>-12.0</v>
      </c>
    </row>
    <row r="220" ht="15.75" customHeight="1">
      <c r="A220" s="1" t="s">
        <v>1326</v>
      </c>
      <c r="B220" s="1">
        <v>-2.0</v>
      </c>
    </row>
    <row r="221" ht="15.75" customHeight="1">
      <c r="A221" s="1" t="s">
        <v>1326</v>
      </c>
      <c r="B221" s="1">
        <v>-2.0</v>
      </c>
    </row>
    <row r="222" ht="15.75" customHeight="1">
      <c r="A222" s="1" t="s">
        <v>1326</v>
      </c>
      <c r="B222" s="1">
        <v>-12.0</v>
      </c>
    </row>
    <row r="223" ht="15.75" customHeight="1">
      <c r="A223" s="1" t="s">
        <v>1326</v>
      </c>
      <c r="B223" s="1">
        <v>-2.0</v>
      </c>
    </row>
    <row r="224" ht="15.75" customHeight="1">
      <c r="A224" s="1" t="s">
        <v>1326</v>
      </c>
      <c r="B224" s="1">
        <v>-3.0</v>
      </c>
    </row>
    <row r="225" ht="15.75" customHeight="1">
      <c r="A225" s="1" t="s">
        <v>1326</v>
      </c>
      <c r="B225" s="1">
        <v>-7.0</v>
      </c>
    </row>
    <row r="226" ht="15.75" customHeight="1">
      <c r="A226" s="1" t="s">
        <v>1326</v>
      </c>
      <c r="B226" s="1">
        <v>-1.0</v>
      </c>
    </row>
    <row r="227" ht="15.75" customHeight="1">
      <c r="A227" s="1" t="s">
        <v>1326</v>
      </c>
      <c r="B227" s="1">
        <v>-2.0</v>
      </c>
    </row>
    <row r="228" ht="15.75" customHeight="1">
      <c r="A228" s="1" t="s">
        <v>1326</v>
      </c>
      <c r="B228" s="1">
        <v>-2.0</v>
      </c>
    </row>
    <row r="229" ht="15.75" customHeight="1">
      <c r="A229" s="1" t="s">
        <v>1329</v>
      </c>
      <c r="B229" s="1">
        <v>-7.0</v>
      </c>
    </row>
    <row r="230" ht="15.75" customHeight="1">
      <c r="A230" s="1" t="s">
        <v>1329</v>
      </c>
      <c r="B230" s="1">
        <v>-12.0</v>
      </c>
    </row>
    <row r="231" ht="15.75" customHeight="1">
      <c r="A231" s="1" t="s">
        <v>1329</v>
      </c>
      <c r="B231" s="1">
        <v>-2.0</v>
      </c>
    </row>
    <row r="232" ht="15.75" customHeight="1">
      <c r="A232" s="1" t="s">
        <v>1329</v>
      </c>
      <c r="B232" s="1">
        <v>-2.0</v>
      </c>
    </row>
    <row r="233" ht="15.75" customHeight="1">
      <c r="A233" s="1" t="s">
        <v>1329</v>
      </c>
      <c r="B233" s="1">
        <v>-1.0</v>
      </c>
    </row>
    <row r="234" ht="15.75" customHeight="1">
      <c r="A234" s="1" t="s">
        <v>1329</v>
      </c>
      <c r="B234" s="1">
        <v>-2.0</v>
      </c>
    </row>
    <row r="235" ht="15.75" customHeight="1">
      <c r="A235" s="1" t="s">
        <v>1329</v>
      </c>
      <c r="B235" s="1">
        <v>-2.0</v>
      </c>
    </row>
    <row r="236" ht="15.75" customHeight="1">
      <c r="A236" s="1" t="s">
        <v>1329</v>
      </c>
      <c r="B236" s="1">
        <v>-1.0</v>
      </c>
    </row>
    <row r="237" ht="15.75" customHeight="1">
      <c r="A237" s="1" t="s">
        <v>1329</v>
      </c>
      <c r="B237" s="1">
        <v>-4.0</v>
      </c>
    </row>
    <row r="238" ht="15.75" customHeight="1">
      <c r="A238" s="1" t="s">
        <v>1329</v>
      </c>
      <c r="B238" s="1">
        <v>-7.0</v>
      </c>
    </row>
    <row r="239" ht="15.75" customHeight="1">
      <c r="A239" s="1" t="s">
        <v>1329</v>
      </c>
      <c r="B239" s="1">
        <v>-1.0</v>
      </c>
    </row>
    <row r="240" ht="15.75" customHeight="1">
      <c r="A240" s="1" t="s">
        <v>1329</v>
      </c>
      <c r="B240" s="1">
        <v>-2.0</v>
      </c>
    </row>
    <row r="241" ht="15.75" customHeight="1">
      <c r="A241" s="1" t="s">
        <v>1329</v>
      </c>
      <c r="B241" s="1">
        <v>-2.0</v>
      </c>
    </row>
    <row r="242" ht="15.75" customHeight="1">
      <c r="A242" s="1" t="s">
        <v>1329</v>
      </c>
      <c r="B242" s="1">
        <v>-1.0</v>
      </c>
    </row>
    <row r="243" ht="15.75" customHeight="1">
      <c r="A243" s="1" t="s">
        <v>1329</v>
      </c>
      <c r="B243" s="1">
        <v>-2.0</v>
      </c>
    </row>
    <row r="244" ht="15.75" customHeight="1">
      <c r="A244" s="1" t="s">
        <v>1329</v>
      </c>
      <c r="B244" s="1">
        <v>-2.0</v>
      </c>
    </row>
    <row r="245" ht="15.75" customHeight="1">
      <c r="A245" s="1" t="s">
        <v>1329</v>
      </c>
      <c r="B245" s="1">
        <v>-1.0</v>
      </c>
    </row>
    <row r="246" ht="15.75" customHeight="1">
      <c r="A246" s="1" t="s">
        <v>1329</v>
      </c>
      <c r="B246" s="1">
        <v>-2.0</v>
      </c>
    </row>
    <row r="247" ht="15.75" customHeight="1">
      <c r="A247" s="1" t="s">
        <v>1329</v>
      </c>
      <c r="B247" s="1">
        <v>-7.0</v>
      </c>
    </row>
    <row r="248" ht="15.75" customHeight="1">
      <c r="A248" s="1" t="s">
        <v>1329</v>
      </c>
      <c r="B248" s="1">
        <v>-8.0</v>
      </c>
    </row>
    <row r="249" ht="15.75" customHeight="1">
      <c r="A249" s="1" t="s">
        <v>1329</v>
      </c>
      <c r="B249" s="1">
        <v>-12.0</v>
      </c>
    </row>
    <row r="250" ht="15.75" customHeight="1">
      <c r="A250" s="1" t="s">
        <v>1329</v>
      </c>
      <c r="B250" s="1">
        <v>-7.0</v>
      </c>
    </row>
    <row r="251" ht="15.75" customHeight="1">
      <c r="A251" s="1" t="s">
        <v>1329</v>
      </c>
      <c r="B251" s="1">
        <v>-12.0</v>
      </c>
    </row>
    <row r="252" ht="15.75" customHeight="1">
      <c r="A252" s="1" t="s">
        <v>1329</v>
      </c>
      <c r="B252" s="1">
        <v>-7.0</v>
      </c>
    </row>
    <row r="253" ht="15.75" customHeight="1">
      <c r="A253" s="1" t="s">
        <v>1329</v>
      </c>
      <c r="B253" s="1">
        <v>-7.0</v>
      </c>
    </row>
    <row r="254" ht="15.75" customHeight="1">
      <c r="A254" s="1" t="s">
        <v>1329</v>
      </c>
      <c r="B254" s="1">
        <v>-12.0</v>
      </c>
    </row>
    <row r="255" ht="15.75" customHeight="1">
      <c r="A255" s="1" t="s">
        <v>1329</v>
      </c>
      <c r="B255" s="1">
        <v>-7.0</v>
      </c>
    </row>
    <row r="256" ht="15.75" customHeight="1">
      <c r="A256" s="1" t="s">
        <v>1329</v>
      </c>
      <c r="B256" s="1">
        <v>-1.0</v>
      </c>
    </row>
    <row r="257" ht="15.75" customHeight="1">
      <c r="A257" s="1" t="s">
        <v>1329</v>
      </c>
      <c r="B257" s="1">
        <v>-2.0</v>
      </c>
    </row>
    <row r="258" ht="15.75" customHeight="1">
      <c r="A258" s="1" t="s">
        <v>1329</v>
      </c>
      <c r="B258" s="1">
        <v>-4.0</v>
      </c>
    </row>
    <row r="259" ht="15.75" customHeight="1">
      <c r="A259" s="1" t="s">
        <v>1329</v>
      </c>
      <c r="B259" s="1">
        <v>-10.0</v>
      </c>
    </row>
    <row r="260" ht="15.75" customHeight="1">
      <c r="A260" s="1" t="s">
        <v>1329</v>
      </c>
      <c r="B260" s="1">
        <v>-4.0</v>
      </c>
    </row>
    <row r="261" ht="15.75" customHeight="1">
      <c r="A261" s="1" t="s">
        <v>1329</v>
      </c>
      <c r="B261" s="1">
        <v>-12.0</v>
      </c>
    </row>
    <row r="262" ht="15.75" customHeight="1">
      <c r="A262" s="1" t="s">
        <v>1329</v>
      </c>
      <c r="B262" s="1">
        <v>-4.0</v>
      </c>
    </row>
    <row r="263" ht="15.75" customHeight="1">
      <c r="A263" s="1" t="s">
        <v>1329</v>
      </c>
      <c r="B263" s="1">
        <v>-7.0</v>
      </c>
    </row>
    <row r="264" ht="15.75" customHeight="1">
      <c r="A264" s="1" t="s">
        <v>1329</v>
      </c>
      <c r="B264" s="1">
        <v>-1.0</v>
      </c>
    </row>
    <row r="265" ht="15.75" customHeight="1">
      <c r="A265" s="1" t="s">
        <v>1329</v>
      </c>
      <c r="B265" s="1">
        <v>-2.0</v>
      </c>
    </row>
    <row r="266" ht="15.75" customHeight="1">
      <c r="A266" s="1" t="s">
        <v>1329</v>
      </c>
      <c r="B266" s="1">
        <v>-7.0</v>
      </c>
    </row>
    <row r="267" ht="15.75" customHeight="1">
      <c r="A267" s="1" t="s">
        <v>1329</v>
      </c>
      <c r="B267" s="1">
        <v>-2.0</v>
      </c>
    </row>
    <row r="268" ht="15.75" customHeight="1">
      <c r="A268" s="1" t="s">
        <v>1329</v>
      </c>
      <c r="B268" s="1">
        <v>-1.0</v>
      </c>
    </row>
    <row r="269" ht="15.75" customHeight="1">
      <c r="A269" s="1" t="s">
        <v>1329</v>
      </c>
      <c r="B269" s="1">
        <v>-7.0</v>
      </c>
    </row>
    <row r="270" ht="15.75" customHeight="1">
      <c r="A270" s="1" t="s">
        <v>1329</v>
      </c>
      <c r="B270" s="1">
        <v>-7.0</v>
      </c>
    </row>
    <row r="271" ht="15.75" customHeight="1">
      <c r="A271" s="1" t="s">
        <v>1329</v>
      </c>
      <c r="B271" s="1">
        <v>-7.0</v>
      </c>
    </row>
    <row r="272" ht="15.75" customHeight="1">
      <c r="A272" s="1" t="s">
        <v>1329</v>
      </c>
      <c r="B272" s="1">
        <v>-7.0</v>
      </c>
    </row>
    <row r="273" ht="15.75" customHeight="1">
      <c r="A273" s="1" t="s">
        <v>1329</v>
      </c>
      <c r="B273" s="1">
        <v>-2.0</v>
      </c>
    </row>
    <row r="274" ht="15.75" customHeight="1">
      <c r="A274" s="1" t="s">
        <v>1329</v>
      </c>
      <c r="B274" s="1">
        <v>-2.0</v>
      </c>
    </row>
    <row r="275" ht="15.75" customHeight="1">
      <c r="A275" s="1" t="s">
        <v>1329</v>
      </c>
      <c r="B275" s="1">
        <v>-1.0</v>
      </c>
    </row>
    <row r="276" ht="15.75" customHeight="1">
      <c r="A276" s="1" t="s">
        <v>1329</v>
      </c>
      <c r="B276" s="1">
        <v>-2.0</v>
      </c>
    </row>
    <row r="277" ht="15.75" customHeight="1">
      <c r="A277" s="1" t="s">
        <v>1329</v>
      </c>
      <c r="B277" s="1">
        <v>-2.0</v>
      </c>
    </row>
    <row r="278" ht="15.75" customHeight="1">
      <c r="A278" s="1" t="s">
        <v>1329</v>
      </c>
      <c r="B278" s="1">
        <v>-1.0</v>
      </c>
    </row>
    <row r="279" ht="15.75" customHeight="1">
      <c r="A279" s="1" t="s">
        <v>1329</v>
      </c>
      <c r="B279" s="1">
        <v>-12.0</v>
      </c>
    </row>
    <row r="280" ht="15.75" customHeight="1">
      <c r="A280" s="1" t="s">
        <v>1329</v>
      </c>
      <c r="B280" s="1">
        <v>-12.0</v>
      </c>
    </row>
    <row r="281" ht="15.75" customHeight="1">
      <c r="A281" s="1" t="s">
        <v>1329</v>
      </c>
      <c r="B281" s="1">
        <v>-2.0</v>
      </c>
    </row>
    <row r="282" ht="15.75" customHeight="1">
      <c r="A282" s="1" t="s">
        <v>1329</v>
      </c>
      <c r="B282" s="1">
        <v>-1.0</v>
      </c>
    </row>
    <row r="283" ht="15.75" customHeight="1">
      <c r="A283" s="1" t="s">
        <v>1329</v>
      </c>
      <c r="B283" s="1">
        <v>-2.0</v>
      </c>
    </row>
    <row r="284" ht="15.75" customHeight="1">
      <c r="A284" s="1" t="s">
        <v>1329</v>
      </c>
      <c r="B284" s="1">
        <v>-2.0</v>
      </c>
    </row>
    <row r="285" ht="15.75" customHeight="1">
      <c r="A285" s="1" t="s">
        <v>1329</v>
      </c>
      <c r="B285" s="1">
        <v>-1.0</v>
      </c>
    </row>
    <row r="286" ht="15.75" customHeight="1">
      <c r="A286" s="1" t="s">
        <v>1329</v>
      </c>
      <c r="B286" s="1">
        <v>-4.0</v>
      </c>
    </row>
    <row r="287" ht="15.75" customHeight="1">
      <c r="A287" s="1" t="s">
        <v>1329</v>
      </c>
      <c r="B287" s="1">
        <v>-12.0</v>
      </c>
    </row>
    <row r="288" ht="15.75" customHeight="1">
      <c r="A288" s="1" t="s">
        <v>1329</v>
      </c>
      <c r="B288" s="1">
        <v>-2.0</v>
      </c>
    </row>
    <row r="289" ht="15.75" customHeight="1">
      <c r="A289" s="1" t="s">
        <v>1329</v>
      </c>
      <c r="B289" s="1">
        <v>-2.0</v>
      </c>
    </row>
    <row r="290" ht="15.75" customHeight="1">
      <c r="A290" s="1" t="s">
        <v>1329</v>
      </c>
      <c r="B290" s="1">
        <v>-1.0</v>
      </c>
    </row>
    <row r="291" ht="15.75" customHeight="1">
      <c r="A291" s="1" t="s">
        <v>1329</v>
      </c>
      <c r="B291" s="1">
        <v>-4.0</v>
      </c>
    </row>
    <row r="292" ht="15.75" customHeight="1">
      <c r="A292" s="1" t="s">
        <v>1329</v>
      </c>
      <c r="B292" s="1">
        <v>-2.0</v>
      </c>
    </row>
    <row r="293" ht="15.75" customHeight="1">
      <c r="A293" s="1" t="s">
        <v>1329</v>
      </c>
      <c r="B293" s="1">
        <v>-1.0</v>
      </c>
    </row>
    <row r="294" ht="15.75" customHeight="1">
      <c r="A294" s="1" t="s">
        <v>1329</v>
      </c>
      <c r="B294" s="1">
        <v>-4.0</v>
      </c>
    </row>
    <row r="295" ht="15.75" customHeight="1">
      <c r="A295" s="1" t="s">
        <v>1329</v>
      </c>
      <c r="B295" s="1">
        <v>-12.0</v>
      </c>
    </row>
    <row r="296" ht="15.75" customHeight="1">
      <c r="A296" s="1" t="s">
        <v>1329</v>
      </c>
      <c r="B296" s="1">
        <v>-2.0</v>
      </c>
    </row>
    <row r="297" ht="15.75" customHeight="1">
      <c r="A297" s="1" t="s">
        <v>1329</v>
      </c>
      <c r="B297" s="1">
        <v>-7.0</v>
      </c>
    </row>
    <row r="298" ht="15.75" customHeight="1">
      <c r="A298" s="1" t="s">
        <v>1329</v>
      </c>
      <c r="B298" s="1">
        <v>-7.0</v>
      </c>
    </row>
    <row r="299" ht="15.75" customHeight="1">
      <c r="A299" s="1" t="s">
        <v>1329</v>
      </c>
      <c r="B299" s="1">
        <v>-3.0</v>
      </c>
    </row>
    <row r="300" ht="15.75" customHeight="1">
      <c r="A300" s="1" t="s">
        <v>1329</v>
      </c>
      <c r="B300" s="1">
        <v>-1.0</v>
      </c>
    </row>
    <row r="301" ht="15.75" customHeight="1">
      <c r="A301" s="1" t="s">
        <v>1329</v>
      </c>
      <c r="B301" s="1">
        <v>-3.0</v>
      </c>
    </row>
    <row r="302" ht="15.75" customHeight="1">
      <c r="A302" s="1" t="s">
        <v>1329</v>
      </c>
      <c r="B302" s="1">
        <v>-3.0</v>
      </c>
    </row>
    <row r="303" ht="15.75" customHeight="1">
      <c r="A303" s="1" t="s">
        <v>1329</v>
      </c>
      <c r="B303" s="1">
        <v>-8.0</v>
      </c>
    </row>
    <row r="304" ht="15.75" customHeight="1">
      <c r="A304" s="1" t="s">
        <v>1329</v>
      </c>
      <c r="B304" s="1">
        <v>-2.0</v>
      </c>
    </row>
    <row r="305" ht="15.75" customHeight="1">
      <c r="A305" s="1" t="s">
        <v>1329</v>
      </c>
      <c r="B305" s="1">
        <v>-2.0</v>
      </c>
    </row>
    <row r="306" ht="15.75" customHeight="1">
      <c r="A306" s="1" t="s">
        <v>1329</v>
      </c>
      <c r="B306" s="1">
        <v>-12.0</v>
      </c>
    </row>
    <row r="307" ht="15.75" customHeight="1">
      <c r="A307" s="1" t="s">
        <v>1329</v>
      </c>
      <c r="B307" s="1">
        <v>-1.0</v>
      </c>
    </row>
    <row r="308" ht="15.75" customHeight="1">
      <c r="A308" s="1" t="s">
        <v>1329</v>
      </c>
      <c r="B308" s="1">
        <v>-2.0</v>
      </c>
    </row>
    <row r="309" ht="15.75" customHeight="1">
      <c r="A309" s="1" t="s">
        <v>1329</v>
      </c>
      <c r="B309" s="1">
        <v>-2.0</v>
      </c>
    </row>
    <row r="310" ht="15.75" customHeight="1">
      <c r="A310" s="1" t="s">
        <v>1329</v>
      </c>
      <c r="B310" s="1">
        <v>-1.0</v>
      </c>
    </row>
    <row r="311" ht="15.75" customHeight="1">
      <c r="A311" s="1" t="s">
        <v>1329</v>
      </c>
      <c r="B311" s="1">
        <v>-2.0</v>
      </c>
    </row>
    <row r="312" ht="15.75" customHeight="1">
      <c r="A312" s="1" t="s">
        <v>1329</v>
      </c>
      <c r="B312" s="1">
        <v>-2.0</v>
      </c>
    </row>
    <row r="313" ht="15.75" customHeight="1">
      <c r="A313" s="1" t="s">
        <v>1329</v>
      </c>
      <c r="B313" s="1">
        <v>-1.0</v>
      </c>
    </row>
    <row r="314" ht="15.75" customHeight="1">
      <c r="A314" s="1" t="s">
        <v>1329</v>
      </c>
      <c r="B314" s="1">
        <v>-2.0</v>
      </c>
    </row>
    <row r="315" ht="15.75" customHeight="1">
      <c r="A315" s="1" t="s">
        <v>1329</v>
      </c>
      <c r="B315" s="1">
        <v>-7.0</v>
      </c>
    </row>
    <row r="316" ht="15.75" customHeight="1">
      <c r="A316" s="1" t="s">
        <v>1329</v>
      </c>
      <c r="B316" s="1">
        <v>-4.0</v>
      </c>
    </row>
    <row r="317" ht="15.75" customHeight="1">
      <c r="A317" s="1" t="s">
        <v>1329</v>
      </c>
      <c r="B317" s="1">
        <v>-1.0</v>
      </c>
    </row>
    <row r="318" ht="15.75" customHeight="1">
      <c r="A318" s="1" t="s">
        <v>1329</v>
      </c>
      <c r="B318" s="1">
        <v>-2.0</v>
      </c>
    </row>
    <row r="319" ht="15.75" customHeight="1">
      <c r="A319" s="1" t="s">
        <v>1329</v>
      </c>
      <c r="B319" s="1">
        <v>-2.0</v>
      </c>
    </row>
    <row r="320" ht="15.75" customHeight="1">
      <c r="A320" s="1" t="s">
        <v>1329</v>
      </c>
      <c r="B320" s="1">
        <v>-1.0</v>
      </c>
    </row>
    <row r="321" ht="15.75" customHeight="1">
      <c r="A321" s="1" t="s">
        <v>1329</v>
      </c>
      <c r="B321" s="1">
        <v>-1.0</v>
      </c>
    </row>
    <row r="322" ht="15.75" customHeight="1">
      <c r="A322" s="1" t="s">
        <v>1329</v>
      </c>
      <c r="B322" s="1">
        <v>-2.0</v>
      </c>
    </row>
    <row r="323" ht="15.75" customHeight="1">
      <c r="A323" s="1" t="s">
        <v>1329</v>
      </c>
      <c r="B323" s="1">
        <v>-2.0</v>
      </c>
    </row>
    <row r="324" ht="15.75" customHeight="1">
      <c r="A324" s="1" t="s">
        <v>1329</v>
      </c>
      <c r="B324" s="1">
        <v>-1.0</v>
      </c>
    </row>
    <row r="325" ht="15.75" customHeight="1">
      <c r="A325" s="1" t="s">
        <v>1329</v>
      </c>
      <c r="B325" s="1">
        <v>-10.0</v>
      </c>
    </row>
    <row r="326" ht="15.75" customHeight="1">
      <c r="A326" s="1" t="s">
        <v>1329</v>
      </c>
      <c r="B326" s="1">
        <v>-2.0</v>
      </c>
    </row>
    <row r="327" ht="15.75" customHeight="1">
      <c r="A327" s="1" t="s">
        <v>1329</v>
      </c>
      <c r="B327" s="1">
        <v>-12.0</v>
      </c>
    </row>
    <row r="328" ht="15.75" customHeight="1">
      <c r="A328" s="1" t="s">
        <v>1329</v>
      </c>
      <c r="B328" s="1">
        <v>-2.0</v>
      </c>
    </row>
    <row r="329" ht="15.75" customHeight="1">
      <c r="A329" s="1" t="s">
        <v>1329</v>
      </c>
      <c r="B329" s="1">
        <v>-2.0</v>
      </c>
    </row>
    <row r="330" ht="15.75" customHeight="1">
      <c r="A330" s="1" t="s">
        <v>1329</v>
      </c>
      <c r="B330" s="1">
        <v>-12.0</v>
      </c>
    </row>
    <row r="331" ht="15.75" customHeight="1">
      <c r="A331" s="1" t="s">
        <v>1329</v>
      </c>
      <c r="B331" s="1">
        <v>-7.0</v>
      </c>
    </row>
    <row r="332" ht="15.75" customHeight="1">
      <c r="A332" s="1" t="s">
        <v>1329</v>
      </c>
      <c r="B332" s="1">
        <v>-12.0</v>
      </c>
    </row>
    <row r="333" ht="15.75" customHeight="1">
      <c r="A333" s="1" t="s">
        <v>1329</v>
      </c>
      <c r="B333" s="1">
        <v>-2.0</v>
      </c>
    </row>
    <row r="334" ht="15.75" customHeight="1">
      <c r="A334" s="1" t="s">
        <v>1329</v>
      </c>
      <c r="B334" s="1">
        <v>-2.0</v>
      </c>
    </row>
    <row r="335" ht="15.75" customHeight="1">
      <c r="A335" s="1" t="s">
        <v>1329</v>
      </c>
      <c r="B335" s="1">
        <v>-1.0</v>
      </c>
    </row>
    <row r="336" ht="15.75" customHeight="1">
      <c r="A336" s="1" t="s">
        <v>1329</v>
      </c>
      <c r="B336" s="1">
        <v>-2.0</v>
      </c>
    </row>
    <row r="337" ht="15.75" customHeight="1">
      <c r="A337" s="1" t="s">
        <v>1329</v>
      </c>
      <c r="B337" s="1">
        <v>-2.0</v>
      </c>
    </row>
    <row r="338" ht="15.75" customHeight="1">
      <c r="A338" s="1" t="s">
        <v>1329</v>
      </c>
      <c r="B338" s="1">
        <v>-1.0</v>
      </c>
    </row>
    <row r="339" ht="15.75" customHeight="1">
      <c r="A339" s="1" t="s">
        <v>1329</v>
      </c>
      <c r="B339" s="1">
        <v>-4.0</v>
      </c>
    </row>
    <row r="340" ht="15.75" customHeight="1">
      <c r="A340" s="1" t="s">
        <v>1329</v>
      </c>
      <c r="B340" s="1">
        <v>-8.0</v>
      </c>
    </row>
    <row r="341" ht="15.75" customHeight="1">
      <c r="A341" s="1" t="s">
        <v>1337</v>
      </c>
      <c r="B341" s="1">
        <v>-5.0</v>
      </c>
    </row>
    <row r="342" ht="15.75" customHeight="1">
      <c r="A342" s="1" t="s">
        <v>1338</v>
      </c>
      <c r="B342" s="1">
        <v>-5.0</v>
      </c>
    </row>
    <row r="343" ht="15.75" customHeight="1">
      <c r="A343" s="1" t="s">
        <v>1212</v>
      </c>
      <c r="B343" s="1">
        <v>-2.0</v>
      </c>
    </row>
    <row r="344" ht="15.75" customHeight="1">
      <c r="A344" s="1" t="s">
        <v>1212</v>
      </c>
      <c r="B344" s="1">
        <v>-1.0</v>
      </c>
    </row>
    <row r="345" ht="15.75" customHeight="1">
      <c r="A345" s="1" t="s">
        <v>1212</v>
      </c>
      <c r="B345" s="1">
        <v>-3.0</v>
      </c>
    </row>
    <row r="346" ht="15.75" customHeight="1">
      <c r="A346" s="1" t="s">
        <v>1212</v>
      </c>
      <c r="B346" s="1">
        <v>-4.0</v>
      </c>
    </row>
    <row r="347" ht="15.75" customHeight="1">
      <c r="A347" s="1" t="s">
        <v>1212</v>
      </c>
      <c r="B347" s="1">
        <v>-2.0</v>
      </c>
    </row>
    <row r="348" ht="15.75" customHeight="1">
      <c r="A348" s="1" t="s">
        <v>1212</v>
      </c>
      <c r="B348" s="1">
        <v>-1.0</v>
      </c>
    </row>
    <row r="349" ht="15.75" customHeight="1">
      <c r="A349" s="1" t="s">
        <v>1212</v>
      </c>
      <c r="B349" s="1">
        <v>-3.0</v>
      </c>
    </row>
    <row r="350" ht="15.75" customHeight="1">
      <c r="A350" s="1" t="s">
        <v>1212</v>
      </c>
      <c r="B350" s="1">
        <v>-4.0</v>
      </c>
    </row>
    <row r="351" ht="15.75" customHeight="1">
      <c r="A351" s="1" t="s">
        <v>1212</v>
      </c>
      <c r="B351" s="1">
        <v>-4.0</v>
      </c>
    </row>
    <row r="352" ht="15.75" customHeight="1">
      <c r="A352" s="1" t="s">
        <v>1212</v>
      </c>
      <c r="B352" s="1">
        <v>-3.0</v>
      </c>
    </row>
    <row r="353" ht="15.75" customHeight="1">
      <c r="A353" s="1" t="s">
        <v>1212</v>
      </c>
      <c r="B353" s="1">
        <v>-2.0</v>
      </c>
    </row>
    <row r="354" ht="15.75" customHeight="1">
      <c r="A354" s="1" t="s">
        <v>1212</v>
      </c>
      <c r="B354" s="1">
        <v>-2.0</v>
      </c>
    </row>
    <row r="355" ht="15.75" customHeight="1">
      <c r="A355" s="1" t="s">
        <v>1212</v>
      </c>
      <c r="B355" s="1">
        <v>-1.0</v>
      </c>
    </row>
    <row r="356" ht="15.75" customHeight="1">
      <c r="A356" s="1" t="s">
        <v>1212</v>
      </c>
      <c r="B356" s="1">
        <v>-2.0</v>
      </c>
    </row>
    <row r="357" ht="15.75" customHeight="1">
      <c r="A357" s="1" t="s">
        <v>1212</v>
      </c>
      <c r="B357" s="1">
        <v>-2.0</v>
      </c>
    </row>
    <row r="358" ht="15.75" customHeight="1">
      <c r="A358" s="1" t="s">
        <v>1212</v>
      </c>
      <c r="B358" s="1">
        <v>-2.0</v>
      </c>
    </row>
    <row r="359" ht="15.75" customHeight="1">
      <c r="A359" s="1" t="s">
        <v>1212</v>
      </c>
      <c r="B359" s="1">
        <v>-2.0</v>
      </c>
    </row>
    <row r="360" ht="15.75" customHeight="1">
      <c r="A360" s="1" t="s">
        <v>1212</v>
      </c>
      <c r="B360" s="1">
        <v>-1.0</v>
      </c>
    </row>
    <row r="361" ht="15.75" customHeight="1">
      <c r="A361" s="1" t="s">
        <v>1212</v>
      </c>
      <c r="B361" s="1">
        <v>-2.0</v>
      </c>
    </row>
    <row r="362" ht="15.75" customHeight="1">
      <c r="A362" s="1" t="s">
        <v>1212</v>
      </c>
      <c r="B362" s="1">
        <v>-2.0</v>
      </c>
    </row>
    <row r="363" ht="15.75" customHeight="1">
      <c r="A363" s="1" t="s">
        <v>1212</v>
      </c>
      <c r="B363" s="1">
        <v>-2.0</v>
      </c>
    </row>
    <row r="364" ht="15.75" customHeight="1">
      <c r="A364" s="1" t="s">
        <v>1212</v>
      </c>
      <c r="B364" s="1">
        <v>-1.0</v>
      </c>
    </row>
    <row r="365" ht="15.75" customHeight="1">
      <c r="A365" s="1" t="s">
        <v>1212</v>
      </c>
      <c r="B365" s="1">
        <v>-10.0</v>
      </c>
    </row>
    <row r="366" ht="15.75" customHeight="1">
      <c r="A366" s="1" t="s">
        <v>1212</v>
      </c>
      <c r="B366" s="1">
        <v>-2.0</v>
      </c>
    </row>
    <row r="367" ht="15.75" customHeight="1">
      <c r="A367" s="1" t="s">
        <v>1212</v>
      </c>
      <c r="B367" s="1">
        <v>-1.0</v>
      </c>
    </row>
    <row r="368" ht="15.75" customHeight="1">
      <c r="A368" s="1" t="s">
        <v>1212</v>
      </c>
      <c r="B368" s="1">
        <v>-2.0</v>
      </c>
    </row>
    <row r="369" ht="15.75" customHeight="1">
      <c r="A369" s="1" t="s">
        <v>1212</v>
      </c>
      <c r="B369" s="1">
        <v>-1.0</v>
      </c>
    </row>
    <row r="370" ht="15.75" customHeight="1">
      <c r="A370" s="1" t="s">
        <v>1212</v>
      </c>
      <c r="B370" s="1">
        <v>-2.0</v>
      </c>
    </row>
    <row r="371" ht="15.75" customHeight="1">
      <c r="A371" s="1" t="s">
        <v>1212</v>
      </c>
      <c r="B371" s="1">
        <v>-1.0</v>
      </c>
    </row>
    <row r="372" ht="15.75" customHeight="1">
      <c r="A372" s="1" t="s">
        <v>1212</v>
      </c>
      <c r="B372" s="1">
        <v>-2.0</v>
      </c>
    </row>
    <row r="373" ht="15.75" customHeight="1">
      <c r="A373" s="1" t="s">
        <v>1212</v>
      </c>
      <c r="B373" s="1">
        <v>-2.0</v>
      </c>
    </row>
    <row r="374" ht="15.75" customHeight="1">
      <c r="A374" s="1" t="s">
        <v>1212</v>
      </c>
      <c r="B374" s="1">
        <v>-1.0</v>
      </c>
    </row>
    <row r="375" ht="15.75" customHeight="1">
      <c r="A375" s="1" t="s">
        <v>1212</v>
      </c>
      <c r="B375" s="1">
        <v>-1.0</v>
      </c>
    </row>
    <row r="376" ht="15.75" customHeight="1">
      <c r="A376" s="1" t="s">
        <v>1212</v>
      </c>
      <c r="B376" s="1">
        <v>-2.0</v>
      </c>
    </row>
    <row r="377" ht="15.75" customHeight="1">
      <c r="A377" s="1" t="s">
        <v>1212</v>
      </c>
      <c r="B377" s="1">
        <v>-1.0</v>
      </c>
    </row>
    <row r="378" ht="15.75" customHeight="1">
      <c r="A378" s="1" t="s">
        <v>1212</v>
      </c>
      <c r="B378" s="1">
        <v>-2.0</v>
      </c>
    </row>
    <row r="379" ht="15.75" customHeight="1">
      <c r="A379" s="1" t="s">
        <v>1212</v>
      </c>
      <c r="B379" s="1">
        <v>-1.0</v>
      </c>
    </row>
    <row r="380" ht="15.75" customHeight="1">
      <c r="A380" s="1" t="s">
        <v>1212</v>
      </c>
      <c r="B380" s="1">
        <v>-2.0</v>
      </c>
    </row>
    <row r="381" ht="15.75" customHeight="1">
      <c r="A381" s="1" t="s">
        <v>1212</v>
      </c>
      <c r="B381" s="1">
        <v>-2.0</v>
      </c>
    </row>
    <row r="382" ht="15.75" customHeight="1">
      <c r="A382" s="1" t="s">
        <v>1212</v>
      </c>
      <c r="B382" s="1">
        <v>-1.0</v>
      </c>
    </row>
    <row r="383" ht="15.75" customHeight="1">
      <c r="A383" s="1" t="s">
        <v>1212</v>
      </c>
      <c r="B383" s="1">
        <v>-4.0</v>
      </c>
    </row>
    <row r="384" ht="15.75" customHeight="1">
      <c r="A384" s="1" t="s">
        <v>1212</v>
      </c>
      <c r="B384" s="1">
        <v>-12.0</v>
      </c>
    </row>
    <row r="385" ht="15.75" customHeight="1">
      <c r="A385" s="1" t="s">
        <v>1212</v>
      </c>
      <c r="B385" s="1">
        <v>-2.0</v>
      </c>
    </row>
    <row r="386" ht="15.75" customHeight="1">
      <c r="A386" s="1" t="s">
        <v>1212</v>
      </c>
      <c r="B386" s="1">
        <v>-2.0</v>
      </c>
    </row>
    <row r="387" ht="15.75" customHeight="1">
      <c r="A387" s="1" t="s">
        <v>1212</v>
      </c>
      <c r="B387" s="1">
        <v>-2.0</v>
      </c>
    </row>
    <row r="388" ht="15.75" customHeight="1">
      <c r="A388" s="1" t="s">
        <v>1212</v>
      </c>
      <c r="B388" s="1">
        <v>-2.0</v>
      </c>
    </row>
    <row r="389" ht="15.75" customHeight="1">
      <c r="A389" s="1" t="s">
        <v>1212</v>
      </c>
      <c r="B389" s="1">
        <v>-1.0</v>
      </c>
    </row>
    <row r="390" ht="15.75" customHeight="1">
      <c r="A390" s="1" t="s">
        <v>1212</v>
      </c>
      <c r="B390" s="1">
        <v>-3.0</v>
      </c>
    </row>
    <row r="391" ht="15.75" customHeight="1">
      <c r="A391" s="1" t="s">
        <v>1212</v>
      </c>
      <c r="B391" s="1">
        <v>-2.0</v>
      </c>
    </row>
    <row r="392" ht="15.75" customHeight="1">
      <c r="A392" s="1" t="s">
        <v>1212</v>
      </c>
      <c r="B392" s="1">
        <v>-4.0</v>
      </c>
    </row>
    <row r="393" ht="15.75" customHeight="1">
      <c r="A393" s="1" t="s">
        <v>1212</v>
      </c>
      <c r="B393" s="1">
        <v>-2.0</v>
      </c>
    </row>
    <row r="394" ht="15.75" customHeight="1">
      <c r="A394" s="1" t="s">
        <v>1212</v>
      </c>
      <c r="B394" s="1">
        <v>-3.0</v>
      </c>
    </row>
    <row r="395" ht="15.75" customHeight="1">
      <c r="A395" s="1" t="s">
        <v>1212</v>
      </c>
      <c r="B395" s="1">
        <v>-1.0</v>
      </c>
    </row>
    <row r="396" ht="15.75" customHeight="1">
      <c r="A396" s="1" t="s">
        <v>1212</v>
      </c>
      <c r="B396" s="1">
        <v>-2.0</v>
      </c>
    </row>
    <row r="397" ht="15.75" customHeight="1">
      <c r="A397" s="1" t="s">
        <v>1212</v>
      </c>
      <c r="B397" s="1">
        <v>-2.0</v>
      </c>
    </row>
    <row r="398" ht="15.75" customHeight="1">
      <c r="A398" s="1" t="s">
        <v>1212</v>
      </c>
      <c r="B398" s="1">
        <v>-2.0</v>
      </c>
    </row>
    <row r="399" ht="15.75" customHeight="1">
      <c r="A399" s="1" t="s">
        <v>1212</v>
      </c>
      <c r="B399" s="1">
        <v>-2.0</v>
      </c>
    </row>
    <row r="400" ht="15.75" customHeight="1">
      <c r="A400" s="1" t="s">
        <v>1212</v>
      </c>
      <c r="B400" s="1">
        <v>-1.0</v>
      </c>
    </row>
    <row r="401" ht="15.75" customHeight="1">
      <c r="A401" s="1" t="s">
        <v>1212</v>
      </c>
      <c r="B401" s="1">
        <v>-2.0</v>
      </c>
    </row>
    <row r="402" ht="15.75" customHeight="1">
      <c r="A402" s="1" t="s">
        <v>1212</v>
      </c>
      <c r="B402" s="1">
        <v>-9.0</v>
      </c>
    </row>
    <row r="403" ht="15.75" customHeight="1">
      <c r="A403" s="1" t="s">
        <v>1212</v>
      </c>
      <c r="B403" s="1">
        <v>-1.0</v>
      </c>
    </row>
    <row r="404" ht="15.75" customHeight="1">
      <c r="A404" s="1" t="s">
        <v>1212</v>
      </c>
      <c r="B404" s="1">
        <v>-3.0</v>
      </c>
    </row>
    <row r="405" ht="15.75" customHeight="1">
      <c r="A405" s="1" t="s">
        <v>1212</v>
      </c>
      <c r="B405" s="1">
        <v>-3.0</v>
      </c>
    </row>
    <row r="406" ht="15.75" customHeight="1">
      <c r="A406" s="1" t="s">
        <v>1212</v>
      </c>
      <c r="B406" s="1">
        <v>-12.0</v>
      </c>
    </row>
    <row r="407" ht="15.75" customHeight="1">
      <c r="A407" s="1" t="s">
        <v>1212</v>
      </c>
      <c r="B407" s="1">
        <v>-2.0</v>
      </c>
    </row>
    <row r="408" ht="15.75" customHeight="1">
      <c r="A408" s="1" t="s">
        <v>1212</v>
      </c>
      <c r="B408" s="1">
        <v>-2.0</v>
      </c>
    </row>
    <row r="409" ht="15.75" customHeight="1">
      <c r="A409" s="1" t="s">
        <v>1212</v>
      </c>
      <c r="B409" s="1">
        <v>-1.0</v>
      </c>
    </row>
    <row r="410" ht="15.75" customHeight="1">
      <c r="A410" s="1" t="s">
        <v>1212</v>
      </c>
      <c r="B410" s="1">
        <v>-2.0</v>
      </c>
    </row>
    <row r="411" ht="15.75" customHeight="1">
      <c r="A411" s="1" t="s">
        <v>1212</v>
      </c>
      <c r="B411" s="1">
        <v>-2.0</v>
      </c>
    </row>
    <row r="412" ht="15.75" customHeight="1">
      <c r="A412" s="1" t="s">
        <v>1212</v>
      </c>
      <c r="B412" s="1">
        <v>-2.0</v>
      </c>
    </row>
    <row r="413" ht="15.75" customHeight="1">
      <c r="A413" s="1" t="s">
        <v>1212</v>
      </c>
      <c r="B413" s="1">
        <v>-1.0</v>
      </c>
    </row>
    <row r="414" ht="15.75" customHeight="1">
      <c r="A414" s="1" t="s">
        <v>1212</v>
      </c>
      <c r="B414" s="1">
        <v>-2.0</v>
      </c>
    </row>
    <row r="415" ht="15.75" customHeight="1">
      <c r="A415" s="1" t="s">
        <v>1212</v>
      </c>
      <c r="B415" s="1">
        <v>-2.0</v>
      </c>
    </row>
    <row r="416" ht="15.75" customHeight="1">
      <c r="A416" s="1" t="s">
        <v>1212</v>
      </c>
      <c r="B416" s="1">
        <v>-2.0</v>
      </c>
    </row>
    <row r="417" ht="15.75" customHeight="1">
      <c r="A417" s="1" t="s">
        <v>1212</v>
      </c>
      <c r="B417" s="1">
        <v>-9.0</v>
      </c>
    </row>
    <row r="418" ht="15.75" customHeight="1">
      <c r="A418" s="1" t="s">
        <v>1212</v>
      </c>
      <c r="B418" s="1">
        <v>-1.0</v>
      </c>
    </row>
    <row r="419" ht="15.75" customHeight="1">
      <c r="A419" s="1" t="s">
        <v>1212</v>
      </c>
      <c r="B419" s="1">
        <v>-1.0</v>
      </c>
    </row>
    <row r="420" ht="15.75" customHeight="1">
      <c r="A420" s="1" t="s">
        <v>1212</v>
      </c>
      <c r="B420" s="1">
        <v>-2.0</v>
      </c>
    </row>
    <row r="421" ht="15.75" customHeight="1">
      <c r="A421" s="1" t="s">
        <v>1212</v>
      </c>
      <c r="B421" s="1">
        <v>-2.0</v>
      </c>
    </row>
    <row r="422" ht="15.75" customHeight="1">
      <c r="A422" s="1" t="s">
        <v>1212</v>
      </c>
      <c r="B422" s="1">
        <v>-2.0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2021-10-27T13:10:37Z</dcterms:created>
  <dc:creator>Ana Llorens</dc:creator>
</cp:coreProperties>
</file>