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\\bg1039363\modelos_macroeconomicos\balam\tareas\Trimestralización CN\2023\Trimestralización PIB 10-23\"/>
    </mc:Choice>
  </mc:AlternateContent>
  <xr:revisionPtr revIDLastSave="0" documentId="8_{3584B39E-BE06-4BE5-BB36-339E81EE4D58}" xr6:coauthVersionLast="36" xr6:coauthVersionMax="36" xr10:uidLastSave="{00000000-0000-0000-0000-000000000000}"/>
  <bookViews>
    <workbookView xWindow="0" yWindow="615" windowWidth="20490" windowHeight="7155" xr2:uid="{00000000-000D-0000-FFFF-FFFF00000000}"/>
  </bookViews>
  <sheets>
    <sheet name="PIB" sheetId="15" r:id="rId1"/>
    <sheet name="Consumo" sheetId="16" r:id="rId2"/>
    <sheet name="Gasto" sheetId="17" r:id="rId3"/>
    <sheet name="fbkf" sheetId="18" r:id="rId4"/>
    <sheet name="expor" sheetId="19" r:id="rId5"/>
    <sheet name="import" sheetId="20" r:id="rId6"/>
    <sheet name="dem_int" sheetId="21" r:id="rId7"/>
  </sheets>
  <definedNames>
    <definedName name="solver_adj" localSheetId="0" hidden="1">PIB!$O$64:$O$65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PIB!$K$74:$K$84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PIB!$N$77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5" l="1"/>
  <c r="E91" i="15"/>
  <c r="D91" i="15"/>
  <c r="C91" i="15"/>
  <c r="F91" i="21" l="1"/>
  <c r="E90" i="21"/>
  <c r="G91" i="21"/>
  <c r="D90" i="21"/>
  <c r="C90" i="21"/>
  <c r="D90" i="16" l="1"/>
  <c r="C90" i="16"/>
  <c r="H83" i="17" l="1"/>
  <c r="H74" i="21" l="1"/>
  <c r="C89" i="21"/>
  <c r="H87" i="20" l="1"/>
  <c r="H85" i="19"/>
  <c r="H86" i="18"/>
  <c r="H81" i="16"/>
  <c r="C88" i="16"/>
  <c r="H76" i="15" l="1"/>
  <c r="H75" i="15"/>
  <c r="E93" i="15" s="1"/>
  <c r="H84" i="15"/>
  <c r="C90" i="15" l="1"/>
  <c r="C89" i="15"/>
  <c r="C88" i="21" l="1"/>
  <c r="H68" i="21"/>
  <c r="H76" i="21"/>
  <c r="E97" i="21" s="1"/>
  <c r="C89" i="19" l="1"/>
  <c r="C90" i="19"/>
  <c r="C90" i="18" l="1"/>
  <c r="C89" i="16"/>
  <c r="C88" i="15"/>
  <c r="C89" i="18" l="1"/>
  <c r="C87" i="21" l="1"/>
  <c r="C86" i="21" l="1"/>
  <c r="C85" i="21"/>
  <c r="D89" i="21" s="1"/>
  <c r="C84" i="21"/>
  <c r="D88" i="21" s="1"/>
  <c r="C83" i="21"/>
  <c r="D87" i="21" s="1"/>
  <c r="C82" i="21"/>
  <c r="C81" i="21"/>
  <c r="C80" i="21"/>
  <c r="C79" i="21"/>
  <c r="C78" i="21"/>
  <c r="H75" i="21"/>
  <c r="E93" i="21" s="1"/>
  <c r="C77" i="21"/>
  <c r="J71" i="21" s="1"/>
  <c r="K71" i="21" s="1"/>
  <c r="C76" i="21"/>
  <c r="H73" i="21"/>
  <c r="C75" i="21"/>
  <c r="H72" i="21"/>
  <c r="C74" i="21"/>
  <c r="H71" i="21"/>
  <c r="C73" i="21"/>
  <c r="J70" i="21" s="1"/>
  <c r="K70" i="21" s="1"/>
  <c r="H70" i="21"/>
  <c r="C72" i="21"/>
  <c r="H69" i="21"/>
  <c r="C71" i="21"/>
  <c r="C70" i="21"/>
  <c r="C69" i="21"/>
  <c r="J69" i="21" s="1"/>
  <c r="K69" i="21" s="1"/>
  <c r="C68" i="21"/>
  <c r="C67" i="21"/>
  <c r="C66" i="21"/>
  <c r="C65" i="21"/>
  <c r="J68" i="21" s="1"/>
  <c r="K68" i="21" s="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D49" i="21" s="1"/>
  <c r="C48" i="21"/>
  <c r="C47" i="21"/>
  <c r="C46" i="21"/>
  <c r="C45" i="21"/>
  <c r="C44" i="21"/>
  <c r="D44" i="21" s="1"/>
  <c r="C43" i="21"/>
  <c r="D47" i="21" s="1"/>
  <c r="C42" i="21"/>
  <c r="C41" i="21"/>
  <c r="C40" i="21"/>
  <c r="C39" i="21"/>
  <c r="C38" i="21"/>
  <c r="C37" i="21"/>
  <c r="D41" i="21" s="1"/>
  <c r="C36" i="21"/>
  <c r="C35" i="21"/>
  <c r="C34" i="21"/>
  <c r="C33" i="21"/>
  <c r="C32" i="21"/>
  <c r="D32" i="21" s="1"/>
  <c r="C31" i="21"/>
  <c r="C30" i="21"/>
  <c r="C29" i="21"/>
  <c r="C28" i="21"/>
  <c r="C27" i="21"/>
  <c r="C26" i="21"/>
  <c r="D26" i="21" s="1"/>
  <c r="C25" i="21"/>
  <c r="D29" i="21" s="1"/>
  <c r="C24" i="21"/>
  <c r="D24" i="21" s="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87" i="20"/>
  <c r="C86" i="20"/>
  <c r="C85" i="20"/>
  <c r="C84" i="20"/>
  <c r="C83" i="20"/>
  <c r="H82" i="20"/>
  <c r="E109" i="20" s="1"/>
  <c r="C82" i="20"/>
  <c r="H81" i="20"/>
  <c r="E105" i="20" s="1"/>
  <c r="C81" i="20"/>
  <c r="H80" i="20"/>
  <c r="E101" i="20" s="1"/>
  <c r="C80" i="20"/>
  <c r="H79" i="20"/>
  <c r="E97" i="20" s="1"/>
  <c r="C79" i="20"/>
  <c r="H78" i="20"/>
  <c r="E93" i="20" s="1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D30" i="20" s="1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87" i="19"/>
  <c r="C86" i="19"/>
  <c r="D90" i="19" s="1"/>
  <c r="E90" i="19" s="1"/>
  <c r="C85" i="19"/>
  <c r="C84" i="19"/>
  <c r="C83" i="19"/>
  <c r="C82" i="19"/>
  <c r="H81" i="19"/>
  <c r="E109" i="19" s="1"/>
  <c r="C81" i="19"/>
  <c r="H80" i="19"/>
  <c r="E105" i="19" s="1"/>
  <c r="C80" i="19"/>
  <c r="H79" i="19"/>
  <c r="E101" i="19" s="1"/>
  <c r="C79" i="19"/>
  <c r="H78" i="19"/>
  <c r="E97" i="19" s="1"/>
  <c r="C78" i="19"/>
  <c r="H77" i="19"/>
  <c r="E93" i="19" s="1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D41" i="19" s="1"/>
  <c r="C40" i="19"/>
  <c r="D40" i="19" s="1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D19" i="19" s="1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86" i="18"/>
  <c r="D90" i="18" s="1"/>
  <c r="E90" i="18" s="1"/>
  <c r="C85" i="18"/>
  <c r="C84" i="18"/>
  <c r="C83" i="18"/>
  <c r="H82" i="18"/>
  <c r="E109" i="18" s="1"/>
  <c r="C82" i="18"/>
  <c r="H81" i="18"/>
  <c r="E105" i="18" s="1"/>
  <c r="C81" i="18"/>
  <c r="H80" i="18"/>
  <c r="E101" i="18" s="1"/>
  <c r="C80" i="18"/>
  <c r="H79" i="18"/>
  <c r="E97" i="18" s="1"/>
  <c r="C79" i="18"/>
  <c r="H78" i="18"/>
  <c r="E93" i="18" s="1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87" i="17"/>
  <c r="C86" i="17"/>
  <c r="C85" i="17"/>
  <c r="C84" i="17"/>
  <c r="C83" i="17"/>
  <c r="C82" i="17"/>
  <c r="C81" i="17"/>
  <c r="C80" i="17"/>
  <c r="H79" i="17"/>
  <c r="E109" i="17" s="1"/>
  <c r="C79" i="17"/>
  <c r="H78" i="17"/>
  <c r="E105" i="17" s="1"/>
  <c r="C78" i="17"/>
  <c r="H77" i="17"/>
  <c r="E101" i="17" s="1"/>
  <c r="C77" i="17"/>
  <c r="H76" i="17"/>
  <c r="E97" i="17" s="1"/>
  <c r="C76" i="17"/>
  <c r="H75" i="17"/>
  <c r="E93" i="17" s="1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D62" i="20" l="1"/>
  <c r="D42" i="19"/>
  <c r="D18" i="20"/>
  <c r="F94" i="21"/>
  <c r="G94" i="21" s="1"/>
  <c r="D29" i="19"/>
  <c r="D30" i="19"/>
  <c r="D42" i="20"/>
  <c r="D42" i="21"/>
  <c r="D27" i="21"/>
  <c r="D82" i="20"/>
  <c r="D33" i="21"/>
  <c r="D43" i="21"/>
  <c r="D10" i="21"/>
  <c r="D45" i="21"/>
  <c r="D80" i="21"/>
  <c r="D85" i="20"/>
  <c r="D53" i="19"/>
  <c r="D45" i="20"/>
  <c r="D16" i="21"/>
  <c r="D11" i="20"/>
  <c r="D18" i="21"/>
  <c r="D38" i="21"/>
  <c r="D51" i="21"/>
  <c r="D9" i="21"/>
  <c r="D11" i="21"/>
  <c r="D14" i="21"/>
  <c r="D23" i="21"/>
  <c r="D15" i="20"/>
  <c r="D25" i="21"/>
  <c r="D31" i="19"/>
  <c r="D31" i="21"/>
  <c r="D15" i="21"/>
  <c r="D9" i="20"/>
  <c r="D36" i="21"/>
  <c r="D72" i="21"/>
  <c r="F91" i="18"/>
  <c r="G91" i="18" s="1"/>
  <c r="D71" i="17"/>
  <c r="D37" i="17"/>
  <c r="D49" i="17"/>
  <c r="D13" i="17"/>
  <c r="D25" i="17"/>
  <c r="D19" i="20"/>
  <c r="D31" i="20"/>
  <c r="D43" i="20"/>
  <c r="D55" i="20"/>
  <c r="D43" i="19"/>
  <c r="D9" i="19"/>
  <c r="D32" i="19"/>
  <c r="D21" i="19"/>
  <c r="D33" i="19"/>
  <c r="D20" i="19"/>
  <c r="D44" i="18"/>
  <c r="D15" i="18"/>
  <c r="D27" i="18"/>
  <c r="D39" i="18"/>
  <c r="D43" i="18"/>
  <c r="D32" i="18"/>
  <c r="D20" i="17"/>
  <c r="D44" i="17"/>
  <c r="D32" i="17"/>
  <c r="D23" i="17"/>
  <c r="D35" i="17"/>
  <c r="D47" i="17"/>
  <c r="D59" i="17"/>
  <c r="D83" i="17"/>
  <c r="D11" i="17"/>
  <c r="D84" i="17"/>
  <c r="D63" i="21"/>
  <c r="D81" i="21"/>
  <c r="D59" i="21"/>
  <c r="D67" i="21"/>
  <c r="D56" i="21"/>
  <c r="J73" i="21"/>
  <c r="K73" i="21" s="1"/>
  <c r="D70" i="21"/>
  <c r="F102" i="20"/>
  <c r="G102" i="20" s="1"/>
  <c r="D27" i="20"/>
  <c r="D39" i="20"/>
  <c r="D49" i="20"/>
  <c r="D72" i="20"/>
  <c r="D63" i="20"/>
  <c r="D64" i="20"/>
  <c r="D54" i="20"/>
  <c r="D80" i="20"/>
  <c r="D23" i="19"/>
  <c r="D80" i="19"/>
  <c r="D47" i="19"/>
  <c r="D84" i="19"/>
  <c r="F91" i="19"/>
  <c r="G91" i="19" s="1"/>
  <c r="D10" i="19"/>
  <c r="D50" i="19"/>
  <c r="D51" i="19"/>
  <c r="D22" i="19"/>
  <c r="D52" i="19"/>
  <c r="D71" i="19"/>
  <c r="D62" i="19"/>
  <c r="D82" i="19"/>
  <c r="D89" i="19"/>
  <c r="D63" i="19"/>
  <c r="D79" i="19"/>
  <c r="D73" i="19"/>
  <c r="D13" i="18"/>
  <c r="D9" i="18"/>
  <c r="D10" i="18"/>
  <c r="D12" i="18"/>
  <c r="D24" i="18"/>
  <c r="D46" i="18"/>
  <c r="D22" i="18"/>
  <c r="D34" i="18"/>
  <c r="D78" i="18"/>
  <c r="D14" i="18"/>
  <c r="D16" i="18"/>
  <c r="D28" i="18"/>
  <c r="D40" i="18"/>
  <c r="D52" i="18"/>
  <c r="D45" i="18"/>
  <c r="D31" i="18"/>
  <c r="D42" i="18"/>
  <c r="D54" i="18"/>
  <c r="D89" i="18"/>
  <c r="D51" i="18"/>
  <c r="D77" i="18"/>
  <c r="D64" i="18"/>
  <c r="D79" i="18"/>
  <c r="D62" i="17"/>
  <c r="D50" i="17"/>
  <c r="D38" i="17"/>
  <c r="D30" i="17"/>
  <c r="D42" i="17"/>
  <c r="D26" i="17"/>
  <c r="D18" i="17"/>
  <c r="D14" i="17"/>
  <c r="D45" i="17"/>
  <c r="D78" i="17"/>
  <c r="D81" i="17"/>
  <c r="D19" i="21"/>
  <c r="D28" i="21"/>
  <c r="D37" i="21"/>
  <c r="D68" i="21"/>
  <c r="D86" i="21"/>
  <c r="D83" i="21"/>
  <c r="D12" i="21"/>
  <c r="D20" i="21"/>
  <c r="D30" i="21"/>
  <c r="D48" i="21"/>
  <c r="D79" i="21"/>
  <c r="D84" i="21"/>
  <c r="D17" i="21"/>
  <c r="D21" i="21"/>
  <c r="D35" i="21"/>
  <c r="D39" i="21"/>
  <c r="D60" i="21"/>
  <c r="D13" i="21"/>
  <c r="D22" i="21"/>
  <c r="D50" i="21"/>
  <c r="D62" i="21"/>
  <c r="D66" i="20"/>
  <c r="D14" i="20"/>
  <c r="D26" i="20"/>
  <c r="D34" i="20"/>
  <c r="D12" i="20"/>
  <c r="D46" i="20"/>
  <c r="D24" i="20"/>
  <c r="D36" i="20"/>
  <c r="D13" i="20"/>
  <c r="D25" i="20"/>
  <c r="D37" i="20"/>
  <c r="D48" i="20"/>
  <c r="D60" i="20"/>
  <c r="C89" i="20"/>
  <c r="D76" i="20"/>
  <c r="D77" i="20"/>
  <c r="D83" i="20"/>
  <c r="D16" i="20"/>
  <c r="D32" i="20"/>
  <c r="D44" i="20"/>
  <c r="D51" i="20"/>
  <c r="D21" i="20"/>
  <c r="D33" i="20"/>
  <c r="D52" i="20"/>
  <c r="D65" i="19"/>
  <c r="D14" i="19"/>
  <c r="D24" i="19"/>
  <c r="D45" i="19"/>
  <c r="D13" i="19"/>
  <c r="F98" i="19"/>
  <c r="G98" i="19" s="1"/>
  <c r="D46" i="19"/>
  <c r="D16" i="19"/>
  <c r="D26" i="19"/>
  <c r="D36" i="19"/>
  <c r="D58" i="19"/>
  <c r="D69" i="19"/>
  <c r="D12" i="19"/>
  <c r="D34" i="19"/>
  <c r="D27" i="19"/>
  <c r="D37" i="19"/>
  <c r="D59" i="19"/>
  <c r="D81" i="19"/>
  <c r="D55" i="19"/>
  <c r="D15" i="19"/>
  <c r="D35" i="19"/>
  <c r="D17" i="19"/>
  <c r="D28" i="19"/>
  <c r="D38" i="19"/>
  <c r="D48" i="19"/>
  <c r="D76" i="19"/>
  <c r="D44" i="19"/>
  <c r="D25" i="19"/>
  <c r="D11" i="19"/>
  <c r="D18" i="19"/>
  <c r="D39" i="19"/>
  <c r="D49" i="19"/>
  <c r="D86" i="18"/>
  <c r="D26" i="18"/>
  <c r="D36" i="18"/>
  <c r="D37" i="18"/>
  <c r="D58" i="18"/>
  <c r="D70" i="18"/>
  <c r="D21" i="18"/>
  <c r="D38" i="18"/>
  <c r="D48" i="18"/>
  <c r="D18" i="18"/>
  <c r="D49" i="18"/>
  <c r="D71" i="18"/>
  <c r="D76" i="18"/>
  <c r="D25" i="18"/>
  <c r="D19" i="18"/>
  <c r="D33" i="18"/>
  <c r="D50" i="18"/>
  <c r="D82" i="18"/>
  <c r="D20" i="18"/>
  <c r="D30" i="18"/>
  <c r="D15" i="17"/>
  <c r="D39" i="17"/>
  <c r="D51" i="17"/>
  <c r="D17" i="17"/>
  <c r="D29" i="17"/>
  <c r="D41" i="17"/>
  <c r="D53" i="17"/>
  <c r="D19" i="17"/>
  <c r="D31" i="17"/>
  <c r="D43" i="17"/>
  <c r="D67" i="17"/>
  <c r="D57" i="17"/>
  <c r="C89" i="17"/>
  <c r="D89" i="17" s="1"/>
  <c r="C90" i="17"/>
  <c r="D90" i="17" s="1"/>
  <c r="E90" i="17" s="1"/>
  <c r="F91" i="17" s="1"/>
  <c r="G91" i="17" s="1"/>
  <c r="D9" i="17"/>
  <c r="D21" i="17"/>
  <c r="D33" i="17"/>
  <c r="D10" i="17"/>
  <c r="D22" i="17"/>
  <c r="D34" i="17"/>
  <c r="D46" i="17"/>
  <c r="D58" i="17"/>
  <c r="D12" i="17"/>
  <c r="D24" i="17"/>
  <c r="D36" i="17"/>
  <c r="D48" i="17"/>
  <c r="D60" i="17"/>
  <c r="D75" i="17"/>
  <c r="D82" i="17"/>
  <c r="D76" i="17"/>
  <c r="D27" i="17"/>
  <c r="D63" i="17"/>
  <c r="F94" i="17"/>
  <c r="G94" i="17" s="1"/>
  <c r="D16" i="17"/>
  <c r="D28" i="17"/>
  <c r="D40" i="17"/>
  <c r="D52" i="17"/>
  <c r="D64" i="17"/>
  <c r="D86" i="17"/>
  <c r="F98" i="20"/>
  <c r="G98" i="20" s="1"/>
  <c r="F102" i="19"/>
  <c r="G102" i="19" s="1"/>
  <c r="F106" i="18"/>
  <c r="G106" i="18" s="1"/>
  <c r="F94" i="18"/>
  <c r="G94" i="18" s="1"/>
  <c r="F98" i="18"/>
  <c r="G98" i="18" s="1"/>
  <c r="F98" i="17"/>
  <c r="G98" i="17" s="1"/>
  <c r="D77" i="21"/>
  <c r="D78" i="21"/>
  <c r="D61" i="21"/>
  <c r="D54" i="21"/>
  <c r="D74" i="21"/>
  <c r="D55" i="21"/>
  <c r="D82" i="21"/>
  <c r="D66" i="21"/>
  <c r="D53" i="21"/>
  <c r="D71" i="21"/>
  <c r="D69" i="20"/>
  <c r="D75" i="20"/>
  <c r="D71" i="20"/>
  <c r="D57" i="20"/>
  <c r="D73" i="20"/>
  <c r="D78" i="20"/>
  <c r="D84" i="20"/>
  <c r="D70" i="20"/>
  <c r="D74" i="20"/>
  <c r="D86" i="20"/>
  <c r="D66" i="19"/>
  <c r="D72" i="19"/>
  <c r="D56" i="19"/>
  <c r="D67" i="19"/>
  <c r="D68" i="19"/>
  <c r="D60" i="19"/>
  <c r="D61" i="19"/>
  <c r="D77" i="19"/>
  <c r="D64" i="19"/>
  <c r="D54" i="19"/>
  <c r="D70" i="19"/>
  <c r="D74" i="19"/>
  <c r="D83" i="19"/>
  <c r="D57" i="18"/>
  <c r="D55" i="18"/>
  <c r="D69" i="18"/>
  <c r="D75" i="18"/>
  <c r="D56" i="18"/>
  <c r="D66" i="18"/>
  <c r="D67" i="18"/>
  <c r="D68" i="18"/>
  <c r="D63" i="18"/>
  <c r="D60" i="18"/>
  <c r="D73" i="18"/>
  <c r="D83" i="18"/>
  <c r="D72" i="18"/>
  <c r="D84" i="18"/>
  <c r="D62" i="18"/>
  <c r="D73" i="17"/>
  <c r="D69" i="17"/>
  <c r="D54" i="17"/>
  <c r="D70" i="17"/>
  <c r="D79" i="17"/>
  <c r="D55" i="17"/>
  <c r="D74" i="17"/>
  <c r="D66" i="17"/>
  <c r="D56" i="17"/>
  <c r="D80" i="17"/>
  <c r="D61" i="17"/>
  <c r="D68" i="17"/>
  <c r="D72" i="17"/>
  <c r="D75" i="21"/>
  <c r="D73" i="21"/>
  <c r="D57" i="21"/>
  <c r="D34" i="21"/>
  <c r="D40" i="21"/>
  <c r="D46" i="21"/>
  <c r="D52" i="21"/>
  <c r="D58" i="21"/>
  <c r="D64" i="21"/>
  <c r="D76" i="21"/>
  <c r="D85" i="21"/>
  <c r="D69" i="21"/>
  <c r="D65" i="21"/>
  <c r="J72" i="21"/>
  <c r="K72" i="21" s="1"/>
  <c r="F106" i="20"/>
  <c r="G106" i="20" s="1"/>
  <c r="F94" i="20"/>
  <c r="G94" i="20" s="1"/>
  <c r="D87" i="20"/>
  <c r="D10" i="20"/>
  <c r="D22" i="20"/>
  <c r="D28" i="20"/>
  <c r="D40" i="20"/>
  <c r="D58" i="20"/>
  <c r="D17" i="20"/>
  <c r="D23" i="20"/>
  <c r="D29" i="20"/>
  <c r="D35" i="20"/>
  <c r="D41" i="20"/>
  <c r="D47" i="20"/>
  <c r="D53" i="20"/>
  <c r="D59" i="20"/>
  <c r="D65" i="20"/>
  <c r="D79" i="20"/>
  <c r="D81" i="20"/>
  <c r="D61" i="20"/>
  <c r="D67" i="20"/>
  <c r="D68" i="20"/>
  <c r="D20" i="20"/>
  <c r="D38" i="20"/>
  <c r="D50" i="20"/>
  <c r="D56" i="20"/>
  <c r="F106" i="19"/>
  <c r="G106" i="19" s="1"/>
  <c r="F94" i="19"/>
  <c r="G94" i="19" s="1"/>
  <c r="D87" i="19"/>
  <c r="D78" i="19"/>
  <c r="C88" i="19"/>
  <c r="D85" i="19"/>
  <c r="D75" i="19"/>
  <c r="D57" i="19"/>
  <c r="D86" i="19"/>
  <c r="F102" i="18"/>
  <c r="G102" i="18" s="1"/>
  <c r="C87" i="18"/>
  <c r="C88" i="18"/>
  <c r="D47" i="18"/>
  <c r="D74" i="18"/>
  <c r="D29" i="18"/>
  <c r="D35" i="18"/>
  <c r="D59" i="18"/>
  <c r="D81" i="18"/>
  <c r="D17" i="18"/>
  <c r="D41" i="18"/>
  <c r="D23" i="18"/>
  <c r="D61" i="18"/>
  <c r="D53" i="18"/>
  <c r="D85" i="18"/>
  <c r="D11" i="18"/>
  <c r="D65" i="18"/>
  <c r="D80" i="18"/>
  <c r="F102" i="17"/>
  <c r="G102" i="17" s="1"/>
  <c r="D87" i="17"/>
  <c r="F106" i="17"/>
  <c r="G106" i="17" s="1"/>
  <c r="D77" i="17"/>
  <c r="C88" i="17"/>
  <c r="D85" i="17"/>
  <c r="D65" i="17"/>
  <c r="C86" i="16"/>
  <c r="C85" i="16"/>
  <c r="D89" i="16" s="1"/>
  <c r="C84" i="16"/>
  <c r="C83" i="16"/>
  <c r="C82" i="16"/>
  <c r="C81" i="16"/>
  <c r="C80" i="16"/>
  <c r="C79" i="16"/>
  <c r="C78" i="16"/>
  <c r="H78" i="16"/>
  <c r="E109" i="16" s="1"/>
  <c r="C77" i="16"/>
  <c r="H77" i="16"/>
  <c r="E105" i="16" s="1"/>
  <c r="C76" i="16"/>
  <c r="H76" i="16"/>
  <c r="E101" i="16" s="1"/>
  <c r="C75" i="16"/>
  <c r="H75" i="16"/>
  <c r="E97" i="16" s="1"/>
  <c r="C74" i="16"/>
  <c r="H74" i="16"/>
  <c r="E93" i="16" s="1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D51" i="16" l="1"/>
  <c r="D40" i="16"/>
  <c r="F94" i="16"/>
  <c r="G94" i="16" s="1"/>
  <c r="D89" i="20"/>
  <c r="D75" i="16"/>
  <c r="D41" i="16"/>
  <c r="D53" i="16"/>
  <c r="D42" i="16"/>
  <c r="D19" i="16"/>
  <c r="D43" i="16"/>
  <c r="D30" i="16"/>
  <c r="D31" i="16"/>
  <c r="D45" i="16"/>
  <c r="D14" i="16"/>
  <c r="E90" i="16"/>
  <c r="D21" i="16"/>
  <c r="D72" i="16"/>
  <c r="D9" i="16"/>
  <c r="D12" i="16"/>
  <c r="D36" i="16"/>
  <c r="D47" i="16"/>
  <c r="D25" i="16"/>
  <c r="D37" i="16"/>
  <c r="D11" i="16"/>
  <c r="D35" i="16"/>
  <c r="D15" i="16"/>
  <c r="D27" i="16"/>
  <c r="D82" i="16"/>
  <c r="D70" i="16"/>
  <c r="D74" i="16"/>
  <c r="D73" i="16"/>
  <c r="D68" i="16"/>
  <c r="D63" i="16"/>
  <c r="C90" i="20"/>
  <c r="D90" i="20" s="1"/>
  <c r="E90" i="20" s="1"/>
  <c r="F91" i="20" s="1"/>
  <c r="G91" i="20" s="1"/>
  <c r="C88" i="20"/>
  <c r="D88" i="20" s="1"/>
  <c r="D29" i="16"/>
  <c r="D39" i="16"/>
  <c r="D69" i="16"/>
  <c r="D26" i="16"/>
  <c r="D65" i="16"/>
  <c r="D13" i="16"/>
  <c r="D23" i="16"/>
  <c r="D33" i="16"/>
  <c r="D54" i="16"/>
  <c r="D24" i="16"/>
  <c r="D38" i="16"/>
  <c r="D55" i="16"/>
  <c r="D50" i="16"/>
  <c r="D20" i="16"/>
  <c r="D17" i="16"/>
  <c r="D48" i="16"/>
  <c r="D18" i="16"/>
  <c r="D32" i="16"/>
  <c r="D49" i="16"/>
  <c r="F106" i="16"/>
  <c r="G106" i="16" s="1"/>
  <c r="D88" i="19"/>
  <c r="D88" i="18"/>
  <c r="D87" i="18"/>
  <c r="D88" i="17"/>
  <c r="D57" i="16"/>
  <c r="D79" i="16"/>
  <c r="D83" i="16"/>
  <c r="D62" i="16"/>
  <c r="D84" i="16"/>
  <c r="D59" i="16"/>
  <c r="D71" i="16"/>
  <c r="D60" i="16"/>
  <c r="D80" i="16"/>
  <c r="D67" i="16"/>
  <c r="D86" i="16"/>
  <c r="D56" i="16"/>
  <c r="D78" i="16"/>
  <c r="D88" i="16"/>
  <c r="F102" i="16"/>
  <c r="G102" i="16" s="1"/>
  <c r="F98" i="16"/>
  <c r="G98" i="16" s="1"/>
  <c r="D10" i="16"/>
  <c r="D16" i="16"/>
  <c r="D22" i="16"/>
  <c r="D28" i="16"/>
  <c r="D34" i="16"/>
  <c r="D46" i="16"/>
  <c r="D52" i="16"/>
  <c r="D58" i="16"/>
  <c r="D64" i="16"/>
  <c r="D66" i="16"/>
  <c r="D77" i="16"/>
  <c r="D81" i="16"/>
  <c r="C87" i="16"/>
  <c r="D76" i="16"/>
  <c r="D61" i="16"/>
  <c r="D44" i="16"/>
  <c r="D85" i="16"/>
  <c r="F91" i="16" l="1"/>
  <c r="G91" i="16" s="1"/>
  <c r="D87" i="16"/>
  <c r="D91" i="20" l="1"/>
  <c r="D91" i="19"/>
  <c r="D91" i="18"/>
  <c r="D91" i="17"/>
  <c r="D91" i="16"/>
  <c r="C91" i="16" s="1"/>
  <c r="D92" i="20" l="1"/>
  <c r="C91" i="20"/>
  <c r="D92" i="19"/>
  <c r="D93" i="19" s="1"/>
  <c r="C91" i="19"/>
  <c r="D92" i="18"/>
  <c r="C91" i="18"/>
  <c r="D92" i="17"/>
  <c r="C91" i="17"/>
  <c r="D92" i="16"/>
  <c r="B91" i="20" l="1"/>
  <c r="D93" i="20"/>
  <c r="C92" i="20"/>
  <c r="B91" i="19"/>
  <c r="C92" i="19"/>
  <c r="B91" i="18"/>
  <c r="D93" i="18"/>
  <c r="C92" i="18"/>
  <c r="B91" i="17"/>
  <c r="D93" i="17"/>
  <c r="C92" i="17"/>
  <c r="D93" i="16"/>
  <c r="C92" i="16"/>
  <c r="B91" i="16"/>
  <c r="B92" i="20" l="1"/>
  <c r="D94" i="20"/>
  <c r="C93" i="20"/>
  <c r="J78" i="20" s="1"/>
  <c r="B92" i="19"/>
  <c r="D94" i="19"/>
  <c r="C93" i="19"/>
  <c r="J77" i="19" s="1"/>
  <c r="B92" i="18"/>
  <c r="D94" i="18"/>
  <c r="C93" i="18"/>
  <c r="B92" i="17"/>
  <c r="D94" i="17"/>
  <c r="C93" i="17"/>
  <c r="B92" i="16"/>
  <c r="D94" i="16"/>
  <c r="C93" i="16"/>
  <c r="C87" i="15"/>
  <c r="C86" i="15"/>
  <c r="D90" i="15" s="1"/>
  <c r="C85" i="15"/>
  <c r="D89" i="15" s="1"/>
  <c r="C84" i="15"/>
  <c r="C83" i="15"/>
  <c r="C82" i="15"/>
  <c r="C81" i="15"/>
  <c r="C80" i="15"/>
  <c r="C79" i="15"/>
  <c r="C78" i="15"/>
  <c r="H79" i="15"/>
  <c r="E109" i="15" s="1"/>
  <c r="C77" i="15"/>
  <c r="H78" i="15"/>
  <c r="E105" i="15" s="1"/>
  <c r="C76" i="15"/>
  <c r="H77" i="15"/>
  <c r="E101" i="15" s="1"/>
  <c r="C75" i="15"/>
  <c r="E97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D41" i="15" s="1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D17" i="15" s="1"/>
  <c r="C12" i="15"/>
  <c r="C11" i="15"/>
  <c r="C10" i="15"/>
  <c r="C9" i="15"/>
  <c r="C8" i="15"/>
  <c r="C7" i="15"/>
  <c r="C6" i="15"/>
  <c r="C5" i="15"/>
  <c r="D74" i="15" l="1"/>
  <c r="D11" i="15"/>
  <c r="D29" i="15"/>
  <c r="D38" i="15"/>
  <c r="D14" i="15"/>
  <c r="D50" i="15"/>
  <c r="D27" i="15"/>
  <c r="D16" i="15"/>
  <c r="D40" i="15"/>
  <c r="D61" i="15"/>
  <c r="D28" i="15"/>
  <c r="D64" i="15"/>
  <c r="D26" i="15"/>
  <c r="D15" i="15"/>
  <c r="D51" i="15"/>
  <c r="D52" i="15"/>
  <c r="D23" i="15"/>
  <c r="D35" i="15"/>
  <c r="D47" i="15"/>
  <c r="D59" i="15"/>
  <c r="F106" i="15"/>
  <c r="G106" i="15" s="1"/>
  <c r="F98" i="15"/>
  <c r="G98" i="15" s="1"/>
  <c r="D18" i="15"/>
  <c r="D42" i="15"/>
  <c r="D9" i="15"/>
  <c r="D20" i="15"/>
  <c r="D32" i="15"/>
  <c r="D44" i="15"/>
  <c r="D10" i="15"/>
  <c r="D21" i="15"/>
  <c r="D33" i="15"/>
  <c r="D22" i="15"/>
  <c r="D46" i="15"/>
  <c r="D12" i="15"/>
  <c r="D24" i="15"/>
  <c r="D36" i="15"/>
  <c r="D48" i="15"/>
  <c r="F94" i="15"/>
  <c r="G94" i="15" s="1"/>
  <c r="D53" i="15"/>
  <c r="D62" i="15"/>
  <c r="D39" i="15"/>
  <c r="F102" i="15"/>
  <c r="G102" i="15" s="1"/>
  <c r="D30" i="15"/>
  <c r="D79" i="15"/>
  <c r="D45" i="15"/>
  <c r="D34" i="15"/>
  <c r="K78" i="20"/>
  <c r="B93" i="20"/>
  <c r="D95" i="20"/>
  <c r="C94" i="20"/>
  <c r="B93" i="19"/>
  <c r="K77" i="19"/>
  <c r="D95" i="19"/>
  <c r="C94" i="19"/>
  <c r="J78" i="18"/>
  <c r="K78" i="18" s="1"/>
  <c r="B93" i="18"/>
  <c r="D95" i="18"/>
  <c r="C94" i="18"/>
  <c r="D95" i="17"/>
  <c r="C94" i="17"/>
  <c r="B93" i="17"/>
  <c r="J75" i="17"/>
  <c r="K75" i="17" s="1"/>
  <c r="B93" i="16"/>
  <c r="J74" i="16"/>
  <c r="K74" i="16" s="1"/>
  <c r="D95" i="16"/>
  <c r="C94" i="16"/>
  <c r="D68" i="15"/>
  <c r="D86" i="15"/>
  <c r="D75" i="15"/>
  <c r="D77" i="15"/>
  <c r="D78" i="15"/>
  <c r="D56" i="15"/>
  <c r="D73" i="15"/>
  <c r="D80" i="15"/>
  <c r="D71" i="15"/>
  <c r="D76" i="15"/>
  <c r="D69" i="15"/>
  <c r="D85" i="15"/>
  <c r="D58" i="15"/>
  <c r="D82" i="15"/>
  <c r="D54" i="15"/>
  <c r="D57" i="15"/>
  <c r="D63" i="15"/>
  <c r="D83" i="15"/>
  <c r="D60" i="15"/>
  <c r="D66" i="15"/>
  <c r="D70" i="15"/>
  <c r="D84" i="15"/>
  <c r="D19" i="15"/>
  <c r="D49" i="15"/>
  <c r="D67" i="15"/>
  <c r="D37" i="15"/>
  <c r="D65" i="15"/>
  <c r="D25" i="15"/>
  <c r="D72" i="15"/>
  <c r="D31" i="15"/>
  <c r="D55" i="15"/>
  <c r="D81" i="15"/>
  <c r="D13" i="15"/>
  <c r="D43" i="15"/>
  <c r="B94" i="20" l="1"/>
  <c r="D96" i="20"/>
  <c r="C95" i="20"/>
  <c r="B94" i="19"/>
  <c r="D96" i="19"/>
  <c r="C95" i="19"/>
  <c r="B94" i="18"/>
  <c r="D96" i="18"/>
  <c r="C95" i="18"/>
  <c r="B94" i="17"/>
  <c r="D96" i="17"/>
  <c r="C95" i="17"/>
  <c r="B94" i="16"/>
  <c r="D96" i="16"/>
  <c r="C95" i="16"/>
  <c r="D88" i="15"/>
  <c r="D87" i="15"/>
  <c r="B95" i="20" l="1"/>
  <c r="D97" i="20"/>
  <c r="C96" i="20"/>
  <c r="B95" i="19"/>
  <c r="D97" i="19"/>
  <c r="C96" i="19"/>
  <c r="D97" i="18"/>
  <c r="C96" i="18"/>
  <c r="B95" i="18"/>
  <c r="D97" i="17"/>
  <c r="C96" i="17"/>
  <c r="B95" i="17"/>
  <c r="B95" i="16"/>
  <c r="D97" i="16"/>
  <c r="C96" i="16"/>
  <c r="D98" i="20" l="1"/>
  <c r="C97" i="20"/>
  <c r="B96" i="20"/>
  <c r="B96" i="19"/>
  <c r="D98" i="19"/>
  <c r="C97" i="19"/>
  <c r="J78" i="19" s="1"/>
  <c r="B96" i="18"/>
  <c r="D98" i="18"/>
  <c r="C97" i="18"/>
  <c r="B96" i="17"/>
  <c r="D98" i="17"/>
  <c r="C97" i="17"/>
  <c r="J76" i="17" s="1"/>
  <c r="B96" i="16"/>
  <c r="D98" i="16"/>
  <c r="C97" i="16"/>
  <c r="J75" i="16" s="1"/>
  <c r="B97" i="20" l="1"/>
  <c r="J79" i="20"/>
  <c r="K79" i="20" s="1"/>
  <c r="D99" i="20"/>
  <c r="C98" i="20"/>
  <c r="B97" i="19"/>
  <c r="K78" i="19"/>
  <c r="D99" i="19"/>
  <c r="C98" i="19"/>
  <c r="B97" i="18"/>
  <c r="J79" i="18"/>
  <c r="D99" i="18"/>
  <c r="C98" i="18"/>
  <c r="D99" i="17"/>
  <c r="C98" i="17"/>
  <c r="B97" i="17"/>
  <c r="K76" i="17"/>
  <c r="K75" i="16"/>
  <c r="B97" i="16"/>
  <c r="D99" i="16"/>
  <c r="C98" i="16"/>
  <c r="K79" i="18" l="1"/>
  <c r="B98" i="20"/>
  <c r="D100" i="20"/>
  <c r="C99" i="20"/>
  <c r="B98" i="19"/>
  <c r="D100" i="19"/>
  <c r="C99" i="19"/>
  <c r="B98" i="18"/>
  <c r="D100" i="18"/>
  <c r="C99" i="18"/>
  <c r="B98" i="17"/>
  <c r="D100" i="17"/>
  <c r="C99" i="17"/>
  <c r="B98" i="16"/>
  <c r="D100" i="16"/>
  <c r="C99" i="16"/>
  <c r="D101" i="20" l="1"/>
  <c r="C100" i="20"/>
  <c r="B99" i="20"/>
  <c r="B99" i="19"/>
  <c r="D101" i="19"/>
  <c r="C100" i="19"/>
  <c r="B99" i="18"/>
  <c r="D101" i="18"/>
  <c r="C100" i="18"/>
  <c r="B99" i="17"/>
  <c r="D101" i="17"/>
  <c r="C100" i="17"/>
  <c r="B99" i="16"/>
  <c r="D101" i="16"/>
  <c r="C100" i="16"/>
  <c r="B100" i="20" l="1"/>
  <c r="D102" i="20"/>
  <c r="C101" i="20"/>
  <c r="B100" i="19"/>
  <c r="D102" i="19"/>
  <c r="C101" i="19"/>
  <c r="J79" i="19" s="1"/>
  <c r="B100" i="18"/>
  <c r="D102" i="18"/>
  <c r="C101" i="18"/>
  <c r="D102" i="17"/>
  <c r="C101" i="17"/>
  <c r="J77" i="17" s="1"/>
  <c r="B100" i="17"/>
  <c r="B100" i="16"/>
  <c r="D102" i="16"/>
  <c r="C101" i="16"/>
  <c r="J80" i="20" l="1"/>
  <c r="I80" i="20" s="1"/>
  <c r="K80" i="20" s="1"/>
  <c r="B101" i="20"/>
  <c r="D103" i="20"/>
  <c r="C102" i="20"/>
  <c r="I79" i="19"/>
  <c r="K79" i="19" s="1"/>
  <c r="B101" i="19"/>
  <c r="D103" i="19"/>
  <c r="C102" i="19"/>
  <c r="J80" i="18"/>
  <c r="B101" i="18"/>
  <c r="D103" i="18"/>
  <c r="C102" i="18"/>
  <c r="I77" i="17"/>
  <c r="K77" i="17" s="1"/>
  <c r="B101" i="17"/>
  <c r="D103" i="17"/>
  <c r="C102" i="17"/>
  <c r="B101" i="16"/>
  <c r="J76" i="16"/>
  <c r="K76" i="16" s="1"/>
  <c r="D103" i="16"/>
  <c r="C102" i="16"/>
  <c r="I80" i="18" l="1"/>
  <c r="K80" i="18" s="1"/>
  <c r="D104" i="20"/>
  <c r="C103" i="20"/>
  <c r="B102" i="20"/>
  <c r="D104" i="19"/>
  <c r="C103" i="19"/>
  <c r="B102" i="19"/>
  <c r="B102" i="18"/>
  <c r="D104" i="18"/>
  <c r="C103" i="18"/>
  <c r="D104" i="17"/>
  <c r="C103" i="17"/>
  <c r="B102" i="17"/>
  <c r="D104" i="16"/>
  <c r="C103" i="16"/>
  <c r="B102" i="16"/>
  <c r="B103" i="20" l="1"/>
  <c r="D105" i="20"/>
  <c r="C104" i="20"/>
  <c r="B103" i="19"/>
  <c r="D105" i="19"/>
  <c r="C104" i="19"/>
  <c r="D105" i="18"/>
  <c r="C104" i="18"/>
  <c r="B103" i="18"/>
  <c r="B103" i="17"/>
  <c r="D105" i="17"/>
  <c r="C104" i="17"/>
  <c r="B103" i="16"/>
  <c r="D105" i="16"/>
  <c r="C104" i="16"/>
  <c r="D106" i="20" l="1"/>
  <c r="C105" i="20"/>
  <c r="B104" i="20"/>
  <c r="B104" i="19"/>
  <c r="D106" i="19"/>
  <c r="C105" i="19"/>
  <c r="J80" i="19" s="1"/>
  <c r="B104" i="18"/>
  <c r="D106" i="18"/>
  <c r="C105" i="18"/>
  <c r="J81" i="18" s="1"/>
  <c r="B104" i="17"/>
  <c r="D106" i="17"/>
  <c r="C105" i="17"/>
  <c r="D106" i="16"/>
  <c r="C105" i="16"/>
  <c r="B104" i="16"/>
  <c r="B105" i="20" l="1"/>
  <c r="J81" i="20"/>
  <c r="I81" i="20" s="1"/>
  <c r="K81" i="20" s="1"/>
  <c r="D107" i="20"/>
  <c r="C106" i="20"/>
  <c r="B105" i="19"/>
  <c r="I80" i="19"/>
  <c r="K80" i="19" s="1"/>
  <c r="D107" i="19"/>
  <c r="C106" i="19"/>
  <c r="B106" i="19" s="1"/>
  <c r="B105" i="18"/>
  <c r="D107" i="18"/>
  <c r="C106" i="18"/>
  <c r="B106" i="18" s="1"/>
  <c r="B105" i="17"/>
  <c r="J78" i="17"/>
  <c r="I78" i="17" s="1"/>
  <c r="K78" i="17" s="1"/>
  <c r="D107" i="17"/>
  <c r="C106" i="17"/>
  <c r="J77" i="16"/>
  <c r="K77" i="16" s="1"/>
  <c r="B105" i="16"/>
  <c r="D107" i="16"/>
  <c r="C106" i="16"/>
  <c r="B106" i="16" l="1"/>
  <c r="B106" i="17"/>
  <c r="B106" i="20"/>
  <c r="I81" i="18"/>
  <c r="K81" i="18" s="1"/>
  <c r="D108" i="20"/>
  <c r="C107" i="20"/>
  <c r="D108" i="19"/>
  <c r="C107" i="19"/>
  <c r="B107" i="19" s="1"/>
  <c r="D108" i="18"/>
  <c r="C107" i="18"/>
  <c r="B107" i="18" s="1"/>
  <c r="D108" i="17"/>
  <c r="C107" i="17"/>
  <c r="B107" i="17" s="1"/>
  <c r="D108" i="16"/>
  <c r="C107" i="16"/>
  <c r="B107" i="16" s="1"/>
  <c r="B107" i="20" l="1"/>
  <c r="D109" i="20"/>
  <c r="C109" i="20" s="1"/>
  <c r="C108" i="20"/>
  <c r="D109" i="19"/>
  <c r="C109" i="19" s="1"/>
  <c r="J81" i="19" s="1"/>
  <c r="C108" i="19"/>
  <c r="B108" i="19" s="1"/>
  <c r="D109" i="18"/>
  <c r="C109" i="18" s="1"/>
  <c r="C108" i="18"/>
  <c r="B108" i="18" s="1"/>
  <c r="D109" i="17"/>
  <c r="C109" i="17" s="1"/>
  <c r="C108" i="17"/>
  <c r="B108" i="17" s="1"/>
  <c r="D109" i="16"/>
  <c r="C109" i="16" s="1"/>
  <c r="C108" i="16"/>
  <c r="B108" i="16" s="1"/>
  <c r="B108" i="20" l="1"/>
  <c r="B109" i="20" s="1"/>
  <c r="J82" i="20"/>
  <c r="I82" i="20" s="1"/>
  <c r="K82" i="20" s="1"/>
  <c r="I81" i="19"/>
  <c r="K81" i="19" s="1"/>
  <c r="B109" i="19"/>
  <c r="J82" i="18"/>
  <c r="B109" i="18"/>
  <c r="B109" i="17"/>
  <c r="J79" i="17"/>
  <c r="I79" i="17" s="1"/>
  <c r="K79" i="17" s="1"/>
  <c r="B109" i="16"/>
  <c r="J78" i="16"/>
  <c r="K78" i="16" s="1"/>
  <c r="I82" i="18" l="1"/>
  <c r="K82" i="18" s="1"/>
  <c r="D91" i="21" l="1"/>
  <c r="D92" i="21" s="1"/>
  <c r="D93" i="21" s="1"/>
  <c r="D94" i="21" s="1"/>
  <c r="D95" i="21" l="1"/>
  <c r="D96" i="21" s="1"/>
  <c r="D97" i="21" s="1"/>
  <c r="C92" i="21"/>
  <c r="C96" i="21" s="1"/>
  <c r="C91" i="21"/>
  <c r="C95" i="21" s="1"/>
  <c r="J74" i="21"/>
  <c r="K74" i="21" s="1"/>
  <c r="C93" i="21"/>
  <c r="C97" i="21" s="1"/>
  <c r="J76" i="21" s="1"/>
  <c r="C94" i="21" l="1"/>
  <c r="K76" i="21" s="1"/>
  <c r="B91" i="21"/>
  <c r="J75" i="21"/>
  <c r="K75" i="21" s="1"/>
  <c r="B92" i="21" l="1"/>
  <c r="B93" i="21" l="1"/>
  <c r="B94" i="21" l="1"/>
  <c r="B95" i="21" s="1"/>
  <c r="B96" i="21" l="1"/>
  <c r="B97" i="21" s="1"/>
  <c r="F91" i="15"/>
  <c r="D92" i="15" s="1"/>
  <c r="C92" i="15" l="1"/>
  <c r="D93" i="15"/>
  <c r="D94" i="15" l="1"/>
  <c r="C93" i="15"/>
  <c r="B92" i="15"/>
  <c r="B93" i="15" l="1"/>
  <c r="J75" i="15"/>
  <c r="K75" i="15" s="1"/>
  <c r="C94" i="15"/>
  <c r="D95" i="15"/>
  <c r="B94" i="15" l="1"/>
  <c r="D96" i="15"/>
  <c r="C95" i="15"/>
  <c r="B95" i="15" l="1"/>
  <c r="D97" i="15"/>
  <c r="C96" i="15"/>
  <c r="B96" i="15" l="1"/>
  <c r="D98" i="15"/>
  <c r="C97" i="15"/>
  <c r="J76" i="15" l="1"/>
  <c r="K76" i="15" s="1"/>
  <c r="B97" i="15"/>
  <c r="D99" i="15"/>
  <c r="C98" i="15"/>
  <c r="B98" i="15" l="1"/>
  <c r="D100" i="15"/>
  <c r="C99" i="15"/>
  <c r="B99" i="15" l="1"/>
  <c r="D101" i="15"/>
  <c r="C100" i="15"/>
  <c r="B100" i="15" l="1"/>
  <c r="D102" i="15"/>
  <c r="C101" i="15"/>
  <c r="B101" i="15" l="1"/>
  <c r="J77" i="15"/>
  <c r="K77" i="15" s="1"/>
  <c r="D103" i="15"/>
  <c r="C102" i="15"/>
  <c r="B102" i="15" l="1"/>
  <c r="D104" i="15"/>
  <c r="C103" i="15"/>
  <c r="B103" i="15" l="1"/>
  <c r="D105" i="15"/>
  <c r="C104" i="15"/>
  <c r="B104" i="15" l="1"/>
  <c r="D106" i="15"/>
  <c r="C105" i="15"/>
  <c r="B105" i="15" l="1"/>
  <c r="J78" i="15"/>
  <c r="K78" i="15" s="1"/>
  <c r="D107" i="15"/>
  <c r="C106" i="15"/>
  <c r="B106" i="15" s="1"/>
  <c r="D108" i="15" l="1"/>
  <c r="C107" i="15"/>
  <c r="B107" i="15" s="1"/>
  <c r="D109" i="15" l="1"/>
  <c r="C109" i="15" s="1"/>
  <c r="C108" i="15"/>
  <c r="B108" i="15" s="1"/>
  <c r="J79" i="15" l="1"/>
  <c r="K79" i="15" s="1"/>
  <c r="B109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 José Gutiérrez Morales</author>
  </authors>
  <commentList>
    <comment ref="G7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H7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I7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G8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H8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 José Gutiérrez Morales</author>
  </authors>
  <commentList>
    <comment ref="G7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H7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I7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G8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H80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 José Gutiérrez Morales</author>
  </authors>
  <commentList>
    <comment ref="G7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H7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I7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G8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H8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 José Gutiérrez Morales</author>
  </authors>
  <commentList>
    <comment ref="G7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H7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I7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G8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H8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 José Gutiérrez Morales</author>
  </authors>
  <commentList>
    <comment ref="G7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H7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I7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G84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H8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 José Gutiérrez Morales</author>
  </authors>
  <commentList>
    <comment ref="G7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H7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I77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G86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H86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 José Gutiérrez Morales</author>
  </authors>
  <commentList>
    <comment ref="G6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H6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  <comment ref="I67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de estadisticas
</t>
        </r>
      </text>
    </comment>
  </commentList>
</comments>
</file>

<file path=xl/sharedStrings.xml><?xml version="1.0" encoding="utf-8"?>
<sst xmlns="http://schemas.openxmlformats.org/spreadsheetml/2006/main" count="884" uniqueCount="142">
  <si>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</si>
  <si>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</si>
  <si>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</si>
  <si>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</si>
  <si>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</si>
  <si>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</si>
  <si>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</si>
  <si>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</si>
  <si>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</si>
  <si>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</si>
  <si>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</si>
  <si>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</si>
  <si>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</si>
  <si>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</si>
  <si>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</si>
  <si>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</si>
  <si>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</si>
  <si>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</si>
  <si>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</si>
  <si>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</si>
  <si>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</si>
  <si>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</si>
  <si>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</si>
  <si>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</si>
  <si>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2019Q4</t>
  </si>
  <si>
    <t>2019Q1</t>
  </si>
  <si>
    <t>2019Q2</t>
  </si>
  <si>
    <t>2019Q3</t>
  </si>
  <si>
    <t>pib</t>
  </si>
  <si>
    <t>y</t>
  </si>
  <si>
    <t>v_y</t>
  </si>
  <si>
    <t>consumo</t>
  </si>
  <si>
    <t>c</t>
  </si>
  <si>
    <t>v_c</t>
  </si>
  <si>
    <t>fbkf</t>
  </si>
  <si>
    <t>v_fbkf</t>
  </si>
  <si>
    <t>gasto</t>
  </si>
  <si>
    <t>g</t>
  </si>
  <si>
    <t>v_g</t>
  </si>
  <si>
    <t>Formación Bruta de Capital fijo</t>
  </si>
  <si>
    <t>expor</t>
  </si>
  <si>
    <t>x</t>
  </si>
  <si>
    <t>v_x</t>
  </si>
  <si>
    <t>import</t>
  </si>
  <si>
    <t>imp</t>
  </si>
  <si>
    <t>v_imp</t>
  </si>
  <si>
    <t>2020Q1</t>
  </si>
  <si>
    <t>2020Q3</t>
  </si>
  <si>
    <t>2020Q2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</si>
  <si>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</si>
  <si>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</si>
  <si>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</si>
  <si>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</si>
  <si>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</si>
  <si>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</si>
  <si>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</si>
  <si>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</si>
  <si>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</si>
  <si>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</si>
  <si>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</si>
  <si>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</si>
  <si>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</si>
  <si>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</si>
  <si>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</si>
  <si>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</si>
  <si>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</si>
  <si>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</si>
  <si>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</si>
  <si>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</si>
  <si>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</si>
  <si>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Año</t>
  </si>
  <si>
    <t>Tasa</t>
  </si>
  <si>
    <t>Nivel</t>
  </si>
  <si>
    <t>Cálculo</t>
  </si>
  <si>
    <t>Diferencia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</si>
  <si>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</si>
  <si>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</si>
  <si>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</si>
  <si>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</si>
  <si>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</si>
  <si>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</si>
  <si>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</si>
  <si>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</si>
  <si>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</si>
  <si>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</si>
  <si>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</si>
  <si>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</si>
  <si>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</si>
  <si>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</si>
  <si>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</si>
  <si>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</si>
  <si>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</si>
  <si>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</si>
  <si>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</si>
  <si>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</si>
  <si>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</si>
  <si>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</si>
  <si>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</si>
  <si>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</si>
  <si>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</si>
  <si>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</si>
  <si>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</si>
  <si>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</si>
  <si>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</si>
  <si>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</si>
  <si>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</si>
  <si>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</si>
  <si>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</si>
  <si>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</si>
  <si>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</si>
  <si>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</si>
  <si>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</si>
  <si>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</si>
  <si>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</si>
  <si>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</si>
  <si>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</si>
  <si>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</si>
  <si>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</si>
  <si>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</si>
  <si>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</si>
  <si>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</si>
  <si>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</si>
  <si>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</si>
  <si>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2026Q1</t>
  </si>
  <si>
    <t>2026Q2</t>
  </si>
  <si>
    <t>2026Q3</t>
  </si>
  <si>
    <t>2026Q4</t>
  </si>
  <si>
    <t>Tasa (%)</t>
  </si>
  <si>
    <t>↓</t>
  </si>
  <si>
    <t>pegar tasa aquí</t>
  </si>
  <si>
    <t>pegar nivel aquí</t>
  </si>
  <si>
    <t>2027Q2</t>
  </si>
  <si>
    <t>2027Q3</t>
  </si>
  <si>
    <t>2027Q4</t>
  </si>
  <si>
    <t>**</t>
  </si>
  <si>
    <t>Anclajes Trimestrales</t>
  </si>
  <si>
    <t>dem_int</t>
  </si>
  <si>
    <t>d_int</t>
  </si>
  <si>
    <t>v_d_int</t>
  </si>
  <si>
    <t>Proyecciones de Enero 2023</t>
  </si>
  <si>
    <t>Proyecciones de Abril 2023</t>
  </si>
  <si>
    <t>Proyecciones de PIB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</si>
</sst>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"/>
    <numFmt numFmtId="165" formatCode="#,##0.000000"/>
    <numFmt numFmtId="166" formatCode="0.000000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Book Antiqua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Tahoma"/>
      <family val="2"/>
    </font>
    <font>
      <sz val="10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>
      <alignment vertical="top"/>
    </xf>
    <xf numFmtId="43" fontId="3" fillId="0" borderId="0" applyFont="0" applyFill="0" applyBorder="0" applyAlignment="0" applyProtection="0"/>
    <xf numFmtId="0" fontId="2" fillId="0" borderId="0">
      <alignment vertical="top"/>
    </xf>
    <xf numFmtId="0" fontId="6" fillId="0" borderId="0">
      <alignment vertical="top"/>
    </xf>
    <xf numFmtId="0" fontId="3" fillId="0" borderId="0"/>
    <xf numFmtId="0" fontId="6" fillId="0" borderId="0">
      <alignment vertical="top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1" applyNumberFormat="1" applyFont="1"/>
    <xf numFmtId="164" fontId="0" fillId="0" borderId="0" xfId="0" applyNumberFormat="1"/>
    <xf numFmtId="0" fontId="0" fillId="0" borderId="0" xfId="0" applyFill="1"/>
    <xf numFmtId="0" fontId="0" fillId="0" borderId="0" xfId="0" applyBorder="1"/>
    <xf numFmtId="165" fontId="0" fillId="0" borderId="0" xfId="0" applyNumberFormat="1"/>
    <xf numFmtId="17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0" borderId="1" xfId="0" applyBorder="1"/>
    <xf numFmtId="2" fontId="0" fillId="0" borderId="6" xfId="0" applyNumberForma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2" xfId="0" applyBorder="1"/>
    <xf numFmtId="0" fontId="7" fillId="0" borderId="3" xfId="0" applyFont="1" applyBorder="1" applyAlignment="1">
      <alignment horizontal="center"/>
    </xf>
    <xf numFmtId="0" fontId="0" fillId="0" borderId="10" xfId="0" applyBorder="1"/>
    <xf numFmtId="166" fontId="0" fillId="0" borderId="0" xfId="0" applyNumberFormat="1" applyFill="1"/>
    <xf numFmtId="0" fontId="0" fillId="4" borderId="1" xfId="0" applyFill="1" applyBorder="1"/>
    <xf numFmtId="2" fontId="0" fillId="4" borderId="6" xfId="0" applyNumberFormat="1" applyFill="1" applyBorder="1"/>
    <xf numFmtId="0" fontId="0" fillId="4" borderId="10" xfId="0" applyFill="1" applyBorder="1"/>
    <xf numFmtId="0" fontId="0" fillId="4" borderId="2" xfId="0" applyFill="1" applyBorder="1"/>
    <xf numFmtId="0" fontId="8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/>
    <xf numFmtId="167" fontId="0" fillId="0" borderId="0" xfId="0" applyNumberFormat="1"/>
    <xf numFmtId="0" fontId="0" fillId="5" borderId="0" xfId="0" applyFill="1"/>
    <xf numFmtId="167" fontId="0" fillId="2" borderId="0" xfId="0" applyNumberFormat="1" applyFill="1"/>
    <xf numFmtId="0" fontId="0" fillId="6" borderId="10" xfId="0" applyFill="1" applyBorder="1"/>
    <xf numFmtId="0" fontId="0" fillId="6" borderId="1" xfId="0" applyFill="1" applyBorder="1"/>
    <xf numFmtId="2" fontId="0" fillId="6" borderId="6" xfId="0" applyNumberFormat="1" applyFill="1" applyBorder="1"/>
    <xf numFmtId="0" fontId="0" fillId="6" borderId="11" xfId="0" applyFill="1" applyBorder="1"/>
    <xf numFmtId="0" fontId="0" fillId="6" borderId="7" xfId="0" applyFill="1" applyBorder="1"/>
    <xf numFmtId="2" fontId="0" fillId="6" borderId="8" xfId="0" applyNumberFormat="1" applyFill="1" applyBorder="1"/>
    <xf numFmtId="0" fontId="0" fillId="7" borderId="10" xfId="0" applyFill="1" applyBorder="1"/>
    <xf numFmtId="0" fontId="0" fillId="7" borderId="1" xfId="0" applyFill="1" applyBorder="1"/>
    <xf numFmtId="2" fontId="0" fillId="7" borderId="6" xfId="0" applyNumberFormat="1" applyFill="1" applyBorder="1"/>
    <xf numFmtId="0" fontId="0" fillId="7" borderId="2" xfId="0" applyFill="1" applyBorder="1"/>
    <xf numFmtId="0" fontId="0" fillId="6" borderId="2" xfId="0" applyFill="1" applyBorder="1"/>
    <xf numFmtId="0" fontId="0" fillId="6" borderId="12" xfId="0" applyFill="1" applyBorder="1"/>
    <xf numFmtId="0" fontId="0" fillId="6" borderId="13" xfId="0" applyFill="1" applyBorder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 wrapText="1"/>
    </xf>
    <xf numFmtId="0" fontId="7" fillId="8" borderId="3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0" fillId="8" borderId="10" xfId="0" applyFill="1" applyBorder="1"/>
    <xf numFmtId="0" fontId="0" fillId="8" borderId="2" xfId="0" applyFill="1" applyBorder="1"/>
    <xf numFmtId="167" fontId="0" fillId="0" borderId="0" xfId="0" applyNumberFormat="1" applyFill="1"/>
    <xf numFmtId="0" fontId="0" fillId="0" borderId="14" xfId="0" applyBorder="1" applyAlignment="1">
      <alignment horizontal="center" wrapText="1"/>
    </xf>
  </cellXfs>
  <cellStyles count="15">
    <cellStyle name="Estilo 1" xfId="5" xr:uid="{00000000-0005-0000-0000-000000000000}"/>
    <cellStyle name="Millares 2" xfId="4" xr:uid="{00000000-0005-0000-0000-000001000000}"/>
    <cellStyle name="Millares 3" xfId="10" xr:uid="{00000000-0005-0000-0000-000002000000}"/>
    <cellStyle name="Millares 4" xfId="14" xr:uid="{00000000-0005-0000-0000-00003A000000}"/>
    <cellStyle name="Normal" xfId="0" builtinId="0"/>
    <cellStyle name="Normal 2" xfId="2" xr:uid="{00000000-0005-0000-0000-000004000000}"/>
    <cellStyle name="Normal 2 2" xfId="11" xr:uid="{00000000-0005-0000-0000-000005000000}"/>
    <cellStyle name="Normal 3" xfId="7" xr:uid="{00000000-0005-0000-0000-000006000000}"/>
    <cellStyle name="Normal 4" xfId="3" xr:uid="{00000000-0005-0000-0000-000007000000}"/>
    <cellStyle name="Normal 5" xfId="9" xr:uid="{00000000-0005-0000-0000-000008000000}"/>
    <cellStyle name="Normal 6" xfId="6" xr:uid="{00000000-0005-0000-0000-000009000000}"/>
    <cellStyle name="Normal 7" xfId="8" xr:uid="{00000000-0005-0000-0000-00000A000000}"/>
    <cellStyle name="Normal 8" xfId="13" xr:uid="{00000000-0005-0000-0000-00003B000000}"/>
    <cellStyle name="Porcentaje" xfId="1" builtinId="5"/>
    <cellStyle name="Porcentual 2" xfId="12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"/>
  <sheetViews>
    <sheetView tabSelected="1" zoomScaleNormal="100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4" max="4" width="12" bestFit="1" customWidth="1"/>
    <col min="7" max="7" width="12" bestFit="1" customWidth="1"/>
    <col min="12" max="13" width="18.140625" style="42" customWidth="1"/>
    <col min="15" max="15" width="14" customWidth="1"/>
    <col min="19" max="19" width="12" bestFit="1" customWidth="1"/>
  </cols>
  <sheetData>
    <row r="1" spans="1:4" x14ac:dyDescent="0.25">
      <c r="B1" t="s">
        <v>28</v>
      </c>
      <c r="C1" t="s">
        <v>29</v>
      </c>
      <c r="D1" t="s">
        <v>30</v>
      </c>
    </row>
    <row r="2" spans="1:4" x14ac:dyDescent="0.25">
      <c r="A2" t="s">
        <v>75</v>
      </c>
      <c r="B2">
        <v>70060.600000000006</v>
      </c>
    </row>
    <row r="3" spans="1:4" x14ac:dyDescent="0.25">
      <c r="A3" t="s">
        <v>76</v>
      </c>
      <c r="B3">
        <v>66509.100000000006</v>
      </c>
    </row>
    <row r="4" spans="1:4" x14ac:dyDescent="0.25">
      <c r="A4" t="s">
        <v>77</v>
      </c>
      <c r="B4">
        <v>66314.399999999994</v>
      </c>
    </row>
    <row r="5" spans="1:4" x14ac:dyDescent="0.25">
      <c r="A5" t="s">
        <v>78</v>
      </c>
      <c r="B5">
        <v>71106.3</v>
      </c>
      <c r="C5">
        <f t="shared" ref="C5:C56" si="0">+SUM(B2:B5)</f>
        <v>273990.40000000002</v>
      </c>
    </row>
    <row r="6" spans="1:4" x14ac:dyDescent="0.25">
      <c r="A6" t="s">
        <v>79</v>
      </c>
      <c r="B6">
        <v>72155.3</v>
      </c>
      <c r="C6">
        <f t="shared" si="0"/>
        <v>276085.09999999998</v>
      </c>
    </row>
    <row r="7" spans="1:4" x14ac:dyDescent="0.25">
      <c r="A7" t="s">
        <v>80</v>
      </c>
      <c r="B7">
        <v>69896.2</v>
      </c>
      <c r="C7">
        <f t="shared" si="0"/>
        <v>279472.2</v>
      </c>
    </row>
    <row r="8" spans="1:4" x14ac:dyDescent="0.25">
      <c r="A8" t="s">
        <v>81</v>
      </c>
      <c r="B8">
        <v>70306.100000000006</v>
      </c>
      <c r="C8">
        <f t="shared" si="0"/>
        <v>283463.90000000002</v>
      </c>
    </row>
    <row r="9" spans="1:4" x14ac:dyDescent="0.25">
      <c r="A9" t="s">
        <v>82</v>
      </c>
      <c r="B9">
        <v>73264.100000000006</v>
      </c>
      <c r="C9">
        <f t="shared" si="0"/>
        <v>285621.7</v>
      </c>
      <c r="D9">
        <f t="shared" ref="D9:D60" si="1">+(C9-C5)/C5</f>
        <v>4.2451487351381607E-2</v>
      </c>
    </row>
    <row r="10" spans="1:4" x14ac:dyDescent="0.25">
      <c r="A10" t="s">
        <v>83</v>
      </c>
      <c r="B10">
        <v>75441.3</v>
      </c>
      <c r="C10">
        <f t="shared" si="0"/>
        <v>288907.7</v>
      </c>
      <c r="D10">
        <f t="shared" si="1"/>
        <v>4.6444375303122246E-2</v>
      </c>
    </row>
    <row r="11" spans="1:4" x14ac:dyDescent="0.25">
      <c r="A11" t="s">
        <v>84</v>
      </c>
      <c r="B11">
        <v>71542.100000000006</v>
      </c>
      <c r="C11">
        <f t="shared" si="0"/>
        <v>290553.59999999998</v>
      </c>
      <c r="D11">
        <f t="shared" si="1"/>
        <v>3.9651171028817767E-2</v>
      </c>
    </row>
    <row r="12" spans="1:4" x14ac:dyDescent="0.25">
      <c r="A12" t="s">
        <v>85</v>
      </c>
      <c r="B12">
        <v>71890.5</v>
      </c>
      <c r="C12">
        <f t="shared" si="0"/>
        <v>292138</v>
      </c>
      <c r="D12">
        <f t="shared" si="1"/>
        <v>3.0600369218090825E-2</v>
      </c>
    </row>
    <row r="13" spans="1:4" x14ac:dyDescent="0.25">
      <c r="A13" t="s">
        <v>86</v>
      </c>
      <c r="B13">
        <v>74221.7</v>
      </c>
      <c r="C13">
        <f t="shared" si="0"/>
        <v>293095.60000000003</v>
      </c>
      <c r="D13">
        <f t="shared" si="1"/>
        <v>2.6167129458301044E-2</v>
      </c>
    </row>
    <row r="14" spans="1:4" x14ac:dyDescent="0.25">
      <c r="A14" t="s">
        <v>87</v>
      </c>
      <c r="B14">
        <v>76687.7</v>
      </c>
      <c r="C14">
        <f t="shared" si="0"/>
        <v>294342</v>
      </c>
      <c r="D14">
        <f t="shared" si="1"/>
        <v>1.8809813653287842E-2</v>
      </c>
    </row>
    <row r="15" spans="1:4" x14ac:dyDescent="0.25">
      <c r="A15" t="s">
        <v>88</v>
      </c>
      <c r="B15">
        <v>73508.5</v>
      </c>
      <c r="C15">
        <f t="shared" si="0"/>
        <v>296308.40000000002</v>
      </c>
      <c r="D15">
        <f t="shared" si="1"/>
        <v>1.980632833322336E-2</v>
      </c>
    </row>
    <row r="16" spans="1:4" x14ac:dyDescent="0.25">
      <c r="A16" t="s">
        <v>89</v>
      </c>
      <c r="B16">
        <v>74000.399999999994</v>
      </c>
      <c r="C16">
        <f t="shared" si="0"/>
        <v>298418.3</v>
      </c>
      <c r="D16">
        <f t="shared" si="1"/>
        <v>2.1497716832455854E-2</v>
      </c>
    </row>
    <row r="17" spans="1:4" x14ac:dyDescent="0.25">
      <c r="A17" t="s">
        <v>90</v>
      </c>
      <c r="B17">
        <v>77600.2</v>
      </c>
      <c r="C17">
        <f t="shared" si="0"/>
        <v>301796.8</v>
      </c>
      <c r="D17">
        <f t="shared" si="1"/>
        <v>2.9687241978385046E-2</v>
      </c>
    </row>
    <row r="18" spans="1:4" x14ac:dyDescent="0.25">
      <c r="A18" t="s">
        <v>91</v>
      </c>
      <c r="B18">
        <v>79264</v>
      </c>
      <c r="C18">
        <f t="shared" si="0"/>
        <v>304373.09999999998</v>
      </c>
      <c r="D18">
        <f t="shared" si="1"/>
        <v>3.4079743971298614E-2</v>
      </c>
    </row>
    <row r="19" spans="1:4" x14ac:dyDescent="0.25">
      <c r="A19" t="s">
        <v>92</v>
      </c>
      <c r="B19">
        <v>77149.5</v>
      </c>
      <c r="C19">
        <f t="shared" si="0"/>
        <v>308014.09999999998</v>
      </c>
      <c r="D19">
        <f t="shared" si="1"/>
        <v>3.9505123715696054E-2</v>
      </c>
    </row>
    <row r="20" spans="1:4" x14ac:dyDescent="0.25">
      <c r="A20" t="s">
        <v>93</v>
      </c>
      <c r="B20">
        <v>75770.3</v>
      </c>
      <c r="C20">
        <f t="shared" si="0"/>
        <v>309784</v>
      </c>
      <c r="D20">
        <f t="shared" si="1"/>
        <v>3.8086471238526633E-2</v>
      </c>
    </row>
    <row r="21" spans="1:4" x14ac:dyDescent="0.25">
      <c r="A21" t="s">
        <v>94</v>
      </c>
      <c r="B21">
        <v>78863.600000000006</v>
      </c>
      <c r="C21">
        <f t="shared" si="0"/>
        <v>311047.40000000002</v>
      </c>
      <c r="D21">
        <f t="shared" si="1"/>
        <v>3.0651749786611504E-2</v>
      </c>
    </row>
    <row r="22" spans="1:4" x14ac:dyDescent="0.25">
      <c r="A22" t="s">
        <v>95</v>
      </c>
      <c r="B22">
        <v>83160</v>
      </c>
      <c r="C22">
        <f t="shared" si="0"/>
        <v>314943.40000000002</v>
      </c>
      <c r="D22">
        <f t="shared" si="1"/>
        <v>3.4728101793489792E-2</v>
      </c>
    </row>
    <row r="23" spans="1:4" x14ac:dyDescent="0.25">
      <c r="A23" t="s">
        <v>96</v>
      </c>
      <c r="B23">
        <v>79399.399999999994</v>
      </c>
      <c r="C23">
        <f t="shared" si="0"/>
        <v>317193.30000000005</v>
      </c>
      <c r="D23">
        <f t="shared" si="1"/>
        <v>2.9801233125366894E-2</v>
      </c>
    </row>
    <row r="24" spans="1:4" x14ac:dyDescent="0.25">
      <c r="A24" t="s">
        <v>97</v>
      </c>
      <c r="B24">
        <v>80781.3</v>
      </c>
      <c r="C24">
        <f t="shared" si="0"/>
        <v>322204.3</v>
      </c>
      <c r="D24">
        <f t="shared" si="1"/>
        <v>4.0093419931306939E-2</v>
      </c>
    </row>
    <row r="25" spans="1:4" x14ac:dyDescent="0.25">
      <c r="A25" t="s">
        <v>98</v>
      </c>
      <c r="B25">
        <v>85047.2</v>
      </c>
      <c r="C25">
        <f t="shared" si="0"/>
        <v>328387.90000000002</v>
      </c>
      <c r="D25">
        <f t="shared" si="1"/>
        <v>5.5748737973697893E-2</v>
      </c>
    </row>
    <row r="26" spans="1:4" x14ac:dyDescent="0.25">
      <c r="A26" t="s">
        <v>99</v>
      </c>
      <c r="B26">
        <v>88341.8</v>
      </c>
      <c r="C26">
        <f t="shared" si="0"/>
        <v>333569.7</v>
      </c>
      <c r="D26">
        <f t="shared" si="1"/>
        <v>5.9141737848768978E-2</v>
      </c>
    </row>
    <row r="27" spans="1:4" x14ac:dyDescent="0.25">
      <c r="A27" t="s">
        <v>100</v>
      </c>
      <c r="B27">
        <v>85226.5</v>
      </c>
      <c r="C27">
        <f t="shared" si="0"/>
        <v>339396.8</v>
      </c>
      <c r="D27">
        <f t="shared" si="1"/>
        <v>6.999990226779676E-2</v>
      </c>
    </row>
    <row r="28" spans="1:4" x14ac:dyDescent="0.25">
      <c r="A28" t="s">
        <v>101</v>
      </c>
      <c r="B28">
        <v>85488.2</v>
      </c>
      <c r="C28">
        <f t="shared" si="0"/>
        <v>344103.7</v>
      </c>
      <c r="D28">
        <f t="shared" si="1"/>
        <v>6.7967435568054263E-2</v>
      </c>
    </row>
    <row r="29" spans="1:4" x14ac:dyDescent="0.25">
      <c r="A29" t="s">
        <v>102</v>
      </c>
      <c r="B29">
        <v>89195</v>
      </c>
      <c r="C29">
        <f t="shared" si="0"/>
        <v>348251.5</v>
      </c>
      <c r="D29">
        <f t="shared" si="1"/>
        <v>6.0488221399144046E-2</v>
      </c>
    </row>
    <row r="30" spans="1:4" x14ac:dyDescent="0.25">
      <c r="A30" t="s">
        <v>103</v>
      </c>
      <c r="B30">
        <v>90929.600000000006</v>
      </c>
      <c r="C30">
        <f t="shared" si="0"/>
        <v>350839.30000000005</v>
      </c>
      <c r="D30">
        <f t="shared" si="1"/>
        <v>5.1772088412107078E-2</v>
      </c>
    </row>
    <row r="31" spans="1:4" x14ac:dyDescent="0.25">
      <c r="A31" t="s">
        <v>104</v>
      </c>
      <c r="B31">
        <v>90145.1</v>
      </c>
      <c r="C31">
        <f t="shared" si="0"/>
        <v>355757.9</v>
      </c>
      <c r="D31">
        <f t="shared" si="1"/>
        <v>4.8206406188862225E-2</v>
      </c>
    </row>
    <row r="32" spans="1:4" x14ac:dyDescent="0.25">
      <c r="A32" t="s">
        <v>105</v>
      </c>
      <c r="B32">
        <v>88192.3</v>
      </c>
      <c r="C32">
        <f t="shared" si="0"/>
        <v>358462</v>
      </c>
      <c r="D32">
        <f t="shared" si="1"/>
        <v>4.1726665537162165E-2</v>
      </c>
    </row>
    <row r="33" spans="1:4" x14ac:dyDescent="0.25">
      <c r="A33" t="s">
        <v>106</v>
      </c>
      <c r="B33">
        <v>91738.9</v>
      </c>
      <c r="C33">
        <f t="shared" si="0"/>
        <v>361005.9</v>
      </c>
      <c r="D33">
        <f t="shared" si="1"/>
        <v>3.6624106428830953E-2</v>
      </c>
    </row>
    <row r="34" spans="1:4" x14ac:dyDescent="0.25">
      <c r="A34" t="s">
        <v>107</v>
      </c>
      <c r="B34">
        <v>90819.8</v>
      </c>
      <c r="C34">
        <f t="shared" si="0"/>
        <v>360896.10000000003</v>
      </c>
      <c r="D34">
        <f t="shared" si="1"/>
        <v>2.8664975674047882E-2</v>
      </c>
    </row>
    <row r="35" spans="1:4" x14ac:dyDescent="0.25">
      <c r="A35" t="s">
        <v>108</v>
      </c>
      <c r="B35">
        <v>89285.9</v>
      </c>
      <c r="C35">
        <f t="shared" si="0"/>
        <v>360036.9</v>
      </c>
      <c r="D35">
        <f t="shared" si="1"/>
        <v>1.2027842529990198E-2</v>
      </c>
    </row>
    <row r="36" spans="1:4" x14ac:dyDescent="0.25">
      <c r="A36" t="s">
        <v>109</v>
      </c>
      <c r="B36">
        <v>89414.1</v>
      </c>
      <c r="C36">
        <f t="shared" si="0"/>
        <v>361258.69999999995</v>
      </c>
      <c r="D36">
        <f t="shared" si="1"/>
        <v>7.8019427442795981E-3</v>
      </c>
    </row>
    <row r="37" spans="1:4" x14ac:dyDescent="0.25">
      <c r="A37" t="s">
        <v>110</v>
      </c>
      <c r="B37">
        <v>93767.9</v>
      </c>
      <c r="C37">
        <f t="shared" si="0"/>
        <v>363287.70000000007</v>
      </c>
      <c r="D37">
        <f t="shared" si="1"/>
        <v>6.3206723214220221E-3</v>
      </c>
    </row>
    <row r="38" spans="1:4" x14ac:dyDescent="0.25">
      <c r="A38" t="s">
        <v>111</v>
      </c>
      <c r="B38">
        <v>93561.1</v>
      </c>
      <c r="C38">
        <f t="shared" si="0"/>
        <v>366029</v>
      </c>
      <c r="D38">
        <f t="shared" si="1"/>
        <v>1.4222653001791831E-2</v>
      </c>
    </row>
    <row r="39" spans="1:4" x14ac:dyDescent="0.25">
      <c r="A39" t="s">
        <v>112</v>
      </c>
      <c r="B39">
        <v>92080.5</v>
      </c>
      <c r="C39">
        <f t="shared" si="0"/>
        <v>368823.6</v>
      </c>
      <c r="D39">
        <f t="shared" si="1"/>
        <v>2.4404998487654886E-2</v>
      </c>
    </row>
    <row r="40" spans="1:4" x14ac:dyDescent="0.25">
      <c r="A40" t="s">
        <v>113</v>
      </c>
      <c r="B40">
        <v>91027.199999999997</v>
      </c>
      <c r="C40">
        <f t="shared" si="0"/>
        <v>370436.7</v>
      </c>
      <c r="D40">
        <f t="shared" si="1"/>
        <v>2.5405616529096904E-2</v>
      </c>
    </row>
    <row r="41" spans="1:4" x14ac:dyDescent="0.25">
      <c r="A41" t="s">
        <v>114</v>
      </c>
      <c r="B41">
        <v>96812</v>
      </c>
      <c r="C41">
        <f t="shared" si="0"/>
        <v>373480.8</v>
      </c>
      <c r="D41">
        <f t="shared" si="1"/>
        <v>2.8057927642471562E-2</v>
      </c>
    </row>
    <row r="42" spans="1:4" x14ac:dyDescent="0.25">
      <c r="A42" t="s">
        <v>115</v>
      </c>
      <c r="B42">
        <v>97288.7</v>
      </c>
      <c r="C42">
        <f t="shared" si="0"/>
        <v>377208.4</v>
      </c>
      <c r="D42">
        <f t="shared" si="1"/>
        <v>3.0542388717833897E-2</v>
      </c>
    </row>
    <row r="43" spans="1:4" x14ac:dyDescent="0.25">
      <c r="A43" t="s">
        <v>116</v>
      </c>
      <c r="B43">
        <v>96227</v>
      </c>
      <c r="C43">
        <f t="shared" si="0"/>
        <v>381354.9</v>
      </c>
      <c r="D43">
        <f t="shared" si="1"/>
        <v>3.3976404980592477E-2</v>
      </c>
    </row>
    <row r="44" spans="1:4" x14ac:dyDescent="0.25">
      <c r="A44" t="s">
        <v>117</v>
      </c>
      <c r="B44">
        <v>96247.7</v>
      </c>
      <c r="C44">
        <f t="shared" si="0"/>
        <v>386575.4</v>
      </c>
      <c r="D44">
        <f t="shared" si="1"/>
        <v>4.356668764191024E-2</v>
      </c>
    </row>
    <row r="45" spans="1:4" x14ac:dyDescent="0.25">
      <c r="A45" t="s">
        <v>118</v>
      </c>
      <c r="B45">
        <v>100318.9</v>
      </c>
      <c r="C45">
        <f t="shared" si="0"/>
        <v>390082.30000000005</v>
      </c>
      <c r="D45">
        <f t="shared" si="1"/>
        <v>4.4450745526945584E-2</v>
      </c>
    </row>
    <row r="46" spans="1:4" x14ac:dyDescent="0.25">
      <c r="A46" t="s">
        <v>119</v>
      </c>
      <c r="B46">
        <v>101001.4</v>
      </c>
      <c r="C46">
        <f t="shared" si="0"/>
        <v>393795</v>
      </c>
      <c r="D46">
        <f t="shared" si="1"/>
        <v>4.3971979415092496E-2</v>
      </c>
    </row>
    <row r="47" spans="1:4" x14ac:dyDescent="0.25">
      <c r="A47" t="s">
        <v>120</v>
      </c>
      <c r="B47">
        <v>98806.399999999994</v>
      </c>
      <c r="C47">
        <f t="shared" si="0"/>
        <v>396374.4</v>
      </c>
      <c r="D47">
        <f t="shared" si="1"/>
        <v>3.9384573267578306E-2</v>
      </c>
    </row>
    <row r="48" spans="1:4" x14ac:dyDescent="0.25">
      <c r="A48" t="s">
        <v>121</v>
      </c>
      <c r="B48">
        <v>98662.2</v>
      </c>
      <c r="C48">
        <f t="shared" si="0"/>
        <v>398788.89999999997</v>
      </c>
      <c r="D48">
        <f t="shared" si="1"/>
        <v>3.1594095226959454E-2</v>
      </c>
    </row>
    <row r="49" spans="1:21" x14ac:dyDescent="0.25">
      <c r="A49" t="s">
        <v>122</v>
      </c>
      <c r="B49">
        <v>103889.3</v>
      </c>
      <c r="C49">
        <f t="shared" si="0"/>
        <v>402359.3</v>
      </c>
      <c r="D49">
        <f t="shared" si="1"/>
        <v>3.147284560206895E-2</v>
      </c>
    </row>
    <row r="50" spans="1:21" x14ac:dyDescent="0.25">
      <c r="A50" t="s">
        <v>0</v>
      </c>
      <c r="B50">
        <v>103959.63667167393</v>
      </c>
      <c r="C50">
        <f t="shared" si="0"/>
        <v>405317.53667167388</v>
      </c>
      <c r="D50">
        <f t="shared" si="1"/>
        <v>2.9260241170339589E-2</v>
      </c>
    </row>
    <row r="51" spans="1:21" x14ac:dyDescent="0.25">
      <c r="A51" t="s">
        <v>1</v>
      </c>
      <c r="B51">
        <v>103201.62104709036</v>
      </c>
      <c r="C51">
        <f t="shared" si="0"/>
        <v>409712.75771876425</v>
      </c>
      <c r="D51">
        <f t="shared" si="1"/>
        <v>3.3650906109890605E-2</v>
      </c>
    </row>
    <row r="52" spans="1:21" x14ac:dyDescent="0.25">
      <c r="A52" t="s">
        <v>2</v>
      </c>
      <c r="B52">
        <v>102372.00723555668</v>
      </c>
      <c r="C52">
        <f t="shared" si="0"/>
        <v>413422.56495432096</v>
      </c>
      <c r="D52">
        <f t="shared" si="1"/>
        <v>3.669526647888393E-2</v>
      </c>
    </row>
    <row r="53" spans="1:21" x14ac:dyDescent="0.25">
      <c r="A53" t="s">
        <v>3</v>
      </c>
      <c r="B53">
        <v>106849.95534555738</v>
      </c>
      <c r="C53">
        <f t="shared" si="0"/>
        <v>416383.22029987833</v>
      </c>
      <c r="D53">
        <f t="shared" si="1"/>
        <v>3.4854221835753131E-2</v>
      </c>
    </row>
    <row r="54" spans="1:21" x14ac:dyDescent="0.25">
      <c r="A54" t="s">
        <v>4</v>
      </c>
      <c r="B54">
        <v>108290.2690765329</v>
      </c>
      <c r="C54">
        <f t="shared" si="0"/>
        <v>420713.85270473734</v>
      </c>
      <c r="D54">
        <f t="shared" si="1"/>
        <v>3.7985812702535968E-2</v>
      </c>
    </row>
    <row r="55" spans="1:21" x14ac:dyDescent="0.25">
      <c r="A55" t="s">
        <v>5</v>
      </c>
      <c r="B55">
        <v>107650.0867610547</v>
      </c>
      <c r="C55">
        <f t="shared" si="0"/>
        <v>425162.31841870164</v>
      </c>
      <c r="D55">
        <f t="shared" si="1"/>
        <v>3.7708273440053126E-2</v>
      </c>
    </row>
    <row r="56" spans="1:21" x14ac:dyDescent="0.25">
      <c r="A56" t="s">
        <v>6</v>
      </c>
      <c r="B56">
        <v>106782.48637889733</v>
      </c>
      <c r="C56">
        <f t="shared" si="0"/>
        <v>429572.79756204231</v>
      </c>
      <c r="D56">
        <f t="shared" si="1"/>
        <v>3.9064710000785249E-2</v>
      </c>
      <c r="U56" s="6"/>
    </row>
    <row r="57" spans="1:21" x14ac:dyDescent="0.25">
      <c r="A57" t="s">
        <v>7</v>
      </c>
      <c r="B57">
        <v>112164.3561483037</v>
      </c>
      <c r="C57">
        <f>+SUM(B54:B57)</f>
        <v>434887.19836478867</v>
      </c>
      <c r="D57">
        <f t="shared" si="1"/>
        <v>4.4439778460774203E-2</v>
      </c>
    </row>
    <row r="58" spans="1:21" x14ac:dyDescent="0.25">
      <c r="A58" t="s">
        <v>8</v>
      </c>
      <c r="B58">
        <v>113346.83424026238</v>
      </c>
      <c r="C58">
        <f t="shared" ref="C58:C60" si="2">+SUM(B55:B58)</f>
        <v>439943.76352851815</v>
      </c>
      <c r="D58">
        <f t="shared" si="1"/>
        <v>4.5707814706250287E-2</v>
      </c>
    </row>
    <row r="59" spans="1:21" x14ac:dyDescent="0.25">
      <c r="A59" t="s">
        <v>9</v>
      </c>
      <c r="B59">
        <v>111017.41371810602</v>
      </c>
      <c r="C59">
        <f t="shared" si="2"/>
        <v>443311.09048556944</v>
      </c>
      <c r="D59">
        <f t="shared" si="1"/>
        <v>4.2686689954952235E-2</v>
      </c>
    </row>
    <row r="60" spans="1:21" x14ac:dyDescent="0.25">
      <c r="A60" t="s">
        <v>10</v>
      </c>
      <c r="B60">
        <v>112034.60230497821</v>
      </c>
      <c r="C60">
        <f t="shared" si="2"/>
        <v>448563.20641165029</v>
      </c>
      <c r="D60">
        <f t="shared" si="1"/>
        <v>4.4207661559075406E-2</v>
      </c>
    </row>
    <row r="61" spans="1:21" x14ac:dyDescent="0.25">
      <c r="A61" t="s">
        <v>11</v>
      </c>
      <c r="B61">
        <v>116284.6746727151</v>
      </c>
      <c r="C61">
        <f>+SUM(B58:B61)</f>
        <v>452683.5249360617</v>
      </c>
      <c r="D61">
        <f>+(C61-C57)/C57</f>
        <v>4.092170714196388E-2</v>
      </c>
    </row>
    <row r="62" spans="1:21" x14ac:dyDescent="0.25">
      <c r="A62" t="s">
        <v>12</v>
      </c>
      <c r="B62">
        <v>115246.85894905232</v>
      </c>
      <c r="C62">
        <f>+SUM(B59:B62)</f>
        <v>454583.54964485159</v>
      </c>
      <c r="D62">
        <f>+(C62-C58)/C58</f>
        <v>3.3276494247620948E-2</v>
      </c>
      <c r="Q62" s="2"/>
      <c r="R62" s="2"/>
    </row>
    <row r="63" spans="1:21" x14ac:dyDescent="0.25">
      <c r="A63" t="s">
        <v>13</v>
      </c>
      <c r="B63">
        <v>115127.02171415016</v>
      </c>
      <c r="C63">
        <f t="shared" ref="C63:C68" si="3">+SUM(B60:B63)</f>
        <v>458693.15764089575</v>
      </c>
      <c r="D63">
        <f>+(C63-C59)/C59</f>
        <v>3.4698132948756046E-2</v>
      </c>
    </row>
    <row r="64" spans="1:21" ht="15" customHeight="1" x14ac:dyDescent="0.25">
      <c r="A64" t="s">
        <v>14</v>
      </c>
      <c r="B64">
        <v>114353.32040905356</v>
      </c>
      <c r="C64">
        <f t="shared" si="3"/>
        <v>461011.8757449711</v>
      </c>
      <c r="D64">
        <f t="shared" ref="D64:D65" si="4">+(C64-C60)/C60</f>
        <v>2.7752319306137113E-2</v>
      </c>
      <c r="M64" s="45"/>
    </row>
    <row r="65" spans="1:18" x14ac:dyDescent="0.25">
      <c r="A65" t="s">
        <v>15</v>
      </c>
      <c r="B65">
        <v>120078.29558965136</v>
      </c>
      <c r="C65">
        <f t="shared" si="3"/>
        <v>464805.49666190741</v>
      </c>
      <c r="D65">
        <f t="shared" si="4"/>
        <v>2.6778027160493306E-2</v>
      </c>
      <c r="E65" s="1"/>
      <c r="M65" s="45"/>
    </row>
    <row r="66" spans="1:18" x14ac:dyDescent="0.25">
      <c r="A66" t="s">
        <v>16</v>
      </c>
      <c r="B66">
        <v>120680.73468641988</v>
      </c>
      <c r="C66">
        <f t="shared" si="3"/>
        <v>470239.37239927502</v>
      </c>
      <c r="D66">
        <f>+(C66-C62)/C62</f>
        <v>3.4439923676637021E-2</v>
      </c>
      <c r="M66" s="45"/>
    </row>
    <row r="67" spans="1:18" x14ac:dyDescent="0.25">
      <c r="A67" t="s">
        <v>17</v>
      </c>
      <c r="B67">
        <v>117990.29559335139</v>
      </c>
      <c r="C67">
        <f t="shared" si="3"/>
        <v>473102.64627847623</v>
      </c>
      <c r="D67">
        <f>+(C67-C63)/C63</f>
        <v>3.1414221898774124E-2</v>
      </c>
      <c r="M67" s="45"/>
    </row>
    <row r="68" spans="1:18" x14ac:dyDescent="0.25">
      <c r="A68" s="3" t="s">
        <v>18</v>
      </c>
      <c r="B68">
        <v>117906.05719527484</v>
      </c>
      <c r="C68" s="3">
        <f t="shared" si="3"/>
        <v>476655.3830646975</v>
      </c>
      <c r="D68" s="3">
        <f>+(C68-C64)/C64</f>
        <v>3.3932981215391268E-2</v>
      </c>
      <c r="M68" s="45"/>
    </row>
    <row r="69" spans="1:18" x14ac:dyDescent="0.25">
      <c r="A69" s="3" t="s">
        <v>19</v>
      </c>
      <c r="B69">
        <v>122543.72725077065</v>
      </c>
      <c r="C69" s="3">
        <f>+SUM(B66:B69)</f>
        <v>479120.81472581677</v>
      </c>
      <c r="D69" s="3">
        <f>+(C69-C65)/C65</f>
        <v>3.0798512854769682E-2</v>
      </c>
    </row>
    <row r="70" spans="1:18" x14ac:dyDescent="0.25">
      <c r="A70" s="3" t="s">
        <v>20</v>
      </c>
      <c r="B70">
        <v>123908.60847421989</v>
      </c>
      <c r="C70" s="3">
        <f t="shared" ref="C70:C75" si="5">+SUM(B67:B70)</f>
        <v>482348.6885136168</v>
      </c>
      <c r="D70" s="3">
        <f t="shared" ref="D70:D77" si="6">+(C70-C66)/C66</f>
        <v>2.5751387112816868E-2</v>
      </c>
      <c r="M70" s="43"/>
      <c r="N70" s="3"/>
      <c r="O70" s="3"/>
    </row>
    <row r="71" spans="1:18" x14ac:dyDescent="0.25">
      <c r="A71" s="3" t="s">
        <v>21</v>
      </c>
      <c r="B71">
        <v>123025.73086243017</v>
      </c>
      <c r="C71" s="3">
        <f>+SUM(B68:B71)</f>
        <v>487384.12378269556</v>
      </c>
      <c r="D71" s="3">
        <f>+(C71-C67)/C67</f>
        <v>3.0186847646193501E-2</v>
      </c>
      <c r="G71" t="s">
        <v>129</v>
      </c>
      <c r="I71" t="s">
        <v>130</v>
      </c>
      <c r="N71" s="3"/>
    </row>
    <row r="72" spans="1:18" x14ac:dyDescent="0.25">
      <c r="A72" s="3" t="s">
        <v>22</v>
      </c>
      <c r="B72">
        <v>122032.6257263681</v>
      </c>
      <c r="C72" s="3">
        <f t="shared" si="5"/>
        <v>491510.69231378881</v>
      </c>
      <c r="D72" s="3">
        <f t="shared" si="6"/>
        <v>3.1165722190270466E-2</v>
      </c>
      <c r="G72" s="23" t="s">
        <v>128</v>
      </c>
      <c r="I72" s="23" t="s">
        <v>128</v>
      </c>
      <c r="N72" s="3"/>
      <c r="Q72" s="2"/>
    </row>
    <row r="73" spans="1:18" ht="15.75" thickBot="1" x14ac:dyDescent="0.3">
      <c r="A73" s="3" t="s">
        <v>23</v>
      </c>
      <c r="B73">
        <v>126476.88960169947</v>
      </c>
      <c r="C73" s="3">
        <f>+SUM(B70:B73)</f>
        <v>495443.85466471763</v>
      </c>
      <c r="D73" s="3">
        <f t="shared" si="6"/>
        <v>3.4068734726630336E-2</v>
      </c>
      <c r="N73" s="3"/>
      <c r="Q73" s="2"/>
      <c r="R73" s="2"/>
    </row>
    <row r="74" spans="1:18" ht="15.75" thickBot="1" x14ac:dyDescent="0.3">
      <c r="A74" s="3" t="s">
        <v>25</v>
      </c>
      <c r="B74">
        <v>128550.66619521864</v>
      </c>
      <c r="C74" s="3">
        <f>+SUM(B71:B74)</f>
        <v>500085.91238571639</v>
      </c>
      <c r="D74" s="3">
        <f t="shared" si="6"/>
        <v>3.6772617599019078E-2</v>
      </c>
      <c r="F74" s="15" t="s">
        <v>70</v>
      </c>
      <c r="G74" s="13" t="s">
        <v>127</v>
      </c>
      <c r="H74" s="13" t="s">
        <v>71</v>
      </c>
      <c r="I74" s="11" t="s">
        <v>72</v>
      </c>
      <c r="J74" s="11" t="s">
        <v>73</v>
      </c>
      <c r="K74" s="12" t="s">
        <v>74</v>
      </c>
      <c r="N74" s="3"/>
      <c r="R74" s="2"/>
    </row>
    <row r="75" spans="1:18" x14ac:dyDescent="0.25">
      <c r="A75" s="3" t="s">
        <v>26</v>
      </c>
      <c r="B75">
        <v>127678.45618497326</v>
      </c>
      <c r="C75" s="3">
        <f t="shared" si="5"/>
        <v>504738.63770825946</v>
      </c>
      <c r="D75" s="3">
        <f t="shared" si="6"/>
        <v>3.5607466634062036E-2</v>
      </c>
      <c r="F75" s="35">
        <v>2023</v>
      </c>
      <c r="G75" s="36">
        <v>3.4998690647567656</v>
      </c>
      <c r="H75" s="36">
        <f>G75/100</f>
        <v>3.4998690647567658E-2</v>
      </c>
      <c r="I75" s="36">
        <v>589045.83366009686</v>
      </c>
      <c r="J75" s="36">
        <f>+C93</f>
        <v>589045.83328358515</v>
      </c>
      <c r="K75" s="37">
        <f>I75-J75</f>
        <v>3.7651171442121267E-4</v>
      </c>
      <c r="L75" s="51" t="s">
        <v>140</v>
      </c>
      <c r="N75" s="3"/>
    </row>
    <row r="76" spans="1:18" x14ac:dyDescent="0.25">
      <c r="A76" s="3" t="s">
        <v>27</v>
      </c>
      <c r="B76">
        <v>126967.55604985195</v>
      </c>
      <c r="C76" s="3">
        <f t="shared" ref="C76:C81" si="7">+SUM(B73:B76)</f>
        <v>509673.56803174329</v>
      </c>
      <c r="D76" s="3">
        <f t="shared" si="6"/>
        <v>3.6953165011431713E-2</v>
      </c>
      <c r="F76" s="35">
        <v>2024</v>
      </c>
      <c r="G76" s="36">
        <v>3.482762058598567</v>
      </c>
      <c r="H76" s="36">
        <f>G76/100</f>
        <v>3.4827620585985673E-2</v>
      </c>
      <c r="I76" s="36">
        <v>609560.89846256631</v>
      </c>
      <c r="J76" s="36">
        <f>+C97</f>
        <v>609560.89807294158</v>
      </c>
      <c r="K76" s="37">
        <f>I76-J76</f>
        <v>3.8962473627179861E-4</v>
      </c>
      <c r="L76" s="51"/>
      <c r="M76" s="44"/>
    </row>
    <row r="77" spans="1:18" x14ac:dyDescent="0.25">
      <c r="A77" s="3" t="s">
        <v>24</v>
      </c>
      <c r="B77">
        <v>132153.60459740344</v>
      </c>
      <c r="C77" s="3">
        <f t="shared" si="7"/>
        <v>515350.28302744729</v>
      </c>
      <c r="D77" s="3">
        <f t="shared" si="6"/>
        <v>4.0178979263353606E-2</v>
      </c>
      <c r="F77" s="29">
        <v>2025</v>
      </c>
      <c r="G77" s="30">
        <v>3.6195497987800138</v>
      </c>
      <c r="H77" s="30">
        <f>G77/100</f>
        <v>3.619549798780014E-2</v>
      </c>
      <c r="I77" s="30">
        <v>631524.86573890084</v>
      </c>
      <c r="J77" s="30">
        <f>+C101</f>
        <v>631624.25833258231</v>
      </c>
      <c r="K77" s="31">
        <f>I77-J77</f>
        <v>-99.39259368146304</v>
      </c>
      <c r="L77" s="51" t="s">
        <v>139</v>
      </c>
    </row>
    <row r="78" spans="1:18" x14ac:dyDescent="0.25">
      <c r="A78" s="3" t="s">
        <v>46</v>
      </c>
      <c r="B78">
        <v>129527.36807180356</v>
      </c>
      <c r="C78" s="3">
        <f t="shared" si="7"/>
        <v>516326.9849040322</v>
      </c>
      <c r="D78" s="3">
        <f>+(C78-C74)/C74</f>
        <v>3.2476564758315091E-2</v>
      </c>
      <c r="E78" s="7"/>
      <c r="F78" s="29">
        <v>2026</v>
      </c>
      <c r="G78" s="30">
        <v>3.7197987799999908</v>
      </c>
      <c r="H78" s="30">
        <f>G78/100</f>
        <v>3.7197987799999908E-2</v>
      </c>
      <c r="I78" s="30">
        <v>655016.31999005296</v>
      </c>
      <c r="J78" s="30">
        <f>+C105</f>
        <v>655119.4097882217</v>
      </c>
      <c r="K78" s="31">
        <f>I78-J78</f>
        <v>-103.08979816874489</v>
      </c>
      <c r="L78" s="51"/>
    </row>
    <row r="79" spans="1:18" ht="14.45" customHeight="1" thickBot="1" x14ac:dyDescent="0.3">
      <c r="A79" s="3" t="s">
        <v>48</v>
      </c>
      <c r="B79">
        <v>116168.08700691926</v>
      </c>
      <c r="C79" s="3">
        <f t="shared" si="7"/>
        <v>504816.61572597822</v>
      </c>
      <c r="D79" s="3">
        <f>+(C79-C75)/C75</f>
        <v>1.5449187340366751E-4</v>
      </c>
      <c r="F79" s="32">
        <v>2027</v>
      </c>
      <c r="G79" s="33">
        <v>3.7197987799999908</v>
      </c>
      <c r="H79" s="33">
        <f>G79/100</f>
        <v>3.7197987799999908E-2</v>
      </c>
      <c r="I79" s="33">
        <v>679381.60906984389</v>
      </c>
      <c r="J79" s="33">
        <f>+C109</f>
        <v>679488.53360106715</v>
      </c>
      <c r="K79" s="34">
        <f>I79-J79</f>
        <v>-106.92453122325242</v>
      </c>
      <c r="L79" s="51"/>
    </row>
    <row r="80" spans="1:18" ht="14.45" customHeight="1" x14ac:dyDescent="0.25">
      <c r="A80" s="3" t="s">
        <v>47</v>
      </c>
      <c r="B80">
        <v>125203.48044596374</v>
      </c>
      <c r="C80" s="3">
        <f t="shared" si="7"/>
        <v>503052.54012208997</v>
      </c>
      <c r="D80" s="3">
        <f>+(C80-C76)/C76</f>
        <v>-1.299072254270983E-2</v>
      </c>
    </row>
    <row r="81" spans="1:12" ht="14.45" customHeight="1" x14ac:dyDescent="0.25">
      <c r="A81" s="3" t="s">
        <v>49</v>
      </c>
      <c r="B81">
        <v>135217.00387495913</v>
      </c>
      <c r="C81" s="3">
        <f t="shared" si="7"/>
        <v>506115.93939964572</v>
      </c>
      <c r="D81" s="3">
        <f>+(C81-C77)/C77</f>
        <v>-1.7918576804797748E-2</v>
      </c>
      <c r="E81" s="7"/>
      <c r="F81" t="s">
        <v>135</v>
      </c>
      <c r="H81" t="s">
        <v>139</v>
      </c>
      <c r="L81" s="43"/>
    </row>
    <row r="82" spans="1:12" ht="14.45" customHeight="1" thickBot="1" x14ac:dyDescent="0.3">
      <c r="A82" s="3" t="s">
        <v>50</v>
      </c>
      <c r="B82">
        <v>135325.38125243215</v>
      </c>
      <c r="C82" s="3">
        <f t="shared" ref="C82:C83" si="8">+SUM(B79:B82)</f>
        <v>511913.95258027432</v>
      </c>
      <c r="D82" s="17">
        <f>+(C82-C78)/C78</f>
        <v>-8.5469720792883206E-3</v>
      </c>
      <c r="E82" s="7"/>
    </row>
    <row r="83" spans="1:12" ht="15.75" thickBot="1" x14ac:dyDescent="0.3">
      <c r="A83" s="3" t="s">
        <v>51</v>
      </c>
      <c r="B83" s="3">
        <v>134055.3891470863</v>
      </c>
      <c r="C83" s="3">
        <f t="shared" si="8"/>
        <v>529801.2547204413</v>
      </c>
      <c r="D83" s="17">
        <f t="shared" ref="D83:D89" si="9">+(C83-C79)/C79</f>
        <v>4.9492505230899736E-2</v>
      </c>
      <c r="F83" s="46" t="s">
        <v>70</v>
      </c>
      <c r="G83" s="47" t="s">
        <v>127</v>
      </c>
      <c r="H83" s="47" t="s">
        <v>71</v>
      </c>
    </row>
    <row r="84" spans="1:12" x14ac:dyDescent="0.25">
      <c r="A84" s="3" t="s">
        <v>52</v>
      </c>
      <c r="B84" s="3">
        <v>135444.9122048619</v>
      </c>
      <c r="C84" s="3">
        <f t="shared" ref="C84:C89" si="10">+SUM(B81:B84)</f>
        <v>540042.68647933949</v>
      </c>
      <c r="D84" s="17">
        <f t="shared" si="9"/>
        <v>7.3531377752852775E-2</v>
      </c>
      <c r="E84" s="7"/>
      <c r="F84" s="48" t="s">
        <v>59</v>
      </c>
      <c r="G84" s="49">
        <v>3.2</v>
      </c>
      <c r="H84" s="49">
        <f>G84/100</f>
        <v>3.2000000000000001E-2</v>
      </c>
    </row>
    <row r="85" spans="1:12" x14ac:dyDescent="0.25">
      <c r="A85" s="3" t="s">
        <v>53</v>
      </c>
      <c r="B85" s="3">
        <v>141791.7194391322</v>
      </c>
      <c r="C85" s="3">
        <f t="shared" si="10"/>
        <v>546617.40204351256</v>
      </c>
      <c r="D85" s="17">
        <f t="shared" si="9"/>
        <v>8.0024080434830072E-2</v>
      </c>
    </row>
    <row r="86" spans="1:12" x14ac:dyDescent="0.25">
      <c r="A86" s="3" t="s">
        <v>54</v>
      </c>
      <c r="B86" s="3">
        <v>141773.85825044441</v>
      </c>
      <c r="C86" s="3">
        <f t="shared" si="10"/>
        <v>553065.87904152484</v>
      </c>
      <c r="D86" s="17">
        <f t="shared" si="9"/>
        <v>8.0388366548374945E-2</v>
      </c>
      <c r="F86" s="7"/>
    </row>
    <row r="87" spans="1:12" x14ac:dyDescent="0.25">
      <c r="A87" s="3" t="s">
        <v>55</v>
      </c>
      <c r="B87" s="3">
        <v>140029.7546179019</v>
      </c>
      <c r="C87" s="3">
        <f t="shared" si="10"/>
        <v>559040.2445123404</v>
      </c>
      <c r="D87" s="3">
        <f t="shared" si="9"/>
        <v>5.5188600501385292E-2</v>
      </c>
    </row>
    <row r="88" spans="1:12" x14ac:dyDescent="0.25">
      <c r="A88" s="3" t="s">
        <v>56</v>
      </c>
      <c r="B88" s="3">
        <v>140565.26251661501</v>
      </c>
      <c r="C88" s="3">
        <f t="shared" si="10"/>
        <v>564160.59482409351</v>
      </c>
      <c r="D88" s="3">
        <f t="shared" si="9"/>
        <v>4.4659262959348862E-2</v>
      </c>
    </row>
    <row r="89" spans="1:12" x14ac:dyDescent="0.25">
      <c r="A89" s="3" t="s">
        <v>57</v>
      </c>
      <c r="B89" s="3">
        <v>146758.25357308297</v>
      </c>
      <c r="C89" s="3">
        <f t="shared" si="10"/>
        <v>569127.12895804422</v>
      </c>
      <c r="D89" s="3">
        <f t="shared" si="9"/>
        <v>4.1180040793395413E-2</v>
      </c>
    </row>
    <row r="90" spans="1:12" x14ac:dyDescent="0.25">
      <c r="A90" s="3" t="s">
        <v>58</v>
      </c>
      <c r="B90" s="3">
        <v>147074.79797230297</v>
      </c>
      <c r="C90" s="3">
        <f t="shared" ref="C90:C91" si="11">+SUM(B87:B90)</f>
        <v>574428.06867990282</v>
      </c>
      <c r="D90" s="3">
        <f t="shared" ref="D90:D91" si="12">+(C90-C86)/C86</f>
        <v>3.8625036271265047E-2</v>
      </c>
    </row>
    <row r="91" spans="1:12" x14ac:dyDescent="0.25">
      <c r="A91" s="3" t="s">
        <v>59</v>
      </c>
      <c r="B91" s="3">
        <v>145415.3978605083</v>
      </c>
      <c r="C91" s="3">
        <f t="shared" si="11"/>
        <v>579813.71192250925</v>
      </c>
      <c r="D91" s="3">
        <f t="shared" si="12"/>
        <v>3.7159162715181382E-2</v>
      </c>
      <c r="E91">
        <f>D91</f>
        <v>3.7159162715181382E-2</v>
      </c>
      <c r="F91">
        <f>+E93-E91</f>
        <v>-2.1604720676137237E-3</v>
      </c>
      <c r="G91">
        <f>+F91/2</f>
        <v>-1.0802360338068619E-3</v>
      </c>
    </row>
    <row r="92" spans="1:12" x14ac:dyDescent="0.25">
      <c r="A92" s="8" t="s">
        <v>60</v>
      </c>
      <c r="B92" s="8">
        <f t="shared" ref="B92:B96" si="13">+C92-(SUM(B89:B91))</f>
        <v>145266.45415537839</v>
      </c>
      <c r="C92" s="8">
        <f t="shared" ref="C92:C96" si="14">+C88*(1+D92)</f>
        <v>584514.90356127266</v>
      </c>
      <c r="D92" s="8">
        <f>+D91+$G$91</f>
        <v>3.6078926681374524E-2</v>
      </c>
    </row>
    <row r="93" spans="1:12" x14ac:dyDescent="0.25">
      <c r="A93" s="8" t="s">
        <v>61</v>
      </c>
      <c r="B93" s="8">
        <f t="shared" si="13"/>
        <v>151289.18329539546</v>
      </c>
      <c r="C93" s="8">
        <f t="shared" si="14"/>
        <v>589045.83328358515</v>
      </c>
      <c r="D93" s="8">
        <f>+D92+$G$91</f>
        <v>3.4998690647567665E-2</v>
      </c>
      <c r="E93">
        <f>H75</f>
        <v>3.4998690647567658E-2</v>
      </c>
    </row>
    <row r="94" spans="1:12" x14ac:dyDescent="0.25">
      <c r="A94" s="8" t="s">
        <v>62</v>
      </c>
      <c r="B94" s="8">
        <f t="shared" si="13"/>
        <v>152536.69678235741</v>
      </c>
      <c r="C94" s="8">
        <f t="shared" si="14"/>
        <v>594507.73209363956</v>
      </c>
      <c r="D94" s="8">
        <f>+D93+$G$94</f>
        <v>3.4955923132172169E-2</v>
      </c>
      <c r="F94">
        <f>+E97-E93</f>
        <v>-1.710700615819849E-4</v>
      </c>
      <c r="G94">
        <f>+F94/4</f>
        <v>-4.2767515395496225E-5</v>
      </c>
    </row>
    <row r="95" spans="1:12" x14ac:dyDescent="0.25">
      <c r="A95" s="8" t="s">
        <v>63</v>
      </c>
      <c r="B95" s="8">
        <f t="shared" si="13"/>
        <v>150964.50404246955</v>
      </c>
      <c r="C95" s="8">
        <f t="shared" si="14"/>
        <v>600056.83827560081</v>
      </c>
      <c r="D95" s="8">
        <f>+D94+$G$94</f>
        <v>3.4913155616776673E-2</v>
      </c>
    </row>
    <row r="96" spans="1:12" x14ac:dyDescent="0.25">
      <c r="A96" s="8" t="s">
        <v>64</v>
      </c>
      <c r="B96" s="8">
        <f t="shared" si="13"/>
        <v>150106.78097927326</v>
      </c>
      <c r="C96" s="8">
        <f t="shared" si="14"/>
        <v>604897.16509949567</v>
      </c>
      <c r="D96" s="8">
        <f t="shared" ref="D96" si="15">+D95+$G$94</f>
        <v>3.4870388101381176E-2</v>
      </c>
    </row>
    <row r="97" spans="1:7" x14ac:dyDescent="0.25">
      <c r="A97" s="8" t="s">
        <v>65</v>
      </c>
      <c r="B97" s="8">
        <f>+C97-(SUM(B94:B96))</f>
        <v>155952.91626884136</v>
      </c>
      <c r="C97" s="8">
        <f>+C93*(1+D97)</f>
        <v>609560.89807294158</v>
      </c>
      <c r="D97" s="8">
        <f>+D96+$G$94</f>
        <v>3.482762058598568E-2</v>
      </c>
      <c r="E97">
        <f>H76</f>
        <v>3.4827620585985673E-2</v>
      </c>
    </row>
    <row r="98" spans="1:7" x14ac:dyDescent="0.25">
      <c r="A98" s="8" t="s">
        <v>66</v>
      </c>
      <c r="B98" s="8">
        <f t="shared" ref="B98:B104" si="16">+C98-(SUM(B95:B97))</f>
        <v>158392.12395483116</v>
      </c>
      <c r="C98" s="8">
        <f t="shared" ref="C98:C99" si="17">+C94*(1+D98)</f>
        <v>615416.32524541533</v>
      </c>
      <c r="D98" s="8">
        <f>+D97+$G$98</f>
        <v>3.5169589936439295E-2</v>
      </c>
      <c r="F98">
        <f>+E101-E97</f>
        <v>1.3678774018144671E-3</v>
      </c>
      <c r="G98">
        <f>+F98/4</f>
        <v>3.4196935045361677E-4</v>
      </c>
    </row>
    <row r="99" spans="1:7" x14ac:dyDescent="0.25">
      <c r="A99" s="8" t="s">
        <v>67</v>
      </c>
      <c r="B99" s="8">
        <f t="shared" si="16"/>
        <v>156913.97106058453</v>
      </c>
      <c r="C99" s="8">
        <f t="shared" si="17"/>
        <v>621365.79226353031</v>
      </c>
      <c r="D99" s="8">
        <f t="shared" ref="D99" si="18">+D98+$G$98</f>
        <v>3.551155928689291E-2</v>
      </c>
    </row>
    <row r="100" spans="1:7" x14ac:dyDescent="0.25">
      <c r="A100" s="8" t="s">
        <v>68</v>
      </c>
      <c r="B100" s="8">
        <f t="shared" si="16"/>
        <v>155325.85164678306</v>
      </c>
      <c r="C100" s="8">
        <f>+C96*(1+D100)</f>
        <v>626584.86293104012</v>
      </c>
      <c r="D100" s="8">
        <f>+D99+$G$98</f>
        <v>3.5853528637346525E-2</v>
      </c>
    </row>
    <row r="101" spans="1:7" x14ac:dyDescent="0.25">
      <c r="A101" s="8" t="s">
        <v>69</v>
      </c>
      <c r="B101" s="8">
        <f t="shared" si="16"/>
        <v>160992.31167038355</v>
      </c>
      <c r="C101" s="8">
        <f>+C97*(1+D101)</f>
        <v>631624.25833258231</v>
      </c>
      <c r="D101" s="8">
        <f>+D100+$G$98</f>
        <v>3.619549798780014E-2</v>
      </c>
      <c r="E101">
        <f>H77</f>
        <v>3.619549798780014E-2</v>
      </c>
    </row>
    <row r="102" spans="1:7" x14ac:dyDescent="0.25">
      <c r="A102" s="8" t="s">
        <v>123</v>
      </c>
      <c r="B102" s="8">
        <f t="shared" si="16"/>
        <v>164613.72837882396</v>
      </c>
      <c r="C102" s="8">
        <f t="shared" ref="C102:C103" si="19">+C98*(1+D102)</f>
        <v>637845.86275657511</v>
      </c>
      <c r="D102" s="8">
        <f>D101+$G$102</f>
        <v>3.6446120440850084E-2</v>
      </c>
      <c r="F102">
        <f>E105-E101</f>
        <v>1.002489812199768E-3</v>
      </c>
      <c r="G102">
        <f>F102/4</f>
        <v>2.50622453049942E-4</v>
      </c>
    </row>
    <row r="103" spans="1:7" x14ac:dyDescent="0.25">
      <c r="A103" s="8" t="s">
        <v>124</v>
      </c>
      <c r="B103" s="8">
        <f t="shared" si="16"/>
        <v>163236.00128929899</v>
      </c>
      <c r="C103" s="8">
        <f t="shared" si="19"/>
        <v>644167.89298528957</v>
      </c>
      <c r="D103" s="8">
        <f t="shared" ref="D103:D105" si="20">D102+$G$102</f>
        <v>3.6696742893900028E-2</v>
      </c>
    </row>
    <row r="104" spans="1:7" x14ac:dyDescent="0.25">
      <c r="A104" s="8" t="s">
        <v>125</v>
      </c>
      <c r="B104" s="8">
        <f t="shared" si="16"/>
        <v>160893.48144411528</v>
      </c>
      <c r="C104" s="8">
        <f>+C100*(1+D104)</f>
        <v>649735.52278262179</v>
      </c>
      <c r="D104" s="8">
        <f t="shared" si="20"/>
        <v>3.6947365346949972E-2</v>
      </c>
    </row>
    <row r="105" spans="1:7" x14ac:dyDescent="0.25">
      <c r="A105" s="8" t="s">
        <v>126</v>
      </c>
      <c r="B105" s="8">
        <f>+C105-(SUM(B102:B104))</f>
        <v>166376.19867598347</v>
      </c>
      <c r="C105" s="8">
        <f>+C101*(1+D105)</f>
        <v>655119.4097882217</v>
      </c>
      <c r="D105" s="8">
        <f t="shared" si="20"/>
        <v>3.7197987799999915E-2</v>
      </c>
      <c r="E105">
        <f>H78</f>
        <v>3.7197987799999908E-2</v>
      </c>
    </row>
    <row r="106" spans="1:7" x14ac:dyDescent="0.25">
      <c r="A106" s="8" t="s">
        <v>50</v>
      </c>
      <c r="B106" s="8">
        <f t="shared" ref="B106:B109" si="21">+C106-(SUM(B103:B105))</f>
        <v>171066.76396827691</v>
      </c>
      <c r="C106" s="8">
        <f t="shared" ref="C106:C107" si="22">+C102*(1+D106)</f>
        <v>661572.44537767465</v>
      </c>
      <c r="D106" s="8">
        <f>D105+$G$106</f>
        <v>3.7197987799999915E-2</v>
      </c>
      <c r="F106">
        <f>E109-E105</f>
        <v>0</v>
      </c>
      <c r="G106">
        <f>F106/4</f>
        <v>0</v>
      </c>
    </row>
    <row r="107" spans="1:7" x14ac:dyDescent="0.25">
      <c r="A107" s="8" t="s">
        <v>131</v>
      </c>
      <c r="B107" s="8">
        <f t="shared" si="21"/>
        <v>169793.19832133234</v>
      </c>
      <c r="C107" s="8">
        <f t="shared" si="22"/>
        <v>668129.642409708</v>
      </c>
      <c r="D107" s="8">
        <f>D106+$G$106</f>
        <v>3.7197987799999915E-2</v>
      </c>
    </row>
    <row r="108" spans="1:7" x14ac:dyDescent="0.25">
      <c r="A108" s="8" t="s">
        <v>132</v>
      </c>
      <c r="B108" s="8">
        <f t="shared" si="21"/>
        <v>166668.21586672368</v>
      </c>
      <c r="C108" s="8">
        <f>+C104*(1+D108)</f>
        <v>673904.3768323164</v>
      </c>
      <c r="D108" s="8">
        <f t="shared" ref="D108:D109" si="23">D107+$G$106</f>
        <v>3.7197987799999915E-2</v>
      </c>
    </row>
    <row r="109" spans="1:7" x14ac:dyDescent="0.25">
      <c r="A109" s="8" t="s">
        <v>133</v>
      </c>
      <c r="B109" s="8">
        <f t="shared" si="21"/>
        <v>171960.35544473422</v>
      </c>
      <c r="C109" s="8">
        <f t="shared" ref="C109" si="24">+C105*(1+D109)</f>
        <v>679488.53360106715</v>
      </c>
      <c r="D109" s="8">
        <f t="shared" si="23"/>
        <v>3.7197987799999915E-2</v>
      </c>
      <c r="E109">
        <f>H79</f>
        <v>3.7197987799999908E-2</v>
      </c>
    </row>
  </sheetData>
  <mergeCells count="2">
    <mergeCell ref="L75:L76"/>
    <mergeCell ref="L77:L79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9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B91" sqref="B91:B109"/>
    </sheetView>
  </sheetViews>
  <sheetFormatPr baseColWidth="10" defaultRowHeight="15" x14ac:dyDescent="0.25"/>
  <sheetData>
    <row r="1" spans="1:4" x14ac:dyDescent="0.25">
      <c r="B1" t="s">
        <v>31</v>
      </c>
      <c r="C1" t="s">
        <v>32</v>
      </c>
      <c r="D1" t="s">
        <v>33</v>
      </c>
    </row>
    <row r="2" spans="1:4" x14ac:dyDescent="0.25">
      <c r="A2" t="s">
        <v>75</v>
      </c>
      <c r="B2">
        <v>54832.4</v>
      </c>
    </row>
    <row r="3" spans="1:4" x14ac:dyDescent="0.25">
      <c r="A3" t="s">
        <v>76</v>
      </c>
      <c r="B3">
        <v>57071.199999999997</v>
      </c>
    </row>
    <row r="4" spans="1:4" x14ac:dyDescent="0.25">
      <c r="A4" t="s">
        <v>77</v>
      </c>
      <c r="B4">
        <v>56882.7</v>
      </c>
    </row>
    <row r="5" spans="1:4" x14ac:dyDescent="0.25">
      <c r="A5" t="s">
        <v>78</v>
      </c>
      <c r="B5">
        <v>60616.2</v>
      </c>
      <c r="C5">
        <f t="shared" ref="C5:C56" si="0">+SUM(B2:B5)</f>
        <v>229402.5</v>
      </c>
    </row>
    <row r="6" spans="1:4" x14ac:dyDescent="0.25">
      <c r="A6" t="s">
        <v>79</v>
      </c>
      <c r="B6">
        <v>56112.6</v>
      </c>
      <c r="C6">
        <f t="shared" si="0"/>
        <v>230682.69999999998</v>
      </c>
    </row>
    <row r="7" spans="1:4" x14ac:dyDescent="0.25">
      <c r="A7" t="s">
        <v>80</v>
      </c>
      <c r="B7">
        <v>59624.7</v>
      </c>
      <c r="C7">
        <f t="shared" si="0"/>
        <v>233236.2</v>
      </c>
    </row>
    <row r="8" spans="1:4" x14ac:dyDescent="0.25">
      <c r="A8" t="s">
        <v>81</v>
      </c>
      <c r="B8">
        <v>59263.199999999997</v>
      </c>
      <c r="C8">
        <f t="shared" si="0"/>
        <v>235616.7</v>
      </c>
    </row>
    <row r="9" spans="1:4" x14ac:dyDescent="0.25">
      <c r="A9" t="s">
        <v>82</v>
      </c>
      <c r="B9">
        <v>62868.6</v>
      </c>
      <c r="C9">
        <f t="shared" si="0"/>
        <v>237869.1</v>
      </c>
      <c r="D9">
        <f t="shared" ref="D9:D60" si="1">+(C9-C5)/C5</f>
        <v>3.6907182790074239E-2</v>
      </c>
    </row>
    <row r="10" spans="1:4" x14ac:dyDescent="0.25">
      <c r="A10" t="s">
        <v>83</v>
      </c>
      <c r="B10">
        <v>59337.1</v>
      </c>
      <c r="C10">
        <f t="shared" si="0"/>
        <v>241093.6</v>
      </c>
      <c r="D10">
        <f t="shared" si="1"/>
        <v>4.5130822554097137E-2</v>
      </c>
    </row>
    <row r="11" spans="1:4" x14ac:dyDescent="0.25">
      <c r="A11" t="s">
        <v>84</v>
      </c>
      <c r="B11">
        <v>61787</v>
      </c>
      <c r="C11">
        <f t="shared" si="0"/>
        <v>243255.9</v>
      </c>
      <c r="D11">
        <f t="shared" si="1"/>
        <v>4.2959454835913041E-2</v>
      </c>
    </row>
    <row r="12" spans="1:4" x14ac:dyDescent="0.25">
      <c r="A12" t="s">
        <v>85</v>
      </c>
      <c r="B12">
        <v>61559.8</v>
      </c>
      <c r="C12">
        <f t="shared" si="0"/>
        <v>245552.5</v>
      </c>
      <c r="D12">
        <f t="shared" si="1"/>
        <v>4.2169336893352581E-2</v>
      </c>
    </row>
    <row r="13" spans="1:4" x14ac:dyDescent="0.25">
      <c r="A13" t="s">
        <v>86</v>
      </c>
      <c r="B13">
        <v>64585.1</v>
      </c>
      <c r="C13">
        <f t="shared" si="0"/>
        <v>247269.00000000003</v>
      </c>
      <c r="D13">
        <f t="shared" si="1"/>
        <v>3.9517112563170344E-2</v>
      </c>
    </row>
    <row r="14" spans="1:4" x14ac:dyDescent="0.25">
      <c r="A14" t="s">
        <v>87</v>
      </c>
      <c r="B14">
        <v>61244.1</v>
      </c>
      <c r="C14">
        <f t="shared" si="0"/>
        <v>249176</v>
      </c>
      <c r="D14">
        <f t="shared" si="1"/>
        <v>3.3523909386230052E-2</v>
      </c>
    </row>
    <row r="15" spans="1:4" x14ac:dyDescent="0.25">
      <c r="A15" t="s">
        <v>88</v>
      </c>
      <c r="B15">
        <v>64244.800000000003</v>
      </c>
      <c r="C15">
        <f t="shared" si="0"/>
        <v>251633.8</v>
      </c>
      <c r="D15">
        <f t="shared" si="1"/>
        <v>3.4440685714097766E-2</v>
      </c>
    </row>
    <row r="16" spans="1:4" x14ac:dyDescent="0.25">
      <c r="A16" t="s">
        <v>89</v>
      </c>
      <c r="B16">
        <v>63897.8</v>
      </c>
      <c r="C16">
        <f t="shared" si="0"/>
        <v>253971.8</v>
      </c>
      <c r="D16">
        <f t="shared" si="1"/>
        <v>3.4287168731737566E-2</v>
      </c>
    </row>
    <row r="17" spans="1:4" x14ac:dyDescent="0.25">
      <c r="A17" t="s">
        <v>90</v>
      </c>
      <c r="B17">
        <v>66880.2</v>
      </c>
      <c r="C17">
        <f t="shared" si="0"/>
        <v>256266.90000000002</v>
      </c>
      <c r="D17">
        <f t="shared" si="1"/>
        <v>3.6389114688861093E-2</v>
      </c>
    </row>
    <row r="18" spans="1:4" x14ac:dyDescent="0.25">
      <c r="A18" t="s">
        <v>91</v>
      </c>
      <c r="B18">
        <v>63749.2</v>
      </c>
      <c r="C18">
        <f t="shared" si="0"/>
        <v>258772</v>
      </c>
      <c r="D18">
        <f t="shared" si="1"/>
        <v>3.8510932031977398E-2</v>
      </c>
    </row>
    <row r="19" spans="1:4" x14ac:dyDescent="0.25">
      <c r="A19" t="s">
        <v>92</v>
      </c>
      <c r="B19">
        <v>67377.8</v>
      </c>
      <c r="C19">
        <f t="shared" si="0"/>
        <v>261905</v>
      </c>
      <c r="D19">
        <f t="shared" si="1"/>
        <v>4.081804590639259E-2</v>
      </c>
    </row>
    <row r="20" spans="1:4" x14ac:dyDescent="0.25">
      <c r="A20" t="s">
        <v>93</v>
      </c>
      <c r="B20">
        <v>66133.2</v>
      </c>
      <c r="C20">
        <f t="shared" si="0"/>
        <v>264140.40000000002</v>
      </c>
      <c r="D20">
        <f t="shared" si="1"/>
        <v>4.0038303465188003E-2</v>
      </c>
    </row>
    <row r="21" spans="1:4" x14ac:dyDescent="0.25">
      <c r="A21" t="s">
        <v>94</v>
      </c>
      <c r="B21">
        <v>69456.2</v>
      </c>
      <c r="C21">
        <f t="shared" si="0"/>
        <v>266716.40000000002</v>
      </c>
      <c r="D21">
        <f t="shared" si="1"/>
        <v>4.0775847368505251E-2</v>
      </c>
    </row>
    <row r="22" spans="1:4" x14ac:dyDescent="0.25">
      <c r="A22" t="s">
        <v>95</v>
      </c>
      <c r="B22">
        <v>67667.7</v>
      </c>
      <c r="C22">
        <f t="shared" si="0"/>
        <v>270634.90000000002</v>
      </c>
      <c r="D22">
        <f t="shared" si="1"/>
        <v>4.5843058754424834E-2</v>
      </c>
    </row>
    <row r="23" spans="1:4" x14ac:dyDescent="0.25">
      <c r="A23" t="s">
        <v>96</v>
      </c>
      <c r="B23">
        <v>69321</v>
      </c>
      <c r="C23">
        <f t="shared" si="0"/>
        <v>272578.09999999998</v>
      </c>
      <c r="D23">
        <f t="shared" si="1"/>
        <v>4.0751799316545989E-2</v>
      </c>
    </row>
    <row r="24" spans="1:4" x14ac:dyDescent="0.25">
      <c r="A24" t="s">
        <v>97</v>
      </c>
      <c r="B24">
        <v>69649.2</v>
      </c>
      <c r="C24">
        <f t="shared" si="0"/>
        <v>276094.09999999998</v>
      </c>
      <c r="D24">
        <f t="shared" si="1"/>
        <v>4.5255099182101459E-2</v>
      </c>
    </row>
    <row r="25" spans="1:4" x14ac:dyDescent="0.25">
      <c r="A25" t="s">
        <v>98</v>
      </c>
      <c r="B25">
        <v>73161.5</v>
      </c>
      <c r="C25">
        <f t="shared" si="0"/>
        <v>279799.40000000002</v>
      </c>
      <c r="D25">
        <f t="shared" si="1"/>
        <v>4.9052101783017464E-2</v>
      </c>
    </row>
    <row r="26" spans="1:4" x14ac:dyDescent="0.25">
      <c r="A26" t="s">
        <v>99</v>
      </c>
      <c r="B26">
        <v>71174.3</v>
      </c>
      <c r="C26">
        <f t="shared" si="0"/>
        <v>283306</v>
      </c>
      <c r="D26">
        <f t="shared" si="1"/>
        <v>4.6819903863101087E-2</v>
      </c>
    </row>
    <row r="27" spans="1:4" x14ac:dyDescent="0.25">
      <c r="A27" t="s">
        <v>100</v>
      </c>
      <c r="B27">
        <v>72844.800000000003</v>
      </c>
      <c r="C27">
        <f t="shared" si="0"/>
        <v>286829.8</v>
      </c>
      <c r="D27">
        <f t="shared" si="1"/>
        <v>5.2284831393277789E-2</v>
      </c>
    </row>
    <row r="28" spans="1:4" x14ac:dyDescent="0.25">
      <c r="A28" t="s">
        <v>101</v>
      </c>
      <c r="B28">
        <v>73488.800000000003</v>
      </c>
      <c r="C28">
        <f t="shared" si="0"/>
        <v>290669.39999999997</v>
      </c>
      <c r="D28">
        <f t="shared" si="1"/>
        <v>5.2791059280151188E-2</v>
      </c>
    </row>
    <row r="29" spans="1:4" x14ac:dyDescent="0.25">
      <c r="A29" t="s">
        <v>102</v>
      </c>
      <c r="B29">
        <v>77328.899999999994</v>
      </c>
      <c r="C29">
        <f t="shared" si="0"/>
        <v>294836.80000000005</v>
      </c>
      <c r="D29">
        <f t="shared" si="1"/>
        <v>5.374350338135115E-2</v>
      </c>
    </row>
    <row r="30" spans="1:4" x14ac:dyDescent="0.25">
      <c r="A30" t="s">
        <v>103</v>
      </c>
      <c r="B30">
        <v>76108.399999999994</v>
      </c>
      <c r="C30">
        <f t="shared" si="0"/>
        <v>299770.90000000002</v>
      </c>
      <c r="D30">
        <f t="shared" si="1"/>
        <v>5.8117018347652441E-2</v>
      </c>
    </row>
    <row r="31" spans="1:4" x14ac:dyDescent="0.25">
      <c r="A31" t="s">
        <v>104</v>
      </c>
      <c r="B31">
        <v>77374.100000000006</v>
      </c>
      <c r="C31">
        <f t="shared" si="0"/>
        <v>304300.2</v>
      </c>
      <c r="D31">
        <f t="shared" si="1"/>
        <v>6.0908594574204021E-2</v>
      </c>
    </row>
    <row r="32" spans="1:4" x14ac:dyDescent="0.25">
      <c r="A32" t="s">
        <v>105</v>
      </c>
      <c r="B32">
        <v>77635.100000000006</v>
      </c>
      <c r="C32">
        <f t="shared" si="0"/>
        <v>308446.5</v>
      </c>
      <c r="D32">
        <f t="shared" si="1"/>
        <v>6.1159172585762506E-2</v>
      </c>
    </row>
    <row r="33" spans="1:4" x14ac:dyDescent="0.25">
      <c r="A33" t="s">
        <v>106</v>
      </c>
      <c r="B33">
        <v>79713.600000000006</v>
      </c>
      <c r="C33">
        <f t="shared" si="0"/>
        <v>310831.2</v>
      </c>
      <c r="D33">
        <f t="shared" si="1"/>
        <v>5.4248316356709757E-2</v>
      </c>
    </row>
    <row r="34" spans="1:4" x14ac:dyDescent="0.25">
      <c r="A34" t="s">
        <v>107</v>
      </c>
      <c r="B34">
        <v>74481.399999999994</v>
      </c>
      <c r="C34">
        <f t="shared" si="0"/>
        <v>309204.2</v>
      </c>
      <c r="D34">
        <f t="shared" si="1"/>
        <v>3.1468364674489713E-2</v>
      </c>
    </row>
    <row r="35" spans="1:4" x14ac:dyDescent="0.25">
      <c r="A35" t="s">
        <v>108</v>
      </c>
      <c r="B35">
        <v>76957.399999999994</v>
      </c>
      <c r="C35">
        <f t="shared" si="0"/>
        <v>308787.5</v>
      </c>
      <c r="D35">
        <f t="shared" si="1"/>
        <v>1.4746293298525563E-2</v>
      </c>
    </row>
    <row r="36" spans="1:4" x14ac:dyDescent="0.25">
      <c r="A36" t="s">
        <v>109</v>
      </c>
      <c r="B36">
        <v>78587.399999999994</v>
      </c>
      <c r="C36">
        <f t="shared" si="0"/>
        <v>309739.8</v>
      </c>
      <c r="D36">
        <f t="shared" si="1"/>
        <v>4.1929475614085046E-3</v>
      </c>
    </row>
    <row r="37" spans="1:4" x14ac:dyDescent="0.25">
      <c r="A37" t="s">
        <v>110</v>
      </c>
      <c r="B37">
        <v>81955.3</v>
      </c>
      <c r="C37">
        <f t="shared" si="0"/>
        <v>311981.5</v>
      </c>
      <c r="D37">
        <f t="shared" si="1"/>
        <v>3.7007224499985467E-3</v>
      </c>
    </row>
    <row r="38" spans="1:4" x14ac:dyDescent="0.25">
      <c r="A38" t="s">
        <v>111</v>
      </c>
      <c r="B38">
        <v>78052</v>
      </c>
      <c r="C38">
        <f t="shared" si="0"/>
        <v>315552.09999999998</v>
      </c>
      <c r="D38">
        <f t="shared" si="1"/>
        <v>2.052979875435057E-2</v>
      </c>
    </row>
    <row r="39" spans="1:4" x14ac:dyDescent="0.25">
      <c r="A39" t="s">
        <v>112</v>
      </c>
      <c r="B39">
        <v>80341.7</v>
      </c>
      <c r="C39">
        <f t="shared" si="0"/>
        <v>318936.40000000002</v>
      </c>
      <c r="D39">
        <f t="shared" si="1"/>
        <v>3.286693923814929E-2</v>
      </c>
    </row>
    <row r="40" spans="1:4" x14ac:dyDescent="0.25">
      <c r="A40" t="s">
        <v>113</v>
      </c>
      <c r="B40">
        <v>79826</v>
      </c>
      <c r="C40">
        <f t="shared" si="0"/>
        <v>320175</v>
      </c>
      <c r="D40">
        <f t="shared" si="1"/>
        <v>3.3690213527612568E-2</v>
      </c>
    </row>
    <row r="41" spans="1:4" x14ac:dyDescent="0.25">
      <c r="A41" t="s">
        <v>114</v>
      </c>
      <c r="B41">
        <v>84058.5</v>
      </c>
      <c r="C41">
        <f t="shared" si="0"/>
        <v>322278.2</v>
      </c>
      <c r="D41">
        <f t="shared" si="1"/>
        <v>3.3004200569585092E-2</v>
      </c>
    </row>
    <row r="42" spans="1:4" x14ac:dyDescent="0.25">
      <c r="A42" t="s">
        <v>115</v>
      </c>
      <c r="B42">
        <v>81197.399999999994</v>
      </c>
      <c r="C42">
        <f t="shared" si="0"/>
        <v>325423.59999999998</v>
      </c>
      <c r="D42">
        <f t="shared" si="1"/>
        <v>3.1283265108994679E-2</v>
      </c>
    </row>
    <row r="43" spans="1:4" x14ac:dyDescent="0.25">
      <c r="A43" t="s">
        <v>116</v>
      </c>
      <c r="B43">
        <v>83390.5</v>
      </c>
      <c r="C43">
        <f t="shared" si="0"/>
        <v>328472.40000000002</v>
      </c>
      <c r="D43">
        <f t="shared" si="1"/>
        <v>2.9899378057819677E-2</v>
      </c>
    </row>
    <row r="44" spans="1:4" x14ac:dyDescent="0.25">
      <c r="A44" t="s">
        <v>117</v>
      </c>
      <c r="B44">
        <v>84105.9</v>
      </c>
      <c r="C44">
        <f t="shared" si="0"/>
        <v>332752.3</v>
      </c>
      <c r="D44">
        <f t="shared" si="1"/>
        <v>3.9282579839150428E-2</v>
      </c>
    </row>
    <row r="45" spans="1:4" x14ac:dyDescent="0.25">
      <c r="A45" t="s">
        <v>118</v>
      </c>
      <c r="B45">
        <v>85998.9</v>
      </c>
      <c r="C45">
        <f t="shared" si="0"/>
        <v>334692.69999999995</v>
      </c>
      <c r="D45">
        <f t="shared" si="1"/>
        <v>3.8521066581605402E-2</v>
      </c>
    </row>
    <row r="46" spans="1:4" x14ac:dyDescent="0.25">
      <c r="A46" t="s">
        <v>119</v>
      </c>
      <c r="B46">
        <v>84460.2</v>
      </c>
      <c r="C46">
        <f t="shared" si="0"/>
        <v>337955.5</v>
      </c>
      <c r="D46">
        <f t="shared" si="1"/>
        <v>3.8509499618343671E-2</v>
      </c>
    </row>
    <row r="47" spans="1:4" x14ac:dyDescent="0.25">
      <c r="A47" t="s">
        <v>120</v>
      </c>
      <c r="B47">
        <v>85165</v>
      </c>
      <c r="C47">
        <f t="shared" si="0"/>
        <v>339730</v>
      </c>
      <c r="D47">
        <f t="shared" si="1"/>
        <v>3.4272590330268166E-2</v>
      </c>
    </row>
    <row r="48" spans="1:4" x14ac:dyDescent="0.25">
      <c r="A48" t="s">
        <v>121</v>
      </c>
      <c r="B48">
        <v>85987.3</v>
      </c>
      <c r="C48">
        <f t="shared" si="0"/>
        <v>341611.39999999997</v>
      </c>
      <c r="D48">
        <f t="shared" si="1"/>
        <v>2.6623707785040033E-2</v>
      </c>
    </row>
    <row r="49" spans="1:4" x14ac:dyDescent="0.25">
      <c r="A49" t="s">
        <v>122</v>
      </c>
      <c r="B49">
        <v>89594.2</v>
      </c>
      <c r="C49">
        <f t="shared" si="0"/>
        <v>345206.7</v>
      </c>
      <c r="D49">
        <f t="shared" si="1"/>
        <v>3.1413891011067945E-2</v>
      </c>
    </row>
    <row r="50" spans="1:4" x14ac:dyDescent="0.25">
      <c r="A50" t="s">
        <v>0</v>
      </c>
      <c r="B50">
        <v>85760.836340299997</v>
      </c>
      <c r="C50">
        <f t="shared" si="0"/>
        <v>346507.33634029998</v>
      </c>
      <c r="D50">
        <f t="shared" si="1"/>
        <v>2.530462247337292E-2</v>
      </c>
    </row>
    <row r="51" spans="1:4" x14ac:dyDescent="0.25">
      <c r="A51" t="s">
        <v>1</v>
      </c>
      <c r="B51">
        <v>88924.640528223681</v>
      </c>
      <c r="C51">
        <f t="shared" si="0"/>
        <v>350266.97686852363</v>
      </c>
      <c r="D51">
        <f t="shared" si="1"/>
        <v>3.1015738582178889E-2</v>
      </c>
    </row>
    <row r="52" spans="1:4" x14ac:dyDescent="0.25">
      <c r="A52" t="s">
        <v>2</v>
      </c>
      <c r="B52">
        <v>89656.068879144892</v>
      </c>
      <c r="C52">
        <f t="shared" si="0"/>
        <v>353935.74574766861</v>
      </c>
      <c r="D52">
        <f t="shared" si="1"/>
        <v>3.607709153637334E-2</v>
      </c>
    </row>
    <row r="53" spans="1:4" x14ac:dyDescent="0.25">
      <c r="A53" t="s">
        <v>3</v>
      </c>
      <c r="B53">
        <v>91909.002557387692</v>
      </c>
      <c r="C53">
        <f t="shared" si="0"/>
        <v>356250.54830505629</v>
      </c>
      <c r="D53">
        <f t="shared" si="1"/>
        <v>3.1991987134248202E-2</v>
      </c>
    </row>
    <row r="54" spans="1:4" x14ac:dyDescent="0.25">
      <c r="A54" t="s">
        <v>4</v>
      </c>
      <c r="B54">
        <v>89478.482316183741</v>
      </c>
      <c r="C54">
        <f t="shared" si="0"/>
        <v>359968.19428093999</v>
      </c>
      <c r="D54">
        <f t="shared" si="1"/>
        <v>3.8847252363569847E-2</v>
      </c>
    </row>
    <row r="55" spans="1:4" x14ac:dyDescent="0.25">
      <c r="A55" t="s">
        <v>5</v>
      </c>
      <c r="B55">
        <v>92722.860219225768</v>
      </c>
      <c r="C55">
        <f t="shared" si="0"/>
        <v>363766.41397194209</v>
      </c>
      <c r="D55">
        <f t="shared" si="1"/>
        <v>3.8540422006398886E-2</v>
      </c>
    </row>
    <row r="56" spans="1:4" x14ac:dyDescent="0.25">
      <c r="A56" t="s">
        <v>6</v>
      </c>
      <c r="B56">
        <v>93687.195202292627</v>
      </c>
      <c r="C56">
        <f t="shared" si="0"/>
        <v>367797.54029508983</v>
      </c>
      <c r="D56">
        <f t="shared" si="1"/>
        <v>3.9164720472465941E-2</v>
      </c>
    </row>
    <row r="57" spans="1:4" x14ac:dyDescent="0.25">
      <c r="A57" t="s">
        <v>7</v>
      </c>
      <c r="B57">
        <v>96531.300631038917</v>
      </c>
      <c r="C57">
        <f t="shared" ref="C57:C60" si="2">+SUM(B54:B57)</f>
        <v>372419.83836874104</v>
      </c>
      <c r="D57">
        <f t="shared" si="1"/>
        <v>4.5387411024667486E-2</v>
      </c>
    </row>
    <row r="58" spans="1:4" x14ac:dyDescent="0.25">
      <c r="A58" t="s">
        <v>8</v>
      </c>
      <c r="B58">
        <v>94557.630855850817</v>
      </c>
      <c r="C58">
        <f t="shared" si="2"/>
        <v>377498.98690840811</v>
      </c>
      <c r="D58">
        <f t="shared" si="1"/>
        <v>4.870094887823917E-2</v>
      </c>
    </row>
    <row r="59" spans="1:4" x14ac:dyDescent="0.25">
      <c r="A59" t="s">
        <v>9</v>
      </c>
      <c r="B59">
        <v>96657.522906562386</v>
      </c>
      <c r="C59">
        <f t="shared" si="2"/>
        <v>381433.64959574473</v>
      </c>
      <c r="D59">
        <f t="shared" si="1"/>
        <v>4.8567528351216457E-2</v>
      </c>
    </row>
    <row r="60" spans="1:4" x14ac:dyDescent="0.25">
      <c r="A60" t="s">
        <v>10</v>
      </c>
      <c r="B60">
        <v>99786.905857316349</v>
      </c>
      <c r="C60">
        <f t="shared" si="2"/>
        <v>387533.36025076843</v>
      </c>
      <c r="D60">
        <f t="shared" si="1"/>
        <v>5.3659466944352689E-2</v>
      </c>
    </row>
    <row r="61" spans="1:4" x14ac:dyDescent="0.25">
      <c r="A61" t="s">
        <v>11</v>
      </c>
      <c r="B61">
        <v>100570.94812789887</v>
      </c>
      <c r="C61">
        <f>+SUM(B58:B61)</f>
        <v>391573.00774762838</v>
      </c>
      <c r="D61">
        <f>+(C61-C57)/C57</f>
        <v>5.1428971836681173E-2</v>
      </c>
    </row>
    <row r="62" spans="1:4" x14ac:dyDescent="0.25">
      <c r="A62" t="s">
        <v>12</v>
      </c>
      <c r="B62">
        <v>98309.875517288965</v>
      </c>
      <c r="C62">
        <f>+SUM(B59:B62)</f>
        <v>395325.2524090666</v>
      </c>
      <c r="D62">
        <f>+(C62-C58)/C58</f>
        <v>4.7222022095078198E-2</v>
      </c>
    </row>
    <row r="63" spans="1:4" x14ac:dyDescent="0.25">
      <c r="A63" t="s">
        <v>13</v>
      </c>
      <c r="B63">
        <v>101355.3045030497</v>
      </c>
      <c r="C63">
        <f>+SUM(B60:B63)</f>
        <v>400023.03400555387</v>
      </c>
      <c r="D63">
        <f>+(C63-C59)/C59</f>
        <v>4.8735564965258688E-2</v>
      </c>
    </row>
    <row r="64" spans="1:4" x14ac:dyDescent="0.25">
      <c r="A64" t="s">
        <v>14</v>
      </c>
      <c r="B64">
        <v>102212.49007982133</v>
      </c>
      <c r="C64">
        <f t="shared" ref="C64:C65" si="3">+SUM(B61:B64)</f>
        <v>402448.61822805885</v>
      </c>
      <c r="D64">
        <f t="shared" ref="D64:D72" si="4">+(C64-C60)/C60</f>
        <v>3.8487674887237928E-2</v>
      </c>
    </row>
    <row r="65" spans="1:12" x14ac:dyDescent="0.25">
      <c r="A65" t="s">
        <v>15</v>
      </c>
      <c r="B65">
        <v>105639.57062130733</v>
      </c>
      <c r="C65">
        <f t="shared" si="3"/>
        <v>407517.2407214673</v>
      </c>
      <c r="D65">
        <f t="shared" si="4"/>
        <v>4.071841689383017E-2</v>
      </c>
      <c r="E65" s="1"/>
    </row>
    <row r="66" spans="1:12" x14ac:dyDescent="0.25">
      <c r="A66" t="s">
        <v>16</v>
      </c>
      <c r="B66">
        <v>102510.03194469743</v>
      </c>
      <c r="C66">
        <f t="shared" ref="C66:C73" si="5">+SUM(B63:B66)</f>
        <v>411717.39714887581</v>
      </c>
      <c r="D66">
        <f t="shared" si="4"/>
        <v>4.146495737349782E-2</v>
      </c>
    </row>
    <row r="67" spans="1:12" x14ac:dyDescent="0.25">
      <c r="A67" t="s">
        <v>17</v>
      </c>
      <c r="B67">
        <v>103887.46968973076</v>
      </c>
      <c r="C67">
        <f t="shared" si="5"/>
        <v>414249.56233555684</v>
      </c>
      <c r="D67">
        <f t="shared" si="4"/>
        <v>3.5564272855861223E-2</v>
      </c>
    </row>
    <row r="68" spans="1:12" x14ac:dyDescent="0.25">
      <c r="A68" s="3" t="s">
        <v>18</v>
      </c>
      <c r="B68" s="3">
        <v>105457.08340347685</v>
      </c>
      <c r="C68" s="3">
        <f t="shared" si="5"/>
        <v>417494.15565921238</v>
      </c>
      <c r="D68" s="3">
        <f t="shared" si="4"/>
        <v>3.7384989660040398E-2</v>
      </c>
    </row>
    <row r="69" spans="1:12" x14ac:dyDescent="0.25">
      <c r="A69" s="3" t="s">
        <v>19</v>
      </c>
      <c r="B69" s="3">
        <v>109002.47256333481</v>
      </c>
      <c r="C69" s="3">
        <f t="shared" si="5"/>
        <v>420857.05760123982</v>
      </c>
      <c r="D69" s="3">
        <f t="shared" si="4"/>
        <v>3.2734362001852368E-2</v>
      </c>
    </row>
    <row r="70" spans="1:12" x14ac:dyDescent="0.25">
      <c r="A70" s="3" t="s">
        <v>20</v>
      </c>
      <c r="B70" s="3">
        <v>105301.5957456078</v>
      </c>
      <c r="C70" s="3">
        <f t="shared" si="5"/>
        <v>423648.62140215019</v>
      </c>
      <c r="D70" s="3">
        <f t="shared" si="4"/>
        <v>2.8979159821512442E-2</v>
      </c>
      <c r="G70" t="s">
        <v>129</v>
      </c>
      <c r="I70" t="s">
        <v>130</v>
      </c>
    </row>
    <row r="71" spans="1:12" x14ac:dyDescent="0.25">
      <c r="A71" s="3" t="s">
        <v>21</v>
      </c>
      <c r="B71" s="3">
        <v>108034.68710693353</v>
      </c>
      <c r="C71" s="3">
        <f>+SUM(B68:B71)</f>
        <v>427795.83881935303</v>
      </c>
      <c r="D71" s="3">
        <f t="shared" si="4"/>
        <v>3.2700762331338867E-2</v>
      </c>
      <c r="G71" s="23" t="s">
        <v>128</v>
      </c>
      <c r="I71" s="23" t="s">
        <v>128</v>
      </c>
    </row>
    <row r="72" spans="1:12" ht="15.75" thickBot="1" x14ac:dyDescent="0.3">
      <c r="A72" s="3" t="s">
        <v>22</v>
      </c>
      <c r="B72" s="3">
        <v>109538.9956041719</v>
      </c>
      <c r="C72" s="3">
        <f t="shared" si="5"/>
        <v>431877.75102004805</v>
      </c>
      <c r="D72" s="3">
        <f t="shared" si="4"/>
        <v>3.4452207691684555E-2</v>
      </c>
      <c r="E72" t="s">
        <v>134</v>
      </c>
    </row>
    <row r="73" spans="1:12" ht="15.75" thickBot="1" x14ac:dyDescent="0.3">
      <c r="A73" s="3" t="s">
        <v>23</v>
      </c>
      <c r="B73" s="3">
        <v>112913.43283174129</v>
      </c>
      <c r="C73" s="3">
        <f t="shared" si="5"/>
        <v>435788.71128845453</v>
      </c>
      <c r="D73" s="3">
        <f>+(C73-C69)/C69</f>
        <v>3.547915715687578E-2</v>
      </c>
      <c r="F73" s="15" t="s">
        <v>70</v>
      </c>
      <c r="G73" s="13" t="s">
        <v>127</v>
      </c>
      <c r="H73" s="13" t="s">
        <v>71</v>
      </c>
      <c r="I73" s="11" t="s">
        <v>72</v>
      </c>
      <c r="J73" s="11" t="s">
        <v>73</v>
      </c>
      <c r="K73" s="12" t="s">
        <v>74</v>
      </c>
    </row>
    <row r="74" spans="1:12" x14ac:dyDescent="0.25">
      <c r="A74" s="3" t="s">
        <v>25</v>
      </c>
      <c r="B74" s="3">
        <v>110751.08455514714</v>
      </c>
      <c r="C74" s="3">
        <f t="shared" ref="C74:C76" si="6">+SUM(B71:B74)</f>
        <v>441238.20009799389</v>
      </c>
      <c r="D74" s="3">
        <f>+(C74-C70)/C70</f>
        <v>4.1519263387727906E-2</v>
      </c>
      <c r="F74" s="35">
        <v>2023</v>
      </c>
      <c r="G74" s="38">
        <v>3.564074685649615</v>
      </c>
      <c r="H74" s="38">
        <f>G74/100</f>
        <v>3.5640746856496153E-2</v>
      </c>
      <c r="I74" s="36">
        <v>525674.10851702152</v>
      </c>
      <c r="J74" s="36">
        <f>+C93</f>
        <v>525674.1083406714</v>
      </c>
      <c r="K74" s="37">
        <f>+I74-J74</f>
        <v>1.7635012045502663E-4</v>
      </c>
      <c r="L74" s="51" t="s">
        <v>140</v>
      </c>
    </row>
    <row r="75" spans="1:12" x14ac:dyDescent="0.25">
      <c r="A75" s="3" t="s">
        <v>26</v>
      </c>
      <c r="B75" s="3">
        <v>112639.15016478322</v>
      </c>
      <c r="C75" s="3">
        <f t="shared" si="6"/>
        <v>445842.66315584356</v>
      </c>
      <c r="D75" s="3">
        <f>+(C75-C71)/C71</f>
        <v>4.2185600463755885E-2</v>
      </c>
      <c r="F75" s="35">
        <v>2024</v>
      </c>
      <c r="G75" s="38">
        <v>3.6875712042483855</v>
      </c>
      <c r="H75" s="36">
        <f>G75/100</f>
        <v>3.6875712042483855E-2</v>
      </c>
      <c r="I75" s="36">
        <v>545244.44772732048</v>
      </c>
      <c r="J75" s="36">
        <f>+C97</f>
        <v>545058.71538803144</v>
      </c>
      <c r="K75" s="37">
        <f>+I75-J75</f>
        <v>185.73233928903937</v>
      </c>
      <c r="L75" s="51"/>
    </row>
    <row r="76" spans="1:12" x14ac:dyDescent="0.25">
      <c r="A76" s="3" t="s">
        <v>27</v>
      </c>
      <c r="B76" s="3">
        <v>114174.86038518662</v>
      </c>
      <c r="C76" s="3">
        <f t="shared" si="6"/>
        <v>450478.5279368583</v>
      </c>
      <c r="D76" s="3">
        <f t="shared" ref="D76:D90" si="7">+(C76-C72)/C72</f>
        <v>4.3069541954586107E-2</v>
      </c>
      <c r="F76" s="29">
        <v>2025</v>
      </c>
      <c r="G76" s="39">
        <v>3.6195497987800138</v>
      </c>
      <c r="H76" s="30">
        <f>G76/100</f>
        <v>3.619549798780014E-2</v>
      </c>
      <c r="I76" s="30">
        <v>570561.57152251201</v>
      </c>
      <c r="J76" s="30">
        <f>+C101</f>
        <v>564787.38702409179</v>
      </c>
      <c r="K76" s="31">
        <f>+I76-J76</f>
        <v>5774.184498420218</v>
      </c>
      <c r="L76" s="51" t="s">
        <v>141</v>
      </c>
    </row>
    <row r="77" spans="1:12" x14ac:dyDescent="0.25">
      <c r="A77" s="3" t="s">
        <v>24</v>
      </c>
      <c r="B77" s="3">
        <v>118789.65786758006</v>
      </c>
      <c r="C77" s="3">
        <f t="shared" ref="C77:C86" si="8">+SUM(B74:B77)</f>
        <v>456354.75297269702</v>
      </c>
      <c r="D77" s="3">
        <f t="shared" si="7"/>
        <v>4.7192690291212119E-2</v>
      </c>
      <c r="F77" s="29">
        <v>2026</v>
      </c>
      <c r="G77" s="39">
        <v>3.7197987799999908</v>
      </c>
      <c r="H77" s="30">
        <f>G77/100</f>
        <v>3.7197987799999908E-2</v>
      </c>
      <c r="I77" s="30">
        <v>591785.31389915524</v>
      </c>
      <c r="J77" s="30">
        <f>+C105</f>
        <v>585796.34135620785</v>
      </c>
      <c r="K77" s="31">
        <f>I77-J77</f>
        <v>5988.972542947391</v>
      </c>
      <c r="L77" s="51"/>
    </row>
    <row r="78" spans="1:12" ht="15.75" thickBot="1" x14ac:dyDescent="0.3">
      <c r="A78" s="3" t="s">
        <v>46</v>
      </c>
      <c r="B78" s="3">
        <v>112423.999196277</v>
      </c>
      <c r="C78" s="3">
        <f t="shared" si="8"/>
        <v>458027.66761382692</v>
      </c>
      <c r="D78" s="3">
        <f t="shared" si="7"/>
        <v>3.8050802292512953E-2</v>
      </c>
      <c r="F78" s="32">
        <v>2027</v>
      </c>
      <c r="G78" s="40">
        <v>3.7197987799999908</v>
      </c>
      <c r="H78" s="33">
        <f>G78/100</f>
        <v>3.7197987799999908E-2</v>
      </c>
      <c r="I78" s="33">
        <v>613798.53678579512</v>
      </c>
      <c r="J78" s="33">
        <f>+C109</f>
        <v>607586.7865152607</v>
      </c>
      <c r="K78" s="34">
        <f>I78-J78</f>
        <v>6211.7502705344232</v>
      </c>
      <c r="L78" s="51"/>
    </row>
    <row r="79" spans="1:12" ht="15.75" thickBot="1" x14ac:dyDescent="0.3">
      <c r="A79" s="3" t="s">
        <v>48</v>
      </c>
      <c r="B79" s="3">
        <v>102558.5332553199</v>
      </c>
      <c r="C79" s="3">
        <f t="shared" si="8"/>
        <v>447947.05070436362</v>
      </c>
      <c r="D79" s="3">
        <f t="shared" si="7"/>
        <v>4.7200228296332197E-3</v>
      </c>
      <c r="L79" s="4"/>
    </row>
    <row r="80" spans="1:12" ht="15.75" thickBot="1" x14ac:dyDescent="0.3">
      <c r="A80" s="3" t="s">
        <v>47</v>
      </c>
      <c r="B80" s="3">
        <v>112743.63705192599</v>
      </c>
      <c r="C80" s="3">
        <f t="shared" si="8"/>
        <v>446515.82737110299</v>
      </c>
      <c r="D80" s="3">
        <f t="shared" si="7"/>
        <v>-8.7966469432051251E-3</v>
      </c>
      <c r="F80" s="46" t="s">
        <v>70</v>
      </c>
      <c r="G80" s="47" t="s">
        <v>127</v>
      </c>
      <c r="H80" s="47" t="s">
        <v>71</v>
      </c>
    </row>
    <row r="81" spans="1:12" x14ac:dyDescent="0.25">
      <c r="A81" s="3" t="s">
        <v>49</v>
      </c>
      <c r="B81" s="3">
        <v>121165.42745980852</v>
      </c>
      <c r="C81" s="3">
        <f t="shared" si="8"/>
        <v>448891.59696333145</v>
      </c>
      <c r="D81" s="17">
        <f t="shared" si="7"/>
        <v>-1.6353847441602259E-2</v>
      </c>
      <c r="E81" s="7"/>
      <c r="F81" s="48" t="s">
        <v>58</v>
      </c>
      <c r="G81" s="49">
        <v>2.9</v>
      </c>
      <c r="H81" s="49">
        <f>G81/100</f>
        <v>2.8999999999999998E-2</v>
      </c>
    </row>
    <row r="82" spans="1:12" x14ac:dyDescent="0.25">
      <c r="A82" s="3" t="s">
        <v>50</v>
      </c>
      <c r="B82" s="3">
        <v>118381.99539939458</v>
      </c>
      <c r="C82" s="3">
        <f t="shared" si="8"/>
        <v>454849.59316644899</v>
      </c>
      <c r="D82" s="17">
        <f t="shared" si="7"/>
        <v>-6.9386080188881469E-3</v>
      </c>
      <c r="E82" s="7"/>
      <c r="L82" s="4"/>
    </row>
    <row r="83" spans="1:12" x14ac:dyDescent="0.25">
      <c r="A83" s="3" t="s">
        <v>51</v>
      </c>
      <c r="B83" s="3">
        <v>118392.3874788391</v>
      </c>
      <c r="C83" s="3">
        <f t="shared" si="8"/>
        <v>470683.44738996821</v>
      </c>
      <c r="D83" s="17">
        <f t="shared" si="7"/>
        <v>5.0756884435009197E-2</v>
      </c>
      <c r="E83" s="7"/>
    </row>
    <row r="84" spans="1:12" x14ac:dyDescent="0.25">
      <c r="A84" s="3" t="s">
        <v>52</v>
      </c>
      <c r="B84" s="3">
        <v>122022.98550499426</v>
      </c>
      <c r="C84" s="3">
        <f t="shared" si="8"/>
        <v>479962.7958430365</v>
      </c>
      <c r="D84" s="17">
        <f t="shared" si="7"/>
        <v>7.4906568640254384E-2</v>
      </c>
      <c r="E84" s="7"/>
    </row>
    <row r="85" spans="1:12" x14ac:dyDescent="0.25">
      <c r="A85" s="3" t="s">
        <v>53</v>
      </c>
      <c r="B85" s="3">
        <v>128126.8934904722</v>
      </c>
      <c r="C85" s="3">
        <f t="shared" si="8"/>
        <v>486924.26187370019</v>
      </c>
      <c r="D85" s="17">
        <f t="shared" si="7"/>
        <v>8.4725722574565163E-2</v>
      </c>
    </row>
    <row r="86" spans="1:12" x14ac:dyDescent="0.25">
      <c r="A86" s="3" t="s">
        <v>54</v>
      </c>
      <c r="B86" s="3">
        <v>123751.04437437622</v>
      </c>
      <c r="C86" s="3">
        <f t="shared" si="8"/>
        <v>492293.31084868172</v>
      </c>
      <c r="D86" s="17">
        <f t="shared" si="7"/>
        <v>8.2321097445788999E-2</v>
      </c>
      <c r="F86" s="7"/>
    </row>
    <row r="87" spans="1:12" x14ac:dyDescent="0.25">
      <c r="A87" s="3" t="s">
        <v>55</v>
      </c>
      <c r="B87" s="3">
        <v>125086.17843262306</v>
      </c>
      <c r="C87" s="3">
        <f t="shared" ref="C87:C90" si="9">+SUM(B84:B87)</f>
        <v>498987.10180246574</v>
      </c>
      <c r="D87" s="3">
        <f t="shared" si="7"/>
        <v>6.0133099154956127E-2</v>
      </c>
    </row>
    <row r="88" spans="1:12" x14ac:dyDescent="0.25">
      <c r="A88" s="3" t="s">
        <v>56</v>
      </c>
      <c r="B88" s="3">
        <v>126953.1206471693</v>
      </c>
      <c r="C88" s="3">
        <f>+SUM(B85:B88)</f>
        <v>503917.23694464075</v>
      </c>
      <c r="D88" s="3">
        <f t="shared" si="7"/>
        <v>4.9908954004506095E-2</v>
      </c>
    </row>
    <row r="89" spans="1:12" x14ac:dyDescent="0.25">
      <c r="A89" s="3" t="s">
        <v>57</v>
      </c>
      <c r="B89" s="3">
        <v>131793.11146131443</v>
      </c>
      <c r="C89" s="3">
        <f t="shared" si="9"/>
        <v>507583.45491548302</v>
      </c>
      <c r="D89" s="3">
        <f t="shared" si="7"/>
        <v>4.2427939331438506E-2</v>
      </c>
    </row>
    <row r="90" spans="1:12" x14ac:dyDescent="0.25">
      <c r="A90" s="3" t="s">
        <v>58</v>
      </c>
      <c r="B90" s="3">
        <v>127636.31916154892</v>
      </c>
      <c r="C90" s="3">
        <f t="shared" si="9"/>
        <v>511468.72970265569</v>
      </c>
      <c r="D90" s="3">
        <f t="shared" si="7"/>
        <v>3.8951207402994757E-2</v>
      </c>
      <c r="E90">
        <f>D90</f>
        <v>3.8951207402994757E-2</v>
      </c>
    </row>
    <row r="91" spans="1:12" x14ac:dyDescent="0.25">
      <c r="A91" s="8" t="s">
        <v>59</v>
      </c>
      <c r="B91" s="8">
        <f t="shared" ref="B91:B104" si="10">+C91-(SUM(B88:B90))</f>
        <v>131490.07492158393</v>
      </c>
      <c r="C91" s="8">
        <f>+C87*(1+D91)</f>
        <v>517872.62619161658</v>
      </c>
      <c r="D91" s="8">
        <f>+D90+$G$91</f>
        <v>3.7847720554161891E-2</v>
      </c>
      <c r="F91">
        <f>E93-E90</f>
        <v>-3.3104605464986045E-3</v>
      </c>
      <c r="G91">
        <f>F91/3</f>
        <v>-1.1034868488328682E-3</v>
      </c>
    </row>
    <row r="92" spans="1:12" x14ac:dyDescent="0.25">
      <c r="A92" s="8" t="s">
        <v>60</v>
      </c>
      <c r="B92" s="8">
        <f t="shared" si="10"/>
        <v>131513.78412263101</v>
      </c>
      <c r="C92" s="8">
        <f t="shared" ref="C92:C96" si="11">+C88*(1+D92)</f>
        <v>522433.28966707829</v>
      </c>
      <c r="D92" s="8">
        <f>+D91+$G$91</f>
        <v>3.6744233705329025E-2</v>
      </c>
    </row>
    <row r="93" spans="1:12" x14ac:dyDescent="0.25">
      <c r="A93" s="8" t="s">
        <v>61</v>
      </c>
      <c r="B93" s="8">
        <f t="shared" si="10"/>
        <v>135033.93013490754</v>
      </c>
      <c r="C93" s="8">
        <f t="shared" si="11"/>
        <v>525674.1083406714</v>
      </c>
      <c r="D93" s="8">
        <f>+D92+$G$91</f>
        <v>3.564074685649616E-2</v>
      </c>
      <c r="E93">
        <f>H74</f>
        <v>3.5640746856496153E-2</v>
      </c>
    </row>
    <row r="94" spans="1:12" x14ac:dyDescent="0.25">
      <c r="A94" s="24" t="s">
        <v>62</v>
      </c>
      <c r="B94" s="24">
        <f t="shared" si="10"/>
        <v>131817.97956260532</v>
      </c>
      <c r="C94" s="24">
        <f t="shared" si="11"/>
        <v>529855.76874172781</v>
      </c>
      <c r="D94" s="24">
        <f>+D93+$G$94</f>
        <v>3.5949488152993085E-2</v>
      </c>
      <c r="F94">
        <f>E97-E93</f>
        <v>1.234965185987702E-3</v>
      </c>
      <c r="G94">
        <f>F94/4</f>
        <v>3.087412964969255E-4</v>
      </c>
    </row>
    <row r="95" spans="1:12" x14ac:dyDescent="0.25">
      <c r="A95" s="24" t="s">
        <v>63</v>
      </c>
      <c r="B95" s="24">
        <f t="shared" si="10"/>
        <v>138284.07687753829</v>
      </c>
      <c r="C95" s="24">
        <f t="shared" si="11"/>
        <v>536649.77069768216</v>
      </c>
      <c r="D95" s="24">
        <f>+D94+$G$94</f>
        <v>3.6258229449490011E-2</v>
      </c>
    </row>
    <row r="96" spans="1:12" x14ac:dyDescent="0.25">
      <c r="A96" s="24" t="s">
        <v>64</v>
      </c>
      <c r="B96" s="24">
        <f t="shared" si="10"/>
        <v>136401.10591201292</v>
      </c>
      <c r="C96" s="24">
        <f t="shared" si="11"/>
        <v>541537.09248706407</v>
      </c>
      <c r="D96" s="24">
        <f>+D95+$G$94</f>
        <v>3.6566970745986936E-2</v>
      </c>
    </row>
    <row r="97" spans="1:7" x14ac:dyDescent="0.25">
      <c r="A97" s="24" t="s">
        <v>65</v>
      </c>
      <c r="B97" s="24">
        <f t="shared" si="10"/>
        <v>138555.55303587491</v>
      </c>
      <c r="C97" s="24">
        <f>+C93*(1+D97)</f>
        <v>545058.71538803144</v>
      </c>
      <c r="D97" s="24">
        <f>+D96+$G$94</f>
        <v>3.6875712042483862E-2</v>
      </c>
      <c r="E97">
        <f>H75</f>
        <v>3.6875712042483855E-2</v>
      </c>
    </row>
    <row r="98" spans="1:7" x14ac:dyDescent="0.25">
      <c r="A98" s="24" t="s">
        <v>66</v>
      </c>
      <c r="B98" s="24">
        <f t="shared" si="10"/>
        <v>136063.73783325724</v>
      </c>
      <c r="C98" s="24">
        <f t="shared" ref="C98:C103" si="12">+C94*(1+D98)</f>
        <v>549304.47365868336</v>
      </c>
      <c r="D98" s="24">
        <f>+D97+$G$98</f>
        <v>3.6705658528812933E-2</v>
      </c>
      <c r="F98" s="5">
        <f>E101-E97</f>
        <v>-6.8021405468371432E-4</v>
      </c>
      <c r="G98">
        <f>F98/4</f>
        <v>-1.7005351367092858E-4</v>
      </c>
    </row>
    <row r="99" spans="1:7" x14ac:dyDescent="0.25">
      <c r="A99" s="24" t="s">
        <v>67</v>
      </c>
      <c r="B99" s="24">
        <f t="shared" si="10"/>
        <v>145236.19797021413</v>
      </c>
      <c r="C99" s="24">
        <f t="shared" si="12"/>
        <v>556256.5947513592</v>
      </c>
      <c r="D99" s="24">
        <f t="shared" ref="D99:D101" si="13">+D98+$G$98</f>
        <v>3.6535605015142004E-2</v>
      </c>
    </row>
    <row r="100" spans="1:7" x14ac:dyDescent="0.25">
      <c r="A100" s="24" t="s">
        <v>68</v>
      </c>
      <c r="B100" s="24">
        <f t="shared" si="10"/>
        <v>141374.89867451304</v>
      </c>
      <c r="C100" s="24">
        <f t="shared" si="12"/>
        <v>561230.38751385931</v>
      </c>
      <c r="D100" s="24">
        <f t="shared" si="13"/>
        <v>3.6365551501471076E-2</v>
      </c>
    </row>
    <row r="101" spans="1:7" x14ac:dyDescent="0.25">
      <c r="A101" s="24" t="s">
        <v>69</v>
      </c>
      <c r="B101" s="24">
        <f t="shared" si="10"/>
        <v>142112.55254610738</v>
      </c>
      <c r="C101" s="24">
        <f t="shared" si="12"/>
        <v>564787.38702409179</v>
      </c>
      <c r="D101" s="24">
        <f t="shared" si="13"/>
        <v>3.6195497987800147E-2</v>
      </c>
      <c r="E101" s="5">
        <f>H76</f>
        <v>3.619549798780014E-2</v>
      </c>
    </row>
    <row r="102" spans="1:7" x14ac:dyDescent="0.25">
      <c r="A102" s="8" t="s">
        <v>123</v>
      </c>
      <c r="B102" s="8">
        <f t="shared" si="10"/>
        <v>140600.84147351101</v>
      </c>
      <c r="C102" s="8">
        <f t="shared" si="12"/>
        <v>569324.49066434556</v>
      </c>
      <c r="D102" s="8">
        <f>D101+$G$102</f>
        <v>3.6446120440850091E-2</v>
      </c>
      <c r="F102">
        <f>E105-E101</f>
        <v>1.002489812199768E-3</v>
      </c>
      <c r="G102">
        <f>F102/4</f>
        <v>2.50622453049942E-4</v>
      </c>
    </row>
    <row r="103" spans="1:7" x14ac:dyDescent="0.25">
      <c r="A103" s="8" t="s">
        <v>124</v>
      </c>
      <c r="B103" s="8">
        <f t="shared" si="10"/>
        <v>152581.10729785467</v>
      </c>
      <c r="C103" s="8">
        <f t="shared" si="12"/>
        <v>576669.39999198611</v>
      </c>
      <c r="D103" s="8">
        <f t="shared" ref="D103:D105" si="14">D102+$G$102</f>
        <v>3.6696742893900035E-2</v>
      </c>
    </row>
    <row r="104" spans="1:7" x14ac:dyDescent="0.25">
      <c r="A104" s="8" t="s">
        <v>125</v>
      </c>
      <c r="B104" s="8">
        <f t="shared" si="10"/>
        <v>146671.87036767119</v>
      </c>
      <c r="C104" s="8">
        <f>+C100*(1+D104)</f>
        <v>581966.37168514426</v>
      </c>
      <c r="D104" s="8">
        <f t="shared" si="14"/>
        <v>3.6947365346949979E-2</v>
      </c>
    </row>
    <row r="105" spans="1:7" x14ac:dyDescent="0.25">
      <c r="A105" s="8" t="s">
        <v>126</v>
      </c>
      <c r="B105" s="8">
        <f>+C105-(SUM(B102:B104))</f>
        <v>145942.52221717098</v>
      </c>
      <c r="C105" s="8">
        <f>+C101*(1+D105)</f>
        <v>585796.34135620785</v>
      </c>
      <c r="D105" s="8">
        <f t="shared" si="14"/>
        <v>3.7197987799999922E-2</v>
      </c>
      <c r="E105">
        <f>H77</f>
        <v>3.7197987799999908E-2</v>
      </c>
    </row>
    <row r="106" spans="1:7" x14ac:dyDescent="0.25">
      <c r="A106" s="8" t="s">
        <v>50</v>
      </c>
      <c r="B106" s="8">
        <f t="shared" ref="B106:B109" si="15">+C106-(SUM(B103:B105))</f>
        <v>145306.71623962227</v>
      </c>
      <c r="C106" s="8">
        <f t="shared" ref="C106:C107" si="16">+C102*(1+D106)</f>
        <v>590502.21612231911</v>
      </c>
      <c r="D106" s="8">
        <f>D105+$G$106</f>
        <v>3.7197987799999922E-2</v>
      </c>
      <c r="F106">
        <f>E109-E105</f>
        <v>0</v>
      </c>
      <c r="G106">
        <f>F106/4</f>
        <v>0</v>
      </c>
    </row>
    <row r="107" spans="1:7" x14ac:dyDescent="0.25">
      <c r="A107" s="8" t="s">
        <v>131</v>
      </c>
      <c r="B107" s="8">
        <f t="shared" si="15"/>
        <v>160199.23247305682</v>
      </c>
      <c r="C107" s="8">
        <f t="shared" si="16"/>
        <v>598120.34129752126</v>
      </c>
      <c r="D107" s="8">
        <f>D106+$G$106</f>
        <v>3.7197987799999922E-2</v>
      </c>
    </row>
    <row r="108" spans="1:7" x14ac:dyDescent="0.25">
      <c r="A108" s="8" t="s">
        <v>132</v>
      </c>
      <c r="B108" s="8">
        <f t="shared" si="15"/>
        <v>152165.8787492484</v>
      </c>
      <c r="C108" s="8">
        <f>+C104*(1+D108)</f>
        <v>603614.34967909846</v>
      </c>
      <c r="D108" s="8">
        <f t="shared" ref="D108:D109" si="17">D107+$G$106</f>
        <v>3.7197987799999922E-2</v>
      </c>
    </row>
    <row r="109" spans="1:7" x14ac:dyDescent="0.25">
      <c r="A109" s="8" t="s">
        <v>133</v>
      </c>
      <c r="B109" s="8">
        <f t="shared" si="15"/>
        <v>149914.95905333321</v>
      </c>
      <c r="C109" s="8">
        <f t="shared" ref="C109" si="18">+C105*(1+D109)</f>
        <v>607586.7865152607</v>
      </c>
      <c r="D109" s="8">
        <f t="shared" si="17"/>
        <v>3.7197987799999922E-2</v>
      </c>
      <c r="E109">
        <f>H78</f>
        <v>3.7197987799999908E-2</v>
      </c>
    </row>
  </sheetData>
  <mergeCells count="2">
    <mergeCell ref="L74:L75"/>
    <mergeCell ref="L76:L7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9"/>
  <sheetViews>
    <sheetView zoomScaleNormal="10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B91" sqref="B91:B109"/>
    </sheetView>
  </sheetViews>
  <sheetFormatPr baseColWidth="10" defaultRowHeight="15" x14ac:dyDescent="0.25"/>
  <sheetData>
    <row r="1" spans="1:4" x14ac:dyDescent="0.25">
      <c r="B1" t="s">
        <v>36</v>
      </c>
      <c r="C1" t="s">
        <v>37</v>
      </c>
      <c r="D1" t="s">
        <v>38</v>
      </c>
    </row>
    <row r="2" spans="1:4" x14ac:dyDescent="0.25">
      <c r="A2" t="s">
        <v>75</v>
      </c>
      <c r="B2">
        <v>6418.6</v>
      </c>
    </row>
    <row r="3" spans="1:4" x14ac:dyDescent="0.25">
      <c r="A3" t="s">
        <v>76</v>
      </c>
      <c r="B3">
        <v>6805.9</v>
      </c>
    </row>
    <row r="4" spans="1:4" x14ac:dyDescent="0.25">
      <c r="A4" t="s">
        <v>77</v>
      </c>
      <c r="B4">
        <v>6780.2</v>
      </c>
    </row>
    <row r="5" spans="1:4" x14ac:dyDescent="0.25">
      <c r="A5" t="s">
        <v>78</v>
      </c>
      <c r="B5">
        <v>7607.1</v>
      </c>
      <c r="C5">
        <f t="shared" ref="C5:C56" si="0">+SUM(B2:B5)</f>
        <v>27611.800000000003</v>
      </c>
    </row>
    <row r="6" spans="1:4" x14ac:dyDescent="0.25">
      <c r="A6" t="s">
        <v>79</v>
      </c>
      <c r="B6">
        <v>6618.9</v>
      </c>
      <c r="C6">
        <f t="shared" si="0"/>
        <v>27812.1</v>
      </c>
    </row>
    <row r="7" spans="1:4" x14ac:dyDescent="0.25">
      <c r="A7" t="s">
        <v>80</v>
      </c>
      <c r="B7">
        <v>6187.4</v>
      </c>
      <c r="C7">
        <f t="shared" si="0"/>
        <v>27193.599999999999</v>
      </c>
    </row>
    <row r="8" spans="1:4" x14ac:dyDescent="0.25">
      <c r="A8" t="s">
        <v>81</v>
      </c>
      <c r="B8">
        <v>7703.2</v>
      </c>
      <c r="C8">
        <f t="shared" si="0"/>
        <v>28116.600000000002</v>
      </c>
    </row>
    <row r="9" spans="1:4" x14ac:dyDescent="0.25">
      <c r="A9" t="s">
        <v>82</v>
      </c>
      <c r="B9">
        <v>7051.8</v>
      </c>
      <c r="C9">
        <f t="shared" si="0"/>
        <v>27561.3</v>
      </c>
      <c r="D9">
        <f t="shared" ref="D9:D60" si="1">+(C9-C5)/C5</f>
        <v>-1.8289282118515865E-3</v>
      </c>
    </row>
    <row r="10" spans="1:4" x14ac:dyDescent="0.25">
      <c r="A10" t="s">
        <v>83</v>
      </c>
      <c r="B10">
        <v>6340.8</v>
      </c>
      <c r="C10">
        <f t="shared" si="0"/>
        <v>27283.199999999997</v>
      </c>
      <c r="D10">
        <f t="shared" si="1"/>
        <v>-1.9016902715005394E-2</v>
      </c>
    </row>
    <row r="11" spans="1:4" x14ac:dyDescent="0.25">
      <c r="A11" t="s">
        <v>84</v>
      </c>
      <c r="B11">
        <v>6854.4</v>
      </c>
      <c r="C11">
        <f t="shared" si="0"/>
        <v>27950.199999999997</v>
      </c>
      <c r="D11">
        <f t="shared" si="1"/>
        <v>2.7822722993645511E-2</v>
      </c>
    </row>
    <row r="12" spans="1:4" x14ac:dyDescent="0.25">
      <c r="A12" t="s">
        <v>85</v>
      </c>
      <c r="B12">
        <v>7067.9</v>
      </c>
      <c r="C12">
        <f t="shared" si="0"/>
        <v>27314.9</v>
      </c>
      <c r="D12">
        <f t="shared" si="1"/>
        <v>-2.8513404892483468E-2</v>
      </c>
    </row>
    <row r="13" spans="1:4" x14ac:dyDescent="0.25">
      <c r="A13" t="s">
        <v>86</v>
      </c>
      <c r="B13">
        <v>6895.6</v>
      </c>
      <c r="C13">
        <f t="shared" si="0"/>
        <v>27158.699999999997</v>
      </c>
      <c r="D13">
        <f t="shared" si="1"/>
        <v>-1.4607438691208405E-2</v>
      </c>
    </row>
    <row r="14" spans="1:4" x14ac:dyDescent="0.25">
      <c r="A14" t="s">
        <v>87</v>
      </c>
      <c r="B14">
        <v>5954.9</v>
      </c>
      <c r="C14">
        <f t="shared" si="0"/>
        <v>26772.800000000003</v>
      </c>
      <c r="D14">
        <f t="shared" si="1"/>
        <v>-1.8707482993197067E-2</v>
      </c>
    </row>
    <row r="15" spans="1:4" x14ac:dyDescent="0.25">
      <c r="A15" t="s">
        <v>88</v>
      </c>
      <c r="B15">
        <v>6188.4</v>
      </c>
      <c r="C15">
        <f t="shared" si="0"/>
        <v>26106.800000000003</v>
      </c>
      <c r="D15">
        <f t="shared" si="1"/>
        <v>-6.5953016436375925E-2</v>
      </c>
    </row>
    <row r="16" spans="1:4" x14ac:dyDescent="0.25">
      <c r="A16" t="s">
        <v>89</v>
      </c>
      <c r="B16">
        <v>6519.1</v>
      </c>
      <c r="C16">
        <f t="shared" si="0"/>
        <v>25558</v>
      </c>
      <c r="D16">
        <f t="shared" si="1"/>
        <v>-6.4320206187831602E-2</v>
      </c>
    </row>
    <row r="17" spans="1:4" x14ac:dyDescent="0.25">
      <c r="A17" t="s">
        <v>90</v>
      </c>
      <c r="B17">
        <v>6714.7</v>
      </c>
      <c r="C17">
        <f t="shared" si="0"/>
        <v>25377.100000000002</v>
      </c>
      <c r="D17">
        <f t="shared" si="1"/>
        <v>-6.5599605283021473E-2</v>
      </c>
    </row>
    <row r="18" spans="1:4" x14ac:dyDescent="0.25">
      <c r="A18" t="s">
        <v>91</v>
      </c>
      <c r="B18">
        <v>6077.4</v>
      </c>
      <c r="C18">
        <f t="shared" si="0"/>
        <v>25499.599999999999</v>
      </c>
      <c r="D18">
        <f t="shared" si="1"/>
        <v>-4.7555728201757165E-2</v>
      </c>
    </row>
    <row r="19" spans="1:4" x14ac:dyDescent="0.25">
      <c r="A19" t="s">
        <v>92</v>
      </c>
      <c r="B19">
        <v>6147.1</v>
      </c>
      <c r="C19">
        <f t="shared" si="0"/>
        <v>25458.299999999996</v>
      </c>
      <c r="D19">
        <f t="shared" si="1"/>
        <v>-2.4840271500145832E-2</v>
      </c>
    </row>
    <row r="20" spans="1:4" x14ac:dyDescent="0.25">
      <c r="A20" t="s">
        <v>93</v>
      </c>
      <c r="B20">
        <v>6743.8</v>
      </c>
      <c r="C20">
        <f t="shared" si="0"/>
        <v>25682.999999999996</v>
      </c>
      <c r="D20">
        <f t="shared" si="1"/>
        <v>4.8908365286797232E-3</v>
      </c>
    </row>
    <row r="21" spans="1:4" x14ac:dyDescent="0.25">
      <c r="A21" t="s">
        <v>94</v>
      </c>
      <c r="B21">
        <v>6924.3</v>
      </c>
      <c r="C21">
        <f t="shared" si="0"/>
        <v>25892.6</v>
      </c>
      <c r="D21">
        <f t="shared" si="1"/>
        <v>2.031358981128641E-2</v>
      </c>
    </row>
    <row r="22" spans="1:4" x14ac:dyDescent="0.25">
      <c r="A22" t="s">
        <v>95</v>
      </c>
      <c r="B22">
        <v>6128</v>
      </c>
      <c r="C22">
        <f t="shared" si="0"/>
        <v>25943.200000000001</v>
      </c>
      <c r="D22">
        <f t="shared" si="1"/>
        <v>1.7396351315314838E-2</v>
      </c>
    </row>
    <row r="23" spans="1:4" x14ac:dyDescent="0.25">
      <c r="A23" t="s">
        <v>96</v>
      </c>
      <c r="B23">
        <v>6665.7</v>
      </c>
      <c r="C23">
        <f t="shared" si="0"/>
        <v>26461.8</v>
      </c>
      <c r="D23">
        <f t="shared" si="1"/>
        <v>3.9417400219182108E-2</v>
      </c>
    </row>
    <row r="24" spans="1:4" x14ac:dyDescent="0.25">
      <c r="A24" t="s">
        <v>97</v>
      </c>
      <c r="B24">
        <v>7180.2</v>
      </c>
      <c r="C24">
        <f t="shared" si="0"/>
        <v>26898.2</v>
      </c>
      <c r="D24">
        <f t="shared" si="1"/>
        <v>4.7315344780594341E-2</v>
      </c>
    </row>
    <row r="25" spans="1:4" x14ac:dyDescent="0.25">
      <c r="A25" t="s">
        <v>98</v>
      </c>
      <c r="B25">
        <v>7316.8</v>
      </c>
      <c r="C25">
        <f t="shared" si="0"/>
        <v>27290.7</v>
      </c>
      <c r="D25">
        <f t="shared" si="1"/>
        <v>5.3996122444250567E-2</v>
      </c>
    </row>
    <row r="26" spans="1:4" x14ac:dyDescent="0.25">
      <c r="A26" t="s">
        <v>99</v>
      </c>
      <c r="B26">
        <v>6380.9</v>
      </c>
      <c r="C26">
        <f t="shared" si="0"/>
        <v>27543.599999999999</v>
      </c>
      <c r="D26">
        <f t="shared" si="1"/>
        <v>6.1688612044774653E-2</v>
      </c>
    </row>
    <row r="27" spans="1:4" x14ac:dyDescent="0.25">
      <c r="A27" t="s">
        <v>100</v>
      </c>
      <c r="B27">
        <v>7355.4</v>
      </c>
      <c r="C27">
        <f t="shared" si="0"/>
        <v>28233.300000000003</v>
      </c>
      <c r="D27">
        <f t="shared" si="1"/>
        <v>6.694555925900747E-2</v>
      </c>
    </row>
    <row r="28" spans="1:4" x14ac:dyDescent="0.25">
      <c r="A28" t="s">
        <v>101</v>
      </c>
      <c r="B28">
        <v>7916.5</v>
      </c>
      <c r="C28">
        <f t="shared" si="0"/>
        <v>28969.599999999999</v>
      </c>
      <c r="D28">
        <f t="shared" si="1"/>
        <v>7.700887048203961E-2</v>
      </c>
    </row>
    <row r="29" spans="1:4" x14ac:dyDescent="0.25">
      <c r="A29" t="s">
        <v>102</v>
      </c>
      <c r="B29">
        <v>7983.7</v>
      </c>
      <c r="C29">
        <f t="shared" si="0"/>
        <v>29636.5</v>
      </c>
      <c r="D29">
        <f t="shared" si="1"/>
        <v>8.5956021648400341E-2</v>
      </c>
    </row>
    <row r="30" spans="1:4" x14ac:dyDescent="0.25">
      <c r="A30" t="s">
        <v>103</v>
      </c>
      <c r="B30">
        <v>6741.9</v>
      </c>
      <c r="C30">
        <f t="shared" si="0"/>
        <v>29997.5</v>
      </c>
      <c r="D30">
        <f t="shared" si="1"/>
        <v>8.9091476785895879E-2</v>
      </c>
    </row>
    <row r="31" spans="1:4" x14ac:dyDescent="0.25">
      <c r="A31" t="s">
        <v>104</v>
      </c>
      <c r="B31">
        <v>7933.6</v>
      </c>
      <c r="C31">
        <f t="shared" si="0"/>
        <v>30575.699999999997</v>
      </c>
      <c r="D31">
        <f t="shared" si="1"/>
        <v>8.2965859463824412E-2</v>
      </c>
    </row>
    <row r="32" spans="1:4" x14ac:dyDescent="0.25">
      <c r="A32" t="s">
        <v>105</v>
      </c>
      <c r="B32">
        <v>8398.4</v>
      </c>
      <c r="C32">
        <f t="shared" si="0"/>
        <v>31057.599999999999</v>
      </c>
      <c r="D32">
        <f t="shared" si="1"/>
        <v>7.2075555064619462E-2</v>
      </c>
    </row>
    <row r="33" spans="1:4" x14ac:dyDescent="0.25">
      <c r="A33" t="s">
        <v>106</v>
      </c>
      <c r="B33">
        <v>9821.7000000000007</v>
      </c>
      <c r="C33">
        <f t="shared" si="0"/>
        <v>32895.600000000006</v>
      </c>
      <c r="D33">
        <f t="shared" si="1"/>
        <v>0.10996912590893006</v>
      </c>
    </row>
    <row r="34" spans="1:4" x14ac:dyDescent="0.25">
      <c r="A34" t="s">
        <v>107</v>
      </c>
      <c r="B34">
        <v>7925.5</v>
      </c>
      <c r="C34">
        <f t="shared" si="0"/>
        <v>34079.199999999997</v>
      </c>
      <c r="D34">
        <f t="shared" si="1"/>
        <v>0.13606800566713884</v>
      </c>
    </row>
    <row r="35" spans="1:4" x14ac:dyDescent="0.25">
      <c r="A35" t="s">
        <v>108</v>
      </c>
      <c r="B35">
        <v>8958.7000000000007</v>
      </c>
      <c r="C35">
        <f t="shared" si="0"/>
        <v>35104.300000000003</v>
      </c>
      <c r="D35">
        <f t="shared" si="1"/>
        <v>0.14811108167597165</v>
      </c>
    </row>
    <row r="36" spans="1:4" x14ac:dyDescent="0.25">
      <c r="A36" t="s">
        <v>109</v>
      </c>
      <c r="B36">
        <v>9789</v>
      </c>
      <c r="C36">
        <f t="shared" si="0"/>
        <v>36494.9</v>
      </c>
      <c r="D36">
        <f t="shared" si="1"/>
        <v>0.17507148008860965</v>
      </c>
    </row>
    <row r="37" spans="1:4" x14ac:dyDescent="0.25">
      <c r="A37" t="s">
        <v>110</v>
      </c>
      <c r="B37">
        <v>10953.5</v>
      </c>
      <c r="C37">
        <f t="shared" si="0"/>
        <v>37626.699999999997</v>
      </c>
      <c r="D37">
        <f t="shared" si="1"/>
        <v>0.14382166611948075</v>
      </c>
    </row>
    <row r="38" spans="1:4" x14ac:dyDescent="0.25">
      <c r="A38" t="s">
        <v>111</v>
      </c>
      <c r="B38">
        <v>8976.4</v>
      </c>
      <c r="C38">
        <f t="shared" si="0"/>
        <v>38677.599999999999</v>
      </c>
      <c r="D38">
        <f t="shared" si="1"/>
        <v>0.13493274490011509</v>
      </c>
    </row>
    <row r="39" spans="1:4" x14ac:dyDescent="0.25">
      <c r="A39" t="s">
        <v>112</v>
      </c>
      <c r="B39">
        <v>9937.4</v>
      </c>
      <c r="C39">
        <f t="shared" si="0"/>
        <v>39656.300000000003</v>
      </c>
      <c r="D39">
        <f t="shared" si="1"/>
        <v>0.12967072409932684</v>
      </c>
    </row>
    <row r="40" spans="1:4" x14ac:dyDescent="0.25">
      <c r="A40" t="s">
        <v>113</v>
      </c>
      <c r="B40">
        <v>10031.700000000001</v>
      </c>
      <c r="C40">
        <f t="shared" si="0"/>
        <v>39899</v>
      </c>
      <c r="D40">
        <f t="shared" si="1"/>
        <v>9.327604679009939E-2</v>
      </c>
    </row>
    <row r="41" spans="1:4" x14ac:dyDescent="0.25">
      <c r="A41" t="s">
        <v>114</v>
      </c>
      <c r="B41">
        <v>11611.9</v>
      </c>
      <c r="C41">
        <f t="shared" si="0"/>
        <v>40557.4</v>
      </c>
      <c r="D41">
        <f t="shared" si="1"/>
        <v>7.7888839574026009E-2</v>
      </c>
    </row>
    <row r="42" spans="1:4" x14ac:dyDescent="0.25">
      <c r="A42" t="s">
        <v>115</v>
      </c>
      <c r="B42">
        <v>9651.7999999999993</v>
      </c>
      <c r="C42">
        <f t="shared" si="0"/>
        <v>41232.800000000003</v>
      </c>
      <c r="D42">
        <f t="shared" si="1"/>
        <v>6.606407843299493E-2</v>
      </c>
    </row>
    <row r="43" spans="1:4" x14ac:dyDescent="0.25">
      <c r="A43" t="s">
        <v>116</v>
      </c>
      <c r="B43">
        <v>11085.6</v>
      </c>
      <c r="C43">
        <f t="shared" si="0"/>
        <v>42381</v>
      </c>
      <c r="D43">
        <f t="shared" si="1"/>
        <v>6.8707872393541425E-2</v>
      </c>
    </row>
    <row r="44" spans="1:4" x14ac:dyDescent="0.25">
      <c r="A44" t="s">
        <v>117</v>
      </c>
      <c r="B44">
        <v>10522.8</v>
      </c>
      <c r="C44">
        <f t="shared" si="0"/>
        <v>42872.099999999991</v>
      </c>
      <c r="D44">
        <f t="shared" si="1"/>
        <v>7.4515652021353698E-2</v>
      </c>
    </row>
    <row r="45" spans="1:4" x14ac:dyDescent="0.25">
      <c r="A45" t="s">
        <v>118</v>
      </c>
      <c r="B45">
        <v>12288.8</v>
      </c>
      <c r="C45">
        <f t="shared" si="0"/>
        <v>43549</v>
      </c>
      <c r="D45">
        <f t="shared" si="1"/>
        <v>7.3762124791036859E-2</v>
      </c>
    </row>
    <row r="46" spans="1:4" x14ac:dyDescent="0.25">
      <c r="A46" t="s">
        <v>119</v>
      </c>
      <c r="B46">
        <v>9727.6</v>
      </c>
      <c r="C46">
        <f t="shared" si="0"/>
        <v>43624.799999999996</v>
      </c>
      <c r="D46">
        <f t="shared" si="1"/>
        <v>5.8012068062319136E-2</v>
      </c>
    </row>
    <row r="47" spans="1:4" x14ac:dyDescent="0.25">
      <c r="A47" t="s">
        <v>120</v>
      </c>
      <c r="B47">
        <v>10702.2</v>
      </c>
      <c r="C47">
        <f t="shared" si="0"/>
        <v>43241.399999999994</v>
      </c>
      <c r="D47">
        <f t="shared" si="1"/>
        <v>2.0301550222977142E-2</v>
      </c>
    </row>
    <row r="48" spans="1:4" x14ac:dyDescent="0.25">
      <c r="A48" t="s">
        <v>121</v>
      </c>
      <c r="B48">
        <v>11028.5</v>
      </c>
      <c r="C48">
        <f t="shared" si="0"/>
        <v>43747.100000000006</v>
      </c>
      <c r="D48">
        <f t="shared" si="1"/>
        <v>2.0409543735903181E-2</v>
      </c>
    </row>
    <row r="49" spans="1:4" x14ac:dyDescent="0.25">
      <c r="A49" t="s">
        <v>122</v>
      </c>
      <c r="B49">
        <v>13038.8</v>
      </c>
      <c r="C49">
        <f t="shared" si="0"/>
        <v>44497.100000000006</v>
      </c>
      <c r="D49">
        <f t="shared" si="1"/>
        <v>2.1770878780224708E-2</v>
      </c>
    </row>
    <row r="50" spans="1:4" x14ac:dyDescent="0.25">
      <c r="A50" t="s">
        <v>0</v>
      </c>
      <c r="B50">
        <v>9966.5416427867294</v>
      </c>
      <c r="C50">
        <f t="shared" si="0"/>
        <v>44736.041642786731</v>
      </c>
      <c r="D50">
        <f t="shared" si="1"/>
        <v>2.5472704580576547E-2</v>
      </c>
    </row>
    <row r="51" spans="1:4" x14ac:dyDescent="0.25">
      <c r="A51" t="s">
        <v>1</v>
      </c>
      <c r="B51">
        <v>12486.561122794352</v>
      </c>
      <c r="C51">
        <f t="shared" si="0"/>
        <v>46520.402765581079</v>
      </c>
      <c r="D51">
        <f t="shared" si="1"/>
        <v>7.5830171215110639E-2</v>
      </c>
    </row>
    <row r="52" spans="1:4" x14ac:dyDescent="0.25">
      <c r="A52" t="s">
        <v>2</v>
      </c>
      <c r="B52">
        <v>11643.772291529065</v>
      </c>
      <c r="C52">
        <f t="shared" si="0"/>
        <v>47135.675057110144</v>
      </c>
      <c r="D52">
        <f t="shared" si="1"/>
        <v>7.7458278539837791E-2</v>
      </c>
    </row>
    <row r="53" spans="1:4" x14ac:dyDescent="0.25">
      <c r="A53" t="s">
        <v>3</v>
      </c>
      <c r="B53">
        <v>12904.249209480242</v>
      </c>
      <c r="C53">
        <f t="shared" si="0"/>
        <v>47001.124266590392</v>
      </c>
      <c r="D53">
        <f t="shared" si="1"/>
        <v>5.627387552425632E-2</v>
      </c>
    </row>
    <row r="54" spans="1:4" x14ac:dyDescent="0.25">
      <c r="A54" t="s">
        <v>4</v>
      </c>
      <c r="B54">
        <v>10630.458005313641</v>
      </c>
      <c r="C54">
        <f t="shared" si="0"/>
        <v>47665.040629117299</v>
      </c>
      <c r="D54">
        <f t="shared" si="1"/>
        <v>6.547291353397694E-2</v>
      </c>
    </row>
    <row r="55" spans="1:4" x14ac:dyDescent="0.25">
      <c r="A55" t="s">
        <v>5</v>
      </c>
      <c r="B55">
        <v>12656.822629740724</v>
      </c>
      <c r="C55">
        <f t="shared" si="0"/>
        <v>47835.302136063678</v>
      </c>
      <c r="D55">
        <f t="shared" si="1"/>
        <v>2.826500400498359E-2</v>
      </c>
    </row>
    <row r="56" spans="1:4" x14ac:dyDescent="0.25">
      <c r="A56" t="s">
        <v>6</v>
      </c>
      <c r="B56">
        <v>11937.603095840586</v>
      </c>
      <c r="C56">
        <f t="shared" si="0"/>
        <v>48129.132940375188</v>
      </c>
      <c r="D56">
        <f t="shared" si="1"/>
        <v>2.1076559995403879E-2</v>
      </c>
    </row>
    <row r="57" spans="1:4" x14ac:dyDescent="0.25">
      <c r="A57" t="s">
        <v>7</v>
      </c>
      <c r="B57">
        <v>13485.372222874492</v>
      </c>
      <c r="C57">
        <f t="shared" ref="C57:C60" si="2">+SUM(B54:B57)</f>
        <v>48710.255953769447</v>
      </c>
      <c r="D57">
        <f t="shared" si="1"/>
        <v>3.6363634143831529E-2</v>
      </c>
    </row>
    <row r="58" spans="1:4" x14ac:dyDescent="0.25">
      <c r="A58" t="s">
        <v>8</v>
      </c>
      <c r="B58">
        <v>11644.867240154528</v>
      </c>
      <c r="C58">
        <f t="shared" si="2"/>
        <v>49724.665188610328</v>
      </c>
      <c r="D58">
        <f t="shared" si="1"/>
        <v>4.3210380864227356E-2</v>
      </c>
    </row>
    <row r="59" spans="1:4" x14ac:dyDescent="0.25">
      <c r="A59" t="s">
        <v>9</v>
      </c>
      <c r="B59">
        <v>12419.76772520659</v>
      </c>
      <c r="C59">
        <f t="shared" si="2"/>
        <v>49487.610284076196</v>
      </c>
      <c r="D59">
        <f t="shared" si="1"/>
        <v>3.4541605764559835E-2</v>
      </c>
    </row>
    <row r="60" spans="1:4" x14ac:dyDescent="0.25">
      <c r="A60" t="s">
        <v>10</v>
      </c>
      <c r="B60">
        <v>12002.917913580101</v>
      </c>
      <c r="C60">
        <f t="shared" si="2"/>
        <v>49552.925101815716</v>
      </c>
      <c r="D60">
        <f t="shared" si="1"/>
        <v>2.9582751120914512E-2</v>
      </c>
    </row>
    <row r="61" spans="1:4" x14ac:dyDescent="0.25">
      <c r="A61" t="s">
        <v>11</v>
      </c>
      <c r="B61">
        <v>13102.097494547712</v>
      </c>
      <c r="C61">
        <f>+SUM(B58:B61)</f>
        <v>49169.650373488934</v>
      </c>
      <c r="D61">
        <f>+(C61-C57)/C57</f>
        <v>9.4311641506358498E-3</v>
      </c>
    </row>
    <row r="62" spans="1:4" x14ac:dyDescent="0.25">
      <c r="A62" t="s">
        <v>12</v>
      </c>
      <c r="B62">
        <v>10839.030669307911</v>
      </c>
      <c r="C62">
        <f>+SUM(B59:B62)</f>
        <v>48363.813802642311</v>
      </c>
      <c r="D62">
        <f>+(C62-C58)/C58</f>
        <v>-2.7367733514266607E-2</v>
      </c>
    </row>
    <row r="63" spans="1:4" x14ac:dyDescent="0.25">
      <c r="A63" t="s">
        <v>13</v>
      </c>
      <c r="B63">
        <v>11677.529599335781</v>
      </c>
      <c r="C63">
        <f>+SUM(B60:B63)</f>
        <v>47621.575676771499</v>
      </c>
      <c r="D63">
        <f>+(C63-C59)/C59</f>
        <v>-3.7707106821141805E-2</v>
      </c>
    </row>
    <row r="64" spans="1:4" x14ac:dyDescent="0.25">
      <c r="A64" t="s">
        <v>14</v>
      </c>
      <c r="B64">
        <v>11922.686515639614</v>
      </c>
      <c r="C64">
        <f t="shared" ref="C64:C66" si="3">+SUM(B61:B64)</f>
        <v>47541.34427883102</v>
      </c>
      <c r="D64">
        <f t="shared" ref="D64:D68" si="4">+(C64-C60)/C60</f>
        <v>-4.059459292971157E-2</v>
      </c>
    </row>
    <row r="65" spans="1:12" x14ac:dyDescent="0.25">
      <c r="A65" t="s">
        <v>15</v>
      </c>
      <c r="B65">
        <v>13224.340530863743</v>
      </c>
      <c r="C65">
        <f t="shared" si="3"/>
        <v>47663.587315147051</v>
      </c>
      <c r="D65">
        <f t="shared" si="4"/>
        <v>-3.062993222245718E-2</v>
      </c>
      <c r="E65" s="1"/>
    </row>
    <row r="66" spans="1:12" x14ac:dyDescent="0.25">
      <c r="A66" t="s">
        <v>16</v>
      </c>
      <c r="B66">
        <v>10736.497367429844</v>
      </c>
      <c r="C66">
        <f t="shared" si="3"/>
        <v>47561.054013268986</v>
      </c>
      <c r="D66">
        <f t="shared" si="4"/>
        <v>-1.6598355800664079E-2</v>
      </c>
    </row>
    <row r="67" spans="1:12" x14ac:dyDescent="0.25">
      <c r="A67" t="s">
        <v>17</v>
      </c>
      <c r="B67">
        <v>11965.994988278671</v>
      </c>
      <c r="C67">
        <f t="shared" ref="C67:C68" si="5">+SUM(B64:B67)</f>
        <v>47849.519402211867</v>
      </c>
      <c r="D67">
        <f t="shared" si="4"/>
        <v>4.7865641193294683E-3</v>
      </c>
    </row>
    <row r="68" spans="1:12" x14ac:dyDescent="0.25">
      <c r="A68" s="3" t="s">
        <v>18</v>
      </c>
      <c r="B68" s="3">
        <v>12052.15005382643</v>
      </c>
      <c r="C68" s="3">
        <f t="shared" si="5"/>
        <v>47978.982940398688</v>
      </c>
      <c r="D68" s="3">
        <f t="shared" si="4"/>
        <v>9.2054330437294149E-3</v>
      </c>
    </row>
    <row r="69" spans="1:12" x14ac:dyDescent="0.25">
      <c r="A69" s="3" t="s">
        <v>19</v>
      </c>
      <c r="B69" s="3">
        <v>13890.258246756659</v>
      </c>
      <c r="C69" s="3">
        <f>+SUM(B66:B69)</f>
        <v>48644.900656291604</v>
      </c>
      <c r="D69" s="3">
        <f>+(C69-C65)/C65</f>
        <v>2.0588323213194235E-2</v>
      </c>
    </row>
    <row r="70" spans="1:12" x14ac:dyDescent="0.25">
      <c r="A70" s="3" t="s">
        <v>20</v>
      </c>
      <c r="B70" s="3">
        <v>11422.637040181875</v>
      </c>
      <c r="C70" s="3">
        <f t="shared" ref="C70:C73" si="6">+SUM(B67:B70)</f>
        <v>49331.040329043637</v>
      </c>
      <c r="D70" s="3">
        <f t="shared" ref="D70:D78" si="7">+(C70-C66)/C66</f>
        <v>3.7215035547379705E-2</v>
      </c>
    </row>
    <row r="71" spans="1:12" x14ac:dyDescent="0.25">
      <c r="A71" s="3" t="s">
        <v>21</v>
      </c>
      <c r="B71" s="3">
        <v>13171.126479440352</v>
      </c>
      <c r="C71" s="3">
        <f t="shared" si="6"/>
        <v>50536.171820205316</v>
      </c>
      <c r="D71" s="3">
        <f t="shared" si="7"/>
        <v>5.6147949897052837E-2</v>
      </c>
      <c r="G71" t="s">
        <v>129</v>
      </c>
      <c r="I71" t="s">
        <v>130</v>
      </c>
    </row>
    <row r="72" spans="1:12" x14ac:dyDescent="0.25">
      <c r="A72" s="3" t="s">
        <v>22</v>
      </c>
      <c r="B72" s="3">
        <v>13183.091902638727</v>
      </c>
      <c r="C72" s="3">
        <f t="shared" si="6"/>
        <v>51667.113669017614</v>
      </c>
      <c r="D72" s="3">
        <f t="shared" si="7"/>
        <v>7.6869714666533501E-2</v>
      </c>
      <c r="G72" s="23" t="s">
        <v>128</v>
      </c>
      <c r="I72" s="23" t="s">
        <v>128</v>
      </c>
    </row>
    <row r="73" spans="1:12" ht="15.75" thickBot="1" x14ac:dyDescent="0.3">
      <c r="A73" s="3" t="s">
        <v>23</v>
      </c>
      <c r="B73" s="3">
        <v>14577.362662490821</v>
      </c>
      <c r="C73" s="3">
        <f t="shared" si="6"/>
        <v>52354.218084751774</v>
      </c>
      <c r="D73" s="3">
        <f t="shared" si="7"/>
        <v>7.6252955159040223E-2</v>
      </c>
    </row>
    <row r="74" spans="1:12" ht="15.75" thickBot="1" x14ac:dyDescent="0.3">
      <c r="A74" s="3" t="s">
        <v>25</v>
      </c>
      <c r="B74" s="3">
        <v>11778.446952503209</v>
      </c>
      <c r="C74" s="3">
        <f t="shared" ref="C74:C78" si="8">+SUM(B71:B74)</f>
        <v>52710.027997073114</v>
      </c>
      <c r="D74" s="3">
        <f t="shared" si="7"/>
        <v>6.8496176960616384E-2</v>
      </c>
      <c r="F74" s="15" t="s">
        <v>70</v>
      </c>
      <c r="G74" s="13" t="s">
        <v>127</v>
      </c>
      <c r="H74" s="13" t="s">
        <v>71</v>
      </c>
      <c r="I74" s="11" t="s">
        <v>72</v>
      </c>
      <c r="J74" s="11" t="s">
        <v>73</v>
      </c>
      <c r="K74" s="12" t="s">
        <v>74</v>
      </c>
    </row>
    <row r="75" spans="1:12" x14ac:dyDescent="0.25">
      <c r="A75" s="3" t="s">
        <v>26</v>
      </c>
      <c r="B75" s="3">
        <v>13267.870363263883</v>
      </c>
      <c r="C75" s="3">
        <f t="shared" si="8"/>
        <v>52806.771880896646</v>
      </c>
      <c r="D75" s="3">
        <f t="shared" si="7"/>
        <v>4.493019512379251E-2</v>
      </c>
      <c r="E75" t="s">
        <v>134</v>
      </c>
      <c r="F75" s="35">
        <v>2023</v>
      </c>
      <c r="G75" s="38">
        <v>2.8418316690320751</v>
      </c>
      <c r="H75" s="38">
        <f>G75/100</f>
        <v>2.8418316690320751E-2</v>
      </c>
      <c r="I75" s="36">
        <v>62541.057103722356</v>
      </c>
      <c r="J75" s="36">
        <f>+C93</f>
        <v>62541.056062829754</v>
      </c>
      <c r="K75" s="37">
        <f>+I75-J75</f>
        <v>1.0408926027594134E-3</v>
      </c>
      <c r="L75" s="51" t="s">
        <v>140</v>
      </c>
    </row>
    <row r="76" spans="1:12" x14ac:dyDescent="0.25">
      <c r="A76" s="3" t="s">
        <v>27</v>
      </c>
      <c r="B76" s="3">
        <v>13578.292448802975</v>
      </c>
      <c r="C76" s="3">
        <f t="shared" si="8"/>
        <v>53201.972427060893</v>
      </c>
      <c r="D76" s="3">
        <f t="shared" si="7"/>
        <v>2.9706686691957859E-2</v>
      </c>
      <c r="F76" s="35">
        <v>2024</v>
      </c>
      <c r="G76" s="38">
        <v>-1.0825259165622754</v>
      </c>
      <c r="H76" s="38">
        <f>G76/100</f>
        <v>-1.0825259165622754E-2</v>
      </c>
      <c r="I76" s="36">
        <v>61864.033952082551</v>
      </c>
      <c r="J76" s="36">
        <f>+C97</f>
        <v>61864.032922457882</v>
      </c>
      <c r="K76" s="37">
        <f>+I76-J76</f>
        <v>1.0296246691723354E-3</v>
      </c>
      <c r="L76" s="51"/>
    </row>
    <row r="77" spans="1:12" x14ac:dyDescent="0.25">
      <c r="A77" s="3" t="s">
        <v>24</v>
      </c>
      <c r="B77" s="3">
        <v>14911.605418946916</v>
      </c>
      <c r="C77" s="3">
        <f>+SUM(B74:B77)</f>
        <v>53536.215183516979</v>
      </c>
      <c r="D77" s="3">
        <f>+(C77-C73)/C73</f>
        <v>2.2576922013270655E-2</v>
      </c>
      <c r="F77" s="29">
        <v>2025</v>
      </c>
      <c r="G77" s="39">
        <v>3.6195497987800138</v>
      </c>
      <c r="H77" s="39">
        <f>G77/100</f>
        <v>3.619549798780014E-2</v>
      </c>
      <c r="I77" s="30">
        <f>J77</f>
        <v>64103.232401619905</v>
      </c>
      <c r="J77" s="30">
        <f>+C101</f>
        <v>64103.232401619905</v>
      </c>
      <c r="K77" s="31">
        <f>+I77-J77</f>
        <v>0</v>
      </c>
      <c r="L77" s="51" t="s">
        <v>141</v>
      </c>
    </row>
    <row r="78" spans="1:12" x14ac:dyDescent="0.25">
      <c r="A78" s="3" t="s">
        <v>46</v>
      </c>
      <c r="B78" s="3">
        <v>11901.604399312562</v>
      </c>
      <c r="C78" s="3">
        <f t="shared" si="8"/>
        <v>53659.372630326339</v>
      </c>
      <c r="D78" s="3">
        <f t="shared" si="7"/>
        <v>1.8010702504387612E-2</v>
      </c>
      <c r="F78" s="29">
        <v>2026</v>
      </c>
      <c r="G78" s="39">
        <v>3.7197987799999908</v>
      </c>
      <c r="H78" s="39">
        <f>G78/100</f>
        <v>3.7197987799999908E-2</v>
      </c>
      <c r="I78" s="30">
        <f>J78</f>
        <v>66487.743658435924</v>
      </c>
      <c r="J78" s="30">
        <f>+C105</f>
        <v>66487.743658435924</v>
      </c>
      <c r="K78" s="31">
        <f>I78-J78</f>
        <v>0</v>
      </c>
      <c r="L78" s="51"/>
    </row>
    <row r="79" spans="1:12" ht="15.75" thickBot="1" x14ac:dyDescent="0.3">
      <c r="A79" s="3" t="s">
        <v>48</v>
      </c>
      <c r="B79" s="3">
        <v>12403.164630273599</v>
      </c>
      <c r="C79" s="3">
        <f>+SUM(B76:B79)</f>
        <v>52794.66689733605</v>
      </c>
      <c r="D79" s="3">
        <f>+(C79-C75)/C75</f>
        <v>-2.2923165210510666E-4</v>
      </c>
      <c r="F79" s="32">
        <v>2027</v>
      </c>
      <c r="G79" s="40">
        <v>3.7197987799999908</v>
      </c>
      <c r="H79" s="40">
        <f>G79/100</f>
        <v>3.7197987799999908E-2</v>
      </c>
      <c r="I79" s="33">
        <f>J79</f>
        <v>68960.953935891943</v>
      </c>
      <c r="J79" s="33">
        <f>+C109</f>
        <v>68960.953935891943</v>
      </c>
      <c r="K79" s="34">
        <f>I79-J79</f>
        <v>0</v>
      </c>
      <c r="L79" s="51"/>
    </row>
    <row r="80" spans="1:12" x14ac:dyDescent="0.25">
      <c r="A80" s="3" t="s">
        <v>47</v>
      </c>
      <c r="B80" s="3">
        <v>13436.44865087118</v>
      </c>
      <c r="C80" s="3">
        <f>+SUM(B77:B80)</f>
        <v>52652.823099404253</v>
      </c>
      <c r="D80" s="3">
        <f>+(C80-C76)/C76</f>
        <v>-1.0321973088676653E-2</v>
      </c>
      <c r="F80" t="s">
        <v>135</v>
      </c>
      <c r="H80" t="s">
        <v>139</v>
      </c>
    </row>
    <row r="81" spans="1:12" ht="15.75" thickBot="1" x14ac:dyDescent="0.3">
      <c r="A81" s="3" t="s">
        <v>49</v>
      </c>
      <c r="B81" s="3">
        <v>16342.7834574811</v>
      </c>
      <c r="C81" s="3">
        <f>+SUM(B78:B81)</f>
        <v>54084.001137938438</v>
      </c>
      <c r="D81" s="17">
        <f>+(C81-C77)/C77</f>
        <v>1.023206352080926E-2</v>
      </c>
      <c r="E81" s="7"/>
      <c r="J81" s="3"/>
      <c r="K81" s="3"/>
    </row>
    <row r="82" spans="1:12" ht="15.75" thickBot="1" x14ac:dyDescent="0.3">
      <c r="A82" s="3" t="s">
        <v>50</v>
      </c>
      <c r="B82" s="3">
        <v>11725.474251745629</v>
      </c>
      <c r="C82" s="3">
        <f>+SUM(B79:B82)</f>
        <v>53907.870990371506</v>
      </c>
      <c r="D82" s="17">
        <f>+(C82-C78)/C78</f>
        <v>4.6310336454572082E-3</v>
      </c>
      <c r="E82" s="7"/>
      <c r="F82" s="46" t="s">
        <v>70</v>
      </c>
      <c r="G82" s="47" t="s">
        <v>127</v>
      </c>
      <c r="H82" s="47" t="s">
        <v>71</v>
      </c>
      <c r="J82" s="3"/>
      <c r="K82" s="3"/>
    </row>
    <row r="83" spans="1:12" x14ac:dyDescent="0.25">
      <c r="A83" s="3" t="s">
        <v>51</v>
      </c>
      <c r="B83" s="3">
        <v>14063.520965065636</v>
      </c>
      <c r="C83" s="3">
        <f t="shared" ref="C83:C84" si="9">+SUM(B80:B83)</f>
        <v>55568.227325163549</v>
      </c>
      <c r="D83" s="17">
        <f t="shared" ref="D83:D90" si="10">+(C83-C79)/C79</f>
        <v>5.2534859879330896E-2</v>
      </c>
      <c r="E83" s="7"/>
      <c r="F83" s="48" t="s">
        <v>58</v>
      </c>
      <c r="G83" s="49">
        <v>4.5999999999999996</v>
      </c>
      <c r="H83" s="49">
        <f>G83/100</f>
        <v>4.5999999999999999E-2</v>
      </c>
      <c r="L83" s="3"/>
    </row>
    <row r="84" spans="1:12" x14ac:dyDescent="0.25">
      <c r="A84" s="3" t="s">
        <v>52</v>
      </c>
      <c r="B84" s="3">
        <v>14170.548699716586</v>
      </c>
      <c r="C84" s="3">
        <f t="shared" si="9"/>
        <v>56302.32737400895</v>
      </c>
      <c r="D84" s="17">
        <f t="shared" si="10"/>
        <v>6.9312603955057242E-2</v>
      </c>
      <c r="E84" s="7"/>
      <c r="L84" s="3"/>
    </row>
    <row r="85" spans="1:12" x14ac:dyDescent="0.25">
      <c r="A85" s="3" t="s">
        <v>53</v>
      </c>
      <c r="B85" s="3">
        <v>16767.802043888816</v>
      </c>
      <c r="C85" s="3">
        <f t="shared" ref="C85:C86" si="11">+SUM(B82:B85)</f>
        <v>56727.345960416671</v>
      </c>
      <c r="D85" s="17">
        <f t="shared" si="10"/>
        <v>4.8874801546884811E-2</v>
      </c>
    </row>
    <row r="86" spans="1:12" x14ac:dyDescent="0.25">
      <c r="A86" s="3" t="s">
        <v>54</v>
      </c>
      <c r="B86" s="3">
        <v>12519.130619681599</v>
      </c>
      <c r="C86" s="3">
        <f t="shared" si="11"/>
        <v>57521.002328352639</v>
      </c>
      <c r="D86" s="17">
        <f t="shared" si="10"/>
        <v>6.7024189076702267E-2</v>
      </c>
      <c r="F86" s="7"/>
    </row>
    <row r="87" spans="1:12" x14ac:dyDescent="0.25">
      <c r="A87" s="3" t="s">
        <v>55</v>
      </c>
      <c r="B87" s="3">
        <v>14680.578840213027</v>
      </c>
      <c r="C87" s="3">
        <f t="shared" ref="C87:C90" si="12">+SUM(B84:B87)</f>
        <v>58138.060203500027</v>
      </c>
      <c r="D87" s="3">
        <f t="shared" si="10"/>
        <v>4.6246443373095567E-2</v>
      </c>
    </row>
    <row r="88" spans="1:12" x14ac:dyDescent="0.25">
      <c r="A88" s="3" t="s">
        <v>56</v>
      </c>
      <c r="B88" s="3">
        <v>15141.648850154337</v>
      </c>
      <c r="C88" s="3">
        <f t="shared" si="12"/>
        <v>59109.160353937776</v>
      </c>
      <c r="D88" s="3">
        <f t="shared" si="10"/>
        <v>4.9852876618819035E-2</v>
      </c>
    </row>
    <row r="89" spans="1:12" x14ac:dyDescent="0.25">
      <c r="A89" s="3" t="s">
        <v>57</v>
      </c>
      <c r="B89" s="3">
        <v>18471.498722778699</v>
      </c>
      <c r="C89" s="3">
        <f t="shared" si="12"/>
        <v>60812.857032827662</v>
      </c>
      <c r="D89" s="3">
        <f>+(C89-C85)/C85</f>
        <v>7.2020134262261934E-2</v>
      </c>
    </row>
    <row r="90" spans="1:12" x14ac:dyDescent="0.25">
      <c r="A90" s="3" t="s">
        <v>58</v>
      </c>
      <c r="B90" s="3">
        <v>13873.132169651899</v>
      </c>
      <c r="C90" s="3">
        <f t="shared" si="12"/>
        <v>62166.858582797962</v>
      </c>
      <c r="D90" s="3">
        <f t="shared" si="10"/>
        <v>8.0767998928894497E-2</v>
      </c>
      <c r="E90">
        <f>D90</f>
        <v>8.0767998928894497E-2</v>
      </c>
    </row>
    <row r="91" spans="1:12" x14ac:dyDescent="0.25">
      <c r="A91" s="8" t="s">
        <v>59</v>
      </c>
      <c r="B91" s="8">
        <f t="shared" ref="B91:B104" si="13">+C91-(SUM(B88:B90))</f>
        <v>14332.972252619285</v>
      </c>
      <c r="C91" s="8">
        <f t="shared" ref="C91:C96" si="14">+C87*(1+D91)</f>
        <v>61819.25199520422</v>
      </c>
      <c r="D91" s="8">
        <f>+D90+$G$91</f>
        <v>6.3318104849369922E-2</v>
      </c>
      <c r="F91">
        <f>E93-E90</f>
        <v>-5.2349682238573746E-2</v>
      </c>
      <c r="G91">
        <f>F91/3</f>
        <v>-1.7449894079524582E-2</v>
      </c>
    </row>
    <row r="92" spans="1:12" x14ac:dyDescent="0.25">
      <c r="A92" s="8" t="s">
        <v>60</v>
      </c>
      <c r="B92" s="8">
        <f t="shared" si="13"/>
        <v>15142.788634430894</v>
      </c>
      <c r="C92" s="8">
        <f t="shared" si="14"/>
        <v>61820.391779480778</v>
      </c>
      <c r="D92" s="8">
        <f>+D91+$G$91</f>
        <v>4.586821076984534E-2</v>
      </c>
    </row>
    <row r="93" spans="1:12" x14ac:dyDescent="0.25">
      <c r="A93" s="8" t="s">
        <v>61</v>
      </c>
      <c r="B93" s="8">
        <f t="shared" si="13"/>
        <v>19192.163006127674</v>
      </c>
      <c r="C93" s="8">
        <f t="shared" si="14"/>
        <v>62541.056062829754</v>
      </c>
      <c r="D93" s="8">
        <f>+D92+$G$91</f>
        <v>2.8418316690320758E-2</v>
      </c>
      <c r="E93">
        <f>H75</f>
        <v>2.8418316690320751E-2</v>
      </c>
    </row>
    <row r="94" spans="1:12" x14ac:dyDescent="0.25">
      <c r="A94" s="8" t="s">
        <v>62</v>
      </c>
      <c r="B94" s="8">
        <f t="shared" si="13"/>
        <v>14655.69970683851</v>
      </c>
      <c r="C94" s="8">
        <f t="shared" si="14"/>
        <v>63323.623600016363</v>
      </c>
      <c r="D94" s="8">
        <f>+D93+$G$94</f>
        <v>1.860742272633488E-2</v>
      </c>
      <c r="F94">
        <f>E97-E93</f>
        <v>-3.9243575855943506E-2</v>
      </c>
      <c r="G94">
        <f>F94/4</f>
        <v>-9.8108939639858766E-3</v>
      </c>
    </row>
    <row r="95" spans="1:12" x14ac:dyDescent="0.25">
      <c r="A95" s="8" t="s">
        <v>63</v>
      </c>
      <c r="B95" s="8">
        <f t="shared" si="13"/>
        <v>13372.39547604986</v>
      </c>
      <c r="C95" s="8">
        <f t="shared" si="14"/>
        <v>62363.046823446937</v>
      </c>
      <c r="D95" s="8">
        <f>+D94+$G$94</f>
        <v>8.796528762349003E-3</v>
      </c>
    </row>
    <row r="96" spans="1:12" x14ac:dyDescent="0.25">
      <c r="A96" s="8" t="s">
        <v>64</v>
      </c>
      <c r="B96" s="8">
        <f t="shared" si="13"/>
        <v>14537.42513629207</v>
      </c>
      <c r="C96" s="8">
        <f t="shared" si="14"/>
        <v>61757.683325308113</v>
      </c>
      <c r="D96" s="8">
        <f>+D95+$G$94</f>
        <v>-1.0143652016368736E-3</v>
      </c>
    </row>
    <row r="97" spans="1:7" x14ac:dyDescent="0.25">
      <c r="A97" s="8" t="s">
        <v>65</v>
      </c>
      <c r="B97" s="8">
        <f t="shared" si="13"/>
        <v>19298.512603277442</v>
      </c>
      <c r="C97" s="8">
        <f>+C93*(1+D97)</f>
        <v>61864.032922457882</v>
      </c>
      <c r="D97" s="8">
        <f>+D96+$G$94</f>
        <v>-1.082525916562275E-2</v>
      </c>
      <c r="E97">
        <f>H76</f>
        <v>-1.0825259165622754E-2</v>
      </c>
    </row>
    <row r="98" spans="1:7" x14ac:dyDescent="0.25">
      <c r="A98" s="8" t="s">
        <v>66</v>
      </c>
      <c r="B98" s="8">
        <f t="shared" si="13"/>
        <v>16174.176929463254</v>
      </c>
      <c r="C98" s="8">
        <f t="shared" ref="C98:C103" si="15">+C94*(1+D98)</f>
        <v>63382.510145082626</v>
      </c>
      <c r="D98" s="8">
        <f>+D97+$G$98</f>
        <v>9.2993012273297378E-4</v>
      </c>
      <c r="F98">
        <f>E101-E97</f>
        <v>4.7020757153422896E-2</v>
      </c>
      <c r="G98">
        <f>F98/4</f>
        <v>1.1755189288355724E-2</v>
      </c>
    </row>
    <row r="99" spans="1:7" x14ac:dyDescent="0.25">
      <c r="A99" s="8" t="s">
        <v>67</v>
      </c>
      <c r="B99" s="8">
        <f t="shared" si="13"/>
        <v>13144.014850208907</v>
      </c>
      <c r="C99" s="8">
        <f t="shared" si="15"/>
        <v>63154.129519241673</v>
      </c>
      <c r="D99" s="8">
        <f>+D98+$G$98</f>
        <v>1.2685119411088698E-2</v>
      </c>
    </row>
    <row r="100" spans="1:7" x14ac:dyDescent="0.25">
      <c r="A100" s="8" t="s">
        <v>68</v>
      </c>
      <c r="B100" s="8">
        <f t="shared" si="13"/>
        <v>14650.355787391578</v>
      </c>
      <c r="C100" s="8">
        <f t="shared" si="15"/>
        <v>63267.060170341181</v>
      </c>
      <c r="D100" s="8">
        <f>+D99+$G$98</f>
        <v>2.444030869944442E-2</v>
      </c>
    </row>
    <row r="101" spans="1:7" x14ac:dyDescent="0.25">
      <c r="A101" s="8" t="s">
        <v>69</v>
      </c>
      <c r="B101" s="8">
        <f t="shared" si="13"/>
        <v>20134.684834556167</v>
      </c>
      <c r="C101" s="8">
        <f t="shared" si="15"/>
        <v>64103.232401619905</v>
      </c>
      <c r="D101" s="8">
        <f>+D100+$G$98</f>
        <v>3.619549798780014E-2</v>
      </c>
      <c r="E101">
        <f>H77</f>
        <v>3.619549798780014E-2</v>
      </c>
    </row>
    <row r="102" spans="1:7" x14ac:dyDescent="0.25">
      <c r="A102" s="8" t="s">
        <v>123</v>
      </c>
      <c r="B102" s="8">
        <f t="shared" si="13"/>
        <v>17763.501271517067</v>
      </c>
      <c r="C102" s="8">
        <f t="shared" si="15"/>
        <v>65692.556743673718</v>
      </c>
      <c r="D102" s="8">
        <f>D101+$G$102</f>
        <v>3.6446120440850084E-2</v>
      </c>
      <c r="F102">
        <f>E105-E101</f>
        <v>1.002489812199768E-3</v>
      </c>
      <c r="G102">
        <f>F102/4</f>
        <v>2.50622453049942E-4</v>
      </c>
    </row>
    <row r="103" spans="1:7" x14ac:dyDescent="0.25">
      <c r="A103" s="8" t="s">
        <v>124</v>
      </c>
      <c r="B103" s="8">
        <f t="shared" si="13"/>
        <v>12923.138479432535</v>
      </c>
      <c r="C103" s="8">
        <f t="shared" si="15"/>
        <v>65471.680372897346</v>
      </c>
      <c r="D103" s="8">
        <f t="shared" ref="D103:D105" si="16">D102+$G$102</f>
        <v>3.6696742893900028E-2</v>
      </c>
    </row>
    <row r="104" spans="1:7" x14ac:dyDescent="0.25">
      <c r="A104" s="8" t="s">
        <v>125</v>
      </c>
      <c r="B104" s="8">
        <f t="shared" si="13"/>
        <v>14783.286771376464</v>
      </c>
      <c r="C104" s="8">
        <f>+C100*(1+D104)</f>
        <v>65604.611356882233</v>
      </c>
      <c r="D104" s="8">
        <f t="shared" si="16"/>
        <v>3.6947365346949972E-2</v>
      </c>
    </row>
    <row r="105" spans="1:7" x14ac:dyDescent="0.25">
      <c r="A105" s="8" t="s">
        <v>126</v>
      </c>
      <c r="B105" s="8">
        <f>+C105-(SUM(B102:B104))</f>
        <v>21017.817136109858</v>
      </c>
      <c r="C105" s="8">
        <f>+C101*(1+D105)</f>
        <v>66487.743658435924</v>
      </c>
      <c r="D105" s="8">
        <f t="shared" si="16"/>
        <v>3.7197987799999915E-2</v>
      </c>
      <c r="E105">
        <f>H78</f>
        <v>3.7197987799999908E-2</v>
      </c>
    </row>
    <row r="106" spans="1:7" x14ac:dyDescent="0.25">
      <c r="A106" s="8" t="s">
        <v>50</v>
      </c>
      <c r="B106" s="8">
        <f t="shared" ref="B106:B109" si="17">+C106-(SUM(B103:B105))</f>
        <v>19411.94528105684</v>
      </c>
      <c r="C106" s="8">
        <f t="shared" ref="C106:C107" si="18">+C102*(1+D106)</f>
        <v>68136.187667975697</v>
      </c>
      <c r="D106" s="8">
        <f>D105+$G$106</f>
        <v>3.7197987799999915E-2</v>
      </c>
      <c r="F106">
        <f>E109-E105</f>
        <v>0</v>
      </c>
      <c r="G106">
        <f>F106/4</f>
        <v>0</v>
      </c>
    </row>
    <row r="107" spans="1:7" x14ac:dyDescent="0.25">
      <c r="A107" s="8" t="s">
        <v>131</v>
      </c>
      <c r="B107" s="8">
        <f t="shared" si="17"/>
        <v>12694.045952110719</v>
      </c>
      <c r="C107" s="8">
        <f t="shared" si="18"/>
        <v>67907.095140653881</v>
      </c>
      <c r="D107" s="8">
        <f>D106+$G$106</f>
        <v>3.7197987799999915E-2</v>
      </c>
    </row>
    <row r="108" spans="1:7" x14ac:dyDescent="0.25">
      <c r="A108" s="8" t="s">
        <v>132</v>
      </c>
      <c r="B108" s="8">
        <f t="shared" si="17"/>
        <v>14921.162520481863</v>
      </c>
      <c r="C108" s="8">
        <f>+C104*(1+D108)</f>
        <v>68044.970889759279</v>
      </c>
      <c r="D108" s="8">
        <f t="shared" ref="D108:D109" si="19">D107+$G$106</f>
        <v>3.7197987799999915E-2</v>
      </c>
    </row>
    <row r="109" spans="1:7" x14ac:dyDescent="0.25">
      <c r="A109" s="8" t="s">
        <v>133</v>
      </c>
      <c r="B109" s="8">
        <f t="shared" si="17"/>
        <v>21933.800182242521</v>
      </c>
      <c r="C109" s="8">
        <f t="shared" ref="C109" si="20">+C105*(1+D109)</f>
        <v>68960.953935891943</v>
      </c>
      <c r="D109" s="8">
        <f t="shared" si="19"/>
        <v>3.7197987799999915E-2</v>
      </c>
      <c r="E109">
        <f>H79</f>
        <v>3.7197987799999908E-2</v>
      </c>
    </row>
  </sheetData>
  <mergeCells count="2">
    <mergeCell ref="L75:L76"/>
    <mergeCell ref="L77:L7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9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B91" sqref="B91:B109"/>
    </sheetView>
  </sheetViews>
  <sheetFormatPr baseColWidth="10" defaultRowHeight="15" x14ac:dyDescent="0.25"/>
  <cols>
    <col min="4" max="4" width="13.5703125" customWidth="1"/>
  </cols>
  <sheetData>
    <row r="1" spans="1:4" x14ac:dyDescent="0.25">
      <c r="B1" t="s">
        <v>39</v>
      </c>
      <c r="C1" t="s">
        <v>34</v>
      </c>
      <c r="D1" t="s">
        <v>35</v>
      </c>
    </row>
    <row r="2" spans="1:4" x14ac:dyDescent="0.25">
      <c r="A2" t="s">
        <v>75</v>
      </c>
      <c r="B2">
        <v>14106.6</v>
      </c>
    </row>
    <row r="3" spans="1:4" x14ac:dyDescent="0.25">
      <c r="A3" t="s">
        <v>76</v>
      </c>
      <c r="B3">
        <v>12331.1</v>
      </c>
    </row>
    <row r="4" spans="1:4" x14ac:dyDescent="0.25">
      <c r="A4" t="s">
        <v>77</v>
      </c>
      <c r="B4">
        <v>12563.3</v>
      </c>
    </row>
    <row r="5" spans="1:4" x14ac:dyDescent="0.25">
      <c r="A5" t="s">
        <v>78</v>
      </c>
      <c r="B5">
        <v>13195.8</v>
      </c>
      <c r="C5">
        <f t="shared" ref="C5:C56" si="0">+SUM(B2:B5)</f>
        <v>52196.800000000003</v>
      </c>
    </row>
    <row r="6" spans="1:4" x14ac:dyDescent="0.25">
      <c r="A6" t="s">
        <v>79</v>
      </c>
      <c r="B6">
        <v>14298.5</v>
      </c>
      <c r="C6">
        <f t="shared" si="0"/>
        <v>52388.7</v>
      </c>
    </row>
    <row r="7" spans="1:4" x14ac:dyDescent="0.25">
      <c r="A7" t="s">
        <v>80</v>
      </c>
      <c r="B7">
        <v>14630.9</v>
      </c>
      <c r="C7">
        <f t="shared" si="0"/>
        <v>54688.5</v>
      </c>
    </row>
    <row r="8" spans="1:4" x14ac:dyDescent="0.25">
      <c r="A8" t="s">
        <v>81</v>
      </c>
      <c r="B8">
        <v>13675</v>
      </c>
      <c r="C8">
        <f t="shared" si="0"/>
        <v>55800.2</v>
      </c>
    </row>
    <row r="9" spans="1:4" x14ac:dyDescent="0.25">
      <c r="A9" t="s">
        <v>82</v>
      </c>
      <c r="B9">
        <v>14404.4</v>
      </c>
      <c r="C9">
        <f t="shared" si="0"/>
        <v>57008.800000000003</v>
      </c>
      <c r="D9">
        <f t="shared" ref="D9:D60" si="1">+(C9-C5)/C5</f>
        <v>9.2189559513226854E-2</v>
      </c>
    </row>
    <row r="10" spans="1:4" x14ac:dyDescent="0.25">
      <c r="A10" t="s">
        <v>83</v>
      </c>
      <c r="B10">
        <v>15572.8</v>
      </c>
      <c r="C10">
        <f t="shared" si="0"/>
        <v>58283.100000000006</v>
      </c>
      <c r="D10">
        <f t="shared" si="1"/>
        <v>0.11251281287758637</v>
      </c>
    </row>
    <row r="11" spans="1:4" x14ac:dyDescent="0.25">
      <c r="A11" t="s">
        <v>84</v>
      </c>
      <c r="B11">
        <v>13114.4</v>
      </c>
      <c r="C11">
        <f t="shared" si="0"/>
        <v>56766.6</v>
      </c>
      <c r="D11">
        <f t="shared" si="1"/>
        <v>3.7998848021064728E-2</v>
      </c>
    </row>
    <row r="12" spans="1:4" x14ac:dyDescent="0.25">
      <c r="A12" t="s">
        <v>85</v>
      </c>
      <c r="B12">
        <v>13029.7</v>
      </c>
      <c r="C12">
        <f t="shared" si="0"/>
        <v>56121.3</v>
      </c>
      <c r="D12">
        <f t="shared" si="1"/>
        <v>5.75445966143501E-3</v>
      </c>
    </row>
    <row r="13" spans="1:4" x14ac:dyDescent="0.25">
      <c r="A13" t="s">
        <v>86</v>
      </c>
      <c r="B13">
        <v>13562.2</v>
      </c>
      <c r="C13">
        <f t="shared" si="0"/>
        <v>55279.099999999991</v>
      </c>
      <c r="D13">
        <f t="shared" si="1"/>
        <v>-3.0340929821361114E-2</v>
      </c>
    </row>
    <row r="14" spans="1:4" x14ac:dyDescent="0.25">
      <c r="A14" t="s">
        <v>87</v>
      </c>
      <c r="B14">
        <v>14919.4</v>
      </c>
      <c r="C14">
        <f t="shared" si="0"/>
        <v>54625.700000000004</v>
      </c>
      <c r="D14">
        <f t="shared" si="1"/>
        <v>-6.2752324430237941E-2</v>
      </c>
    </row>
    <row r="15" spans="1:4" x14ac:dyDescent="0.25">
      <c r="A15" t="s">
        <v>88</v>
      </c>
      <c r="B15">
        <v>13152.3</v>
      </c>
      <c r="C15">
        <f t="shared" si="0"/>
        <v>54663.600000000006</v>
      </c>
      <c r="D15">
        <f t="shared" si="1"/>
        <v>-3.7046432233038315E-2</v>
      </c>
    </row>
    <row r="16" spans="1:4" x14ac:dyDescent="0.25">
      <c r="A16" t="s">
        <v>89</v>
      </c>
      <c r="B16">
        <v>12876.3</v>
      </c>
      <c r="C16">
        <f t="shared" si="0"/>
        <v>54510.2</v>
      </c>
      <c r="D16">
        <f t="shared" si="1"/>
        <v>-2.8707460447281258E-2</v>
      </c>
    </row>
    <row r="17" spans="1:4" x14ac:dyDescent="0.25">
      <c r="A17" t="s">
        <v>90</v>
      </c>
      <c r="B17">
        <v>13677.5</v>
      </c>
      <c r="C17">
        <f t="shared" si="0"/>
        <v>54625.5</v>
      </c>
      <c r="D17">
        <f t="shared" si="1"/>
        <v>-1.1823636781351204E-2</v>
      </c>
    </row>
    <row r="18" spans="1:4" x14ac:dyDescent="0.25">
      <c r="A18" t="s">
        <v>91</v>
      </c>
      <c r="B18">
        <v>14426.2</v>
      </c>
      <c r="C18">
        <f t="shared" si="0"/>
        <v>54132.3</v>
      </c>
      <c r="D18">
        <f t="shared" si="1"/>
        <v>-9.0323785324490386E-3</v>
      </c>
    </row>
    <row r="19" spans="1:4" x14ac:dyDescent="0.25">
      <c r="A19" t="s">
        <v>92</v>
      </c>
      <c r="B19">
        <v>13679.7</v>
      </c>
      <c r="C19">
        <f t="shared" si="0"/>
        <v>54659.7</v>
      </c>
      <c r="D19">
        <f t="shared" si="1"/>
        <v>-7.1345465721407499E-5</v>
      </c>
    </row>
    <row r="20" spans="1:4" x14ac:dyDescent="0.25">
      <c r="A20" t="s">
        <v>93</v>
      </c>
      <c r="B20">
        <v>14310.6</v>
      </c>
      <c r="C20">
        <f t="shared" si="0"/>
        <v>56094</v>
      </c>
      <c r="D20">
        <f t="shared" si="1"/>
        <v>2.9055112621124174E-2</v>
      </c>
    </row>
    <row r="21" spans="1:4" x14ac:dyDescent="0.25">
      <c r="A21" t="s">
        <v>94</v>
      </c>
      <c r="B21">
        <v>14721.1</v>
      </c>
      <c r="C21">
        <f t="shared" si="0"/>
        <v>57137.599999999999</v>
      </c>
      <c r="D21">
        <f t="shared" si="1"/>
        <v>4.5987679746638449E-2</v>
      </c>
    </row>
    <row r="22" spans="1:4" x14ac:dyDescent="0.25">
      <c r="A22" t="s">
        <v>95</v>
      </c>
      <c r="B22">
        <v>16414</v>
      </c>
      <c r="C22">
        <f t="shared" si="0"/>
        <v>59125.4</v>
      </c>
      <c r="D22">
        <f t="shared" si="1"/>
        <v>9.2238829682093654E-2</v>
      </c>
    </row>
    <row r="23" spans="1:4" x14ac:dyDescent="0.25">
      <c r="A23" t="s">
        <v>96</v>
      </c>
      <c r="B23">
        <v>15944.5</v>
      </c>
      <c r="C23">
        <f t="shared" si="0"/>
        <v>61390.2</v>
      </c>
      <c r="D23">
        <f t="shared" si="1"/>
        <v>0.12313459459162784</v>
      </c>
    </row>
    <row r="24" spans="1:4" x14ac:dyDescent="0.25">
      <c r="A24" t="s">
        <v>97</v>
      </c>
      <c r="B24">
        <v>16288.4</v>
      </c>
      <c r="C24">
        <f t="shared" si="0"/>
        <v>63368</v>
      </c>
      <c r="D24">
        <f t="shared" si="1"/>
        <v>0.12967518807715619</v>
      </c>
    </row>
    <row r="25" spans="1:4" x14ac:dyDescent="0.25">
      <c r="A25" t="s">
        <v>98</v>
      </c>
      <c r="B25">
        <v>17335.7</v>
      </c>
      <c r="C25">
        <f t="shared" si="0"/>
        <v>65982.600000000006</v>
      </c>
      <c r="D25">
        <f t="shared" si="1"/>
        <v>0.15480174176024208</v>
      </c>
    </row>
    <row r="26" spans="1:4" x14ac:dyDescent="0.25">
      <c r="A26" t="s">
        <v>99</v>
      </c>
      <c r="B26">
        <v>18629.900000000001</v>
      </c>
      <c r="C26">
        <f t="shared" si="0"/>
        <v>68198.5</v>
      </c>
      <c r="D26">
        <f t="shared" si="1"/>
        <v>0.15345519861176413</v>
      </c>
    </row>
    <row r="27" spans="1:4" x14ac:dyDescent="0.25">
      <c r="A27" t="s">
        <v>100</v>
      </c>
      <c r="B27">
        <v>16664.7</v>
      </c>
      <c r="C27">
        <f t="shared" si="0"/>
        <v>68918.7</v>
      </c>
      <c r="D27">
        <f t="shared" si="1"/>
        <v>0.12263357995250057</v>
      </c>
    </row>
    <row r="28" spans="1:4" x14ac:dyDescent="0.25">
      <c r="A28" t="s">
        <v>101</v>
      </c>
      <c r="B28">
        <v>17626.5</v>
      </c>
      <c r="C28">
        <f t="shared" si="0"/>
        <v>70256.800000000003</v>
      </c>
      <c r="D28">
        <f t="shared" si="1"/>
        <v>0.10871102133568998</v>
      </c>
    </row>
    <row r="29" spans="1:4" x14ac:dyDescent="0.25">
      <c r="A29" t="s">
        <v>102</v>
      </c>
      <c r="B29">
        <v>16519.2</v>
      </c>
      <c r="C29">
        <f t="shared" si="0"/>
        <v>69440.3</v>
      </c>
      <c r="D29">
        <f t="shared" si="1"/>
        <v>5.2403209330944778E-2</v>
      </c>
    </row>
    <row r="30" spans="1:4" x14ac:dyDescent="0.25">
      <c r="A30" t="s">
        <v>103</v>
      </c>
      <c r="B30">
        <v>17458.400000000001</v>
      </c>
      <c r="C30">
        <f t="shared" si="0"/>
        <v>68268.799999999988</v>
      </c>
      <c r="D30">
        <f t="shared" si="1"/>
        <v>1.0308144607284377E-3</v>
      </c>
    </row>
    <row r="31" spans="1:4" x14ac:dyDescent="0.25">
      <c r="A31" t="s">
        <v>104</v>
      </c>
      <c r="B31">
        <v>16391.5</v>
      </c>
      <c r="C31">
        <f t="shared" si="0"/>
        <v>67995.600000000006</v>
      </c>
      <c r="D31">
        <f t="shared" si="1"/>
        <v>-1.3394042545782078E-2</v>
      </c>
    </row>
    <row r="32" spans="1:4" x14ac:dyDescent="0.25">
      <c r="A32" t="s">
        <v>105</v>
      </c>
      <c r="B32">
        <v>15520.2</v>
      </c>
      <c r="C32">
        <f t="shared" si="0"/>
        <v>65889.3</v>
      </c>
      <c r="D32">
        <f t="shared" si="1"/>
        <v>-6.2164801129570374E-2</v>
      </c>
    </row>
    <row r="33" spans="1:4" x14ac:dyDescent="0.25">
      <c r="A33" t="s">
        <v>106</v>
      </c>
      <c r="B33">
        <v>15953</v>
      </c>
      <c r="C33">
        <f t="shared" si="0"/>
        <v>65323.100000000006</v>
      </c>
      <c r="D33">
        <f t="shared" si="1"/>
        <v>-5.9291218499920029E-2</v>
      </c>
    </row>
    <row r="34" spans="1:4" x14ac:dyDescent="0.25">
      <c r="A34" t="s">
        <v>107</v>
      </c>
      <c r="B34">
        <v>15291.5</v>
      </c>
      <c r="C34">
        <f t="shared" si="0"/>
        <v>63156.2</v>
      </c>
      <c r="D34">
        <f t="shared" si="1"/>
        <v>-7.4889261273085095E-2</v>
      </c>
    </row>
    <row r="35" spans="1:4" x14ac:dyDescent="0.25">
      <c r="A35" t="s">
        <v>108</v>
      </c>
      <c r="B35">
        <v>13770.4</v>
      </c>
      <c r="C35">
        <f t="shared" si="0"/>
        <v>60535.1</v>
      </c>
      <c r="D35">
        <f t="shared" si="1"/>
        <v>-0.10972033484519596</v>
      </c>
    </row>
    <row r="36" spans="1:4" x14ac:dyDescent="0.25">
      <c r="A36" t="s">
        <v>109</v>
      </c>
      <c r="B36">
        <v>13551.3</v>
      </c>
      <c r="C36">
        <f t="shared" si="0"/>
        <v>58566.2</v>
      </c>
      <c r="D36">
        <f t="shared" si="1"/>
        <v>-0.11114247685132496</v>
      </c>
    </row>
    <row r="37" spans="1:4" x14ac:dyDescent="0.25">
      <c r="A37" t="s">
        <v>110</v>
      </c>
      <c r="B37">
        <v>14185.8</v>
      </c>
      <c r="C37">
        <f t="shared" si="0"/>
        <v>56799</v>
      </c>
      <c r="D37">
        <f t="shared" si="1"/>
        <v>-0.13049135757488553</v>
      </c>
    </row>
    <row r="38" spans="1:4" x14ac:dyDescent="0.25">
      <c r="A38" t="s">
        <v>111</v>
      </c>
      <c r="B38">
        <v>14043.8</v>
      </c>
      <c r="C38">
        <f t="shared" si="0"/>
        <v>55551.3</v>
      </c>
      <c r="D38">
        <f t="shared" si="1"/>
        <v>-0.120414147779632</v>
      </c>
    </row>
    <row r="39" spans="1:4" x14ac:dyDescent="0.25">
      <c r="A39" t="s">
        <v>112</v>
      </c>
      <c r="B39">
        <v>13559.8</v>
      </c>
      <c r="C39">
        <f t="shared" si="0"/>
        <v>55340.7</v>
      </c>
      <c r="D39">
        <f t="shared" si="1"/>
        <v>-8.5808068376859073E-2</v>
      </c>
    </row>
    <row r="40" spans="1:4" x14ac:dyDescent="0.25">
      <c r="A40" t="s">
        <v>113</v>
      </c>
      <c r="B40">
        <v>13600.7</v>
      </c>
      <c r="C40">
        <f t="shared" si="0"/>
        <v>55390.099999999991</v>
      </c>
      <c r="D40">
        <f t="shared" si="1"/>
        <v>-5.4230938664280866E-2</v>
      </c>
    </row>
    <row r="41" spans="1:4" x14ac:dyDescent="0.25">
      <c r="A41" t="s">
        <v>114</v>
      </c>
      <c r="B41">
        <v>14460.9</v>
      </c>
      <c r="C41">
        <f t="shared" si="0"/>
        <v>55665.200000000004</v>
      </c>
      <c r="D41">
        <f t="shared" si="1"/>
        <v>-1.99616190425887E-2</v>
      </c>
    </row>
    <row r="42" spans="1:4" x14ac:dyDescent="0.25">
      <c r="A42" t="s">
        <v>115</v>
      </c>
      <c r="B42">
        <v>13578.4</v>
      </c>
      <c r="C42">
        <f t="shared" si="0"/>
        <v>55199.8</v>
      </c>
      <c r="D42">
        <f t="shared" si="1"/>
        <v>-6.3274846853268955E-3</v>
      </c>
    </row>
    <row r="43" spans="1:4" x14ac:dyDescent="0.25">
      <c r="A43" t="s">
        <v>116</v>
      </c>
      <c r="B43">
        <v>15140.1</v>
      </c>
      <c r="C43">
        <f t="shared" si="0"/>
        <v>56780.1</v>
      </c>
      <c r="D43">
        <f t="shared" si="1"/>
        <v>2.6009790262862622E-2</v>
      </c>
    </row>
    <row r="44" spans="1:4" x14ac:dyDescent="0.25">
      <c r="A44" t="s">
        <v>117</v>
      </c>
      <c r="B44">
        <v>15404.7</v>
      </c>
      <c r="C44">
        <f t="shared" si="0"/>
        <v>58584.100000000006</v>
      </c>
      <c r="D44">
        <f t="shared" si="1"/>
        <v>5.7663734132995158E-2</v>
      </c>
    </row>
    <row r="45" spans="1:4" x14ac:dyDescent="0.25">
      <c r="A45" t="s">
        <v>118</v>
      </c>
      <c r="B45">
        <v>15554.3</v>
      </c>
      <c r="C45">
        <f t="shared" si="0"/>
        <v>59677.5</v>
      </c>
      <c r="D45">
        <f t="shared" si="1"/>
        <v>7.2079144600216929E-2</v>
      </c>
    </row>
    <row r="46" spans="1:4" x14ac:dyDescent="0.25">
      <c r="A46" t="s">
        <v>119</v>
      </c>
      <c r="B46">
        <v>13921.7</v>
      </c>
      <c r="C46">
        <f t="shared" si="0"/>
        <v>60020.800000000003</v>
      </c>
      <c r="D46">
        <f t="shared" si="1"/>
        <v>8.7337272961133916E-2</v>
      </c>
    </row>
    <row r="47" spans="1:4" x14ac:dyDescent="0.25">
      <c r="A47" t="s">
        <v>120</v>
      </c>
      <c r="B47">
        <v>16035</v>
      </c>
      <c r="C47">
        <f t="shared" si="0"/>
        <v>60915.7</v>
      </c>
      <c r="D47">
        <f t="shared" si="1"/>
        <v>7.2835377183203251E-2</v>
      </c>
    </row>
    <row r="48" spans="1:4" x14ac:dyDescent="0.25">
      <c r="A48" t="s">
        <v>121</v>
      </c>
      <c r="B48">
        <v>15255.3</v>
      </c>
      <c r="C48">
        <f t="shared" si="0"/>
        <v>60766.3</v>
      </c>
      <c r="D48">
        <f t="shared" si="1"/>
        <v>3.7249014664388409E-2</v>
      </c>
    </row>
    <row r="49" spans="1:4" x14ac:dyDescent="0.25">
      <c r="A49" t="s">
        <v>122</v>
      </c>
      <c r="B49">
        <v>16674.7</v>
      </c>
      <c r="C49">
        <f t="shared" si="0"/>
        <v>61886.7</v>
      </c>
      <c r="D49">
        <f t="shared" si="1"/>
        <v>3.7018977001382382E-2</v>
      </c>
    </row>
    <row r="50" spans="1:4" x14ac:dyDescent="0.25">
      <c r="A50" t="s">
        <v>0</v>
      </c>
      <c r="B50">
        <v>14299.401435542568</v>
      </c>
      <c r="C50">
        <f t="shared" si="0"/>
        <v>62264.401435542568</v>
      </c>
      <c r="D50">
        <f t="shared" si="1"/>
        <v>3.7380398720819531E-2</v>
      </c>
    </row>
    <row r="51" spans="1:4" x14ac:dyDescent="0.25">
      <c r="A51" t="s">
        <v>1</v>
      </c>
      <c r="B51">
        <v>15700.215656387221</v>
      </c>
      <c r="C51">
        <f t="shared" si="0"/>
        <v>61929.617091929787</v>
      </c>
      <c r="D51">
        <f t="shared" si="1"/>
        <v>1.6644593954100347E-2</v>
      </c>
    </row>
    <row r="52" spans="1:4" x14ac:dyDescent="0.25">
      <c r="A52" t="s">
        <v>2</v>
      </c>
      <c r="B52">
        <v>16201.338972226476</v>
      </c>
      <c r="C52">
        <f t="shared" si="0"/>
        <v>62875.656064156268</v>
      </c>
      <c r="D52">
        <f t="shared" si="1"/>
        <v>3.4712596688563649E-2</v>
      </c>
    </row>
    <row r="53" spans="1:4" x14ac:dyDescent="0.25">
      <c r="A53" t="s">
        <v>3</v>
      </c>
      <c r="B53">
        <v>16633.63583844397</v>
      </c>
      <c r="C53">
        <f t="shared" si="0"/>
        <v>62834.591902600238</v>
      </c>
      <c r="D53">
        <f t="shared" si="1"/>
        <v>1.5316568868597622E-2</v>
      </c>
    </row>
    <row r="54" spans="1:4" x14ac:dyDescent="0.25">
      <c r="A54" t="s">
        <v>4</v>
      </c>
      <c r="B54">
        <v>15055.367818429739</v>
      </c>
      <c r="C54">
        <f t="shared" si="0"/>
        <v>63590.558285487401</v>
      </c>
      <c r="D54">
        <f t="shared" si="1"/>
        <v>2.1298797055291679E-2</v>
      </c>
    </row>
    <row r="55" spans="1:4" x14ac:dyDescent="0.25">
      <c r="A55" t="s">
        <v>5</v>
      </c>
      <c r="B55">
        <v>16235.871138002127</v>
      </c>
      <c r="C55">
        <f t="shared" si="0"/>
        <v>64126.213767102316</v>
      </c>
      <c r="D55">
        <f t="shared" si="1"/>
        <v>3.5469243607817696E-2</v>
      </c>
    </row>
    <row r="56" spans="1:4" x14ac:dyDescent="0.25">
      <c r="A56" t="s">
        <v>6</v>
      </c>
      <c r="B56">
        <v>16581.296931019344</v>
      </c>
      <c r="C56">
        <f t="shared" si="0"/>
        <v>64506.171725895183</v>
      </c>
      <c r="D56">
        <f t="shared" si="1"/>
        <v>2.5932384070476971E-2</v>
      </c>
    </row>
    <row r="57" spans="1:4" x14ac:dyDescent="0.25">
      <c r="A57" t="s">
        <v>7</v>
      </c>
      <c r="B57">
        <v>17684.065060283931</v>
      </c>
      <c r="C57">
        <f t="shared" ref="C57:C60" si="2">+SUM(B54:B57)</f>
        <v>65556.600947735133</v>
      </c>
      <c r="D57">
        <f t="shared" si="1"/>
        <v>4.3320231145199055E-2</v>
      </c>
    </row>
    <row r="58" spans="1:4" x14ac:dyDescent="0.25">
      <c r="A58" t="s">
        <v>8</v>
      </c>
      <c r="B58">
        <v>15343.204710849761</v>
      </c>
      <c r="C58">
        <f t="shared" si="2"/>
        <v>65844.437840155166</v>
      </c>
      <c r="D58">
        <f t="shared" si="1"/>
        <v>3.5443619547245647E-2</v>
      </c>
    </row>
    <row r="59" spans="1:4" x14ac:dyDescent="0.25">
      <c r="A59" t="s">
        <v>9</v>
      </c>
      <c r="B59">
        <v>15390.853525518556</v>
      </c>
      <c r="C59">
        <f t="shared" si="2"/>
        <v>64999.420227671595</v>
      </c>
      <c r="D59">
        <f t="shared" si="1"/>
        <v>1.3616997001267632E-2</v>
      </c>
    </row>
    <row r="60" spans="1:4" x14ac:dyDescent="0.25">
      <c r="A60" t="s">
        <v>10</v>
      </c>
      <c r="B60">
        <v>16213.450336934144</v>
      </c>
      <c r="C60">
        <f t="shared" si="2"/>
        <v>64631.573633586391</v>
      </c>
      <c r="D60">
        <f t="shared" si="1"/>
        <v>1.9440296073385979E-3</v>
      </c>
    </row>
    <row r="61" spans="1:4" x14ac:dyDescent="0.25">
      <c r="A61" t="s">
        <v>11</v>
      </c>
      <c r="B61">
        <v>17597.686432583727</v>
      </c>
      <c r="C61">
        <f>+SUM(B58:B61)</f>
        <v>64545.195005886184</v>
      </c>
      <c r="D61">
        <f>+(C61-C57)/C57</f>
        <v>-1.5427980206833634E-2</v>
      </c>
    </row>
    <row r="62" spans="1:4" x14ac:dyDescent="0.25">
      <c r="A62" t="s">
        <v>12</v>
      </c>
      <c r="B62">
        <v>14944.893962071557</v>
      </c>
      <c r="C62">
        <f>+SUM(B59:B62)</f>
        <v>64146.884257107988</v>
      </c>
      <c r="D62">
        <f>+(C62-C58)/C58</f>
        <v>-2.5781275362517057E-2</v>
      </c>
    </row>
    <row r="63" spans="1:4" x14ac:dyDescent="0.25">
      <c r="A63" t="s">
        <v>13</v>
      </c>
      <c r="B63">
        <v>15568.212799710993</v>
      </c>
      <c r="C63">
        <f>+SUM(B60:B63)</f>
        <v>64324.243531300424</v>
      </c>
      <c r="D63">
        <f>+(C63-C59)/C59</f>
        <v>-1.0387426441747461E-2</v>
      </c>
    </row>
    <row r="64" spans="1:4" x14ac:dyDescent="0.25">
      <c r="A64" t="s">
        <v>14</v>
      </c>
      <c r="B64">
        <v>15738.603912310447</v>
      </c>
      <c r="C64">
        <f t="shared" ref="C64:C74" si="3">+SUM(B61:B64)</f>
        <v>63849.397106676726</v>
      </c>
      <c r="D64">
        <f t="shared" ref="D64:D88" si="4">+(C64-C60)/C60</f>
        <v>-1.2102080808739582E-2</v>
      </c>
    </row>
    <row r="65" spans="1:12" x14ac:dyDescent="0.25">
      <c r="A65" t="s">
        <v>15</v>
      </c>
      <c r="B65">
        <v>17180.409533477738</v>
      </c>
      <c r="C65">
        <f t="shared" si="3"/>
        <v>63432.120207570733</v>
      </c>
      <c r="D65">
        <f t="shared" si="4"/>
        <v>-1.7244890161288443E-2</v>
      </c>
      <c r="E65" s="1"/>
    </row>
    <row r="66" spans="1:12" x14ac:dyDescent="0.25">
      <c r="A66" s="3" t="s">
        <v>16</v>
      </c>
      <c r="B66" s="3">
        <v>15549.780523783544</v>
      </c>
      <c r="C66" s="3">
        <f t="shared" si="3"/>
        <v>64037.006769282722</v>
      </c>
      <c r="D66" s="3">
        <f t="shared" si="4"/>
        <v>-1.7129045174643981E-3</v>
      </c>
    </row>
    <row r="67" spans="1:12" x14ac:dyDescent="0.25">
      <c r="A67" s="3" t="s">
        <v>17</v>
      </c>
      <c r="B67" s="3">
        <v>15848.475689368621</v>
      </c>
      <c r="C67" s="3">
        <f t="shared" si="3"/>
        <v>64317.269658940349</v>
      </c>
      <c r="D67" s="3">
        <f t="shared" si="4"/>
        <v>-1.0841747958810241E-4</v>
      </c>
    </row>
    <row r="68" spans="1:12" x14ac:dyDescent="0.25">
      <c r="A68" s="3" t="s">
        <v>18</v>
      </c>
      <c r="B68" s="3">
        <v>17081.085066514595</v>
      </c>
      <c r="C68" s="3">
        <f t="shared" si="3"/>
        <v>65659.750813144492</v>
      </c>
      <c r="D68" s="3">
        <f t="shared" si="4"/>
        <v>2.8353497268628982E-2</v>
      </c>
    </row>
    <row r="69" spans="1:12" x14ac:dyDescent="0.25">
      <c r="A69" s="3" t="s">
        <v>19</v>
      </c>
      <c r="B69" s="3">
        <v>17543.678550390199</v>
      </c>
      <c r="C69" s="3">
        <f t="shared" si="3"/>
        <v>66023.019830056961</v>
      </c>
      <c r="D69" s="3">
        <f t="shared" si="4"/>
        <v>4.084523131195919E-2</v>
      </c>
    </row>
    <row r="70" spans="1:12" x14ac:dyDescent="0.25">
      <c r="A70" s="3" t="s">
        <v>20</v>
      </c>
      <c r="B70" s="3">
        <v>15636.309865056912</v>
      </c>
      <c r="C70" s="3">
        <f t="shared" si="3"/>
        <v>66109.54917133032</v>
      </c>
      <c r="D70" s="3">
        <f>+(C70-C66)/C66</f>
        <v>3.2364760731473721E-2</v>
      </c>
    </row>
    <row r="71" spans="1:12" x14ac:dyDescent="0.25">
      <c r="A71" s="3" t="s">
        <v>21</v>
      </c>
      <c r="B71" s="3">
        <v>17168.129675329466</v>
      </c>
      <c r="C71" s="3">
        <f t="shared" si="3"/>
        <v>67429.203157291166</v>
      </c>
      <c r="D71" s="3">
        <f t="shared" si="4"/>
        <v>4.8384104531375198E-2</v>
      </c>
    </row>
    <row r="72" spans="1:12" x14ac:dyDescent="0.25">
      <c r="A72" s="3" t="s">
        <v>22</v>
      </c>
      <c r="B72" s="3">
        <v>17825.321562401004</v>
      </c>
      <c r="C72" s="3">
        <f t="shared" si="3"/>
        <v>68173.439653177571</v>
      </c>
      <c r="D72" s="3">
        <f t="shared" si="4"/>
        <v>3.8283557413834428E-2</v>
      </c>
    </row>
    <row r="73" spans="1:12" x14ac:dyDescent="0.25">
      <c r="A73" s="3" t="s">
        <v>23</v>
      </c>
      <c r="B73" s="3">
        <v>18344.749720319112</v>
      </c>
      <c r="C73" s="3">
        <f t="shared" si="3"/>
        <v>68974.510823106495</v>
      </c>
      <c r="D73" s="3">
        <f t="shared" si="4"/>
        <v>4.4703968413542162E-2</v>
      </c>
    </row>
    <row r="74" spans="1:12" x14ac:dyDescent="0.25">
      <c r="A74" s="3" t="s">
        <v>25</v>
      </c>
      <c r="B74" s="3">
        <v>16904.586143960943</v>
      </c>
      <c r="C74" s="3">
        <f t="shared" si="3"/>
        <v>70242.787102010523</v>
      </c>
      <c r="D74" s="3">
        <f t="shared" si="4"/>
        <v>6.2521042458910936E-2</v>
      </c>
      <c r="G74" t="s">
        <v>129</v>
      </c>
      <c r="I74" t="s">
        <v>130</v>
      </c>
    </row>
    <row r="75" spans="1:12" x14ac:dyDescent="0.25">
      <c r="A75" s="3" t="s">
        <v>26</v>
      </c>
      <c r="B75" s="3">
        <v>19304.424466872391</v>
      </c>
      <c r="C75" s="3">
        <f t="shared" ref="C75:C78" si="5">+SUM(B72:B75)</f>
        <v>72379.081893553463</v>
      </c>
      <c r="D75" s="3">
        <f t="shared" si="4"/>
        <v>7.3408530792152232E-2</v>
      </c>
      <c r="G75" s="23" t="s">
        <v>128</v>
      </c>
      <c r="I75" s="23" t="s">
        <v>128</v>
      </c>
    </row>
    <row r="76" spans="1:12" ht="15.75" thickBot="1" x14ac:dyDescent="0.3">
      <c r="A76" s="3" t="s">
        <v>27</v>
      </c>
      <c r="B76" s="3">
        <v>19125.207716996385</v>
      </c>
      <c r="C76" s="3">
        <f t="shared" si="5"/>
        <v>73678.968048148832</v>
      </c>
      <c r="D76" s="3">
        <f t="shared" si="4"/>
        <v>8.0757673706649297E-2</v>
      </c>
    </row>
    <row r="77" spans="1:12" ht="15.75" thickBot="1" x14ac:dyDescent="0.3">
      <c r="A77" s="3" t="s">
        <v>24</v>
      </c>
      <c r="B77" s="3">
        <v>19697.691616824966</v>
      </c>
      <c r="C77" s="3">
        <f>+SUM(B74:B77)</f>
        <v>75031.909944654675</v>
      </c>
      <c r="D77" s="3">
        <f t="shared" si="4"/>
        <v>8.7820834816547164E-2</v>
      </c>
      <c r="F77" s="15" t="s">
        <v>70</v>
      </c>
      <c r="G77" s="13" t="s">
        <v>127</v>
      </c>
      <c r="H77" s="13" t="s">
        <v>71</v>
      </c>
      <c r="I77" s="11" t="s">
        <v>72</v>
      </c>
      <c r="J77" s="11" t="s">
        <v>73</v>
      </c>
      <c r="K77" s="12" t="s">
        <v>74</v>
      </c>
    </row>
    <row r="78" spans="1:12" x14ac:dyDescent="0.25">
      <c r="A78" s="3" t="s">
        <v>46</v>
      </c>
      <c r="B78" s="3">
        <v>17031.297417134472</v>
      </c>
      <c r="C78" s="3">
        <f t="shared" si="5"/>
        <v>75158.621217828215</v>
      </c>
      <c r="D78" s="3">
        <f t="shared" si="4"/>
        <v>6.9983471878452677E-2</v>
      </c>
      <c r="E78" s="22" t="s">
        <v>134</v>
      </c>
      <c r="F78" s="35">
        <v>2023</v>
      </c>
      <c r="G78" s="38">
        <v>4.4521277281681222</v>
      </c>
      <c r="H78" s="38">
        <f>G78/100</f>
        <v>4.4521277281681225E-2</v>
      </c>
      <c r="I78" s="36">
        <v>92785.793234590397</v>
      </c>
      <c r="J78" s="36">
        <f>+C93</f>
        <v>92785.793239118502</v>
      </c>
      <c r="K78" s="37">
        <f>+I78-J78</f>
        <v>-4.5281049096956849E-6</v>
      </c>
      <c r="L78" s="51" t="s">
        <v>140</v>
      </c>
    </row>
    <row r="79" spans="1:12" x14ac:dyDescent="0.25">
      <c r="A79" s="3" t="s">
        <v>48</v>
      </c>
      <c r="B79" s="3">
        <v>16287.166414209078</v>
      </c>
      <c r="C79" s="3">
        <f>+SUM(B76:B79)</f>
        <v>72141.36316516489</v>
      </c>
      <c r="D79" s="3">
        <f t="shared" si="4"/>
        <v>-3.2843567805706732E-3</v>
      </c>
      <c r="F79" s="35">
        <v>2024</v>
      </c>
      <c r="G79" s="38">
        <v>2.2914871778589259</v>
      </c>
      <c r="H79" s="38">
        <f>G79/100</f>
        <v>2.2914871778589259E-2</v>
      </c>
      <c r="I79" s="36">
        <v>94911.96778943573</v>
      </c>
      <c r="J79" s="36">
        <f>+C97</f>
        <v>94911.96779406759</v>
      </c>
      <c r="K79" s="37">
        <f>+I79-J79</f>
        <v>-4.6318600652739406E-6</v>
      </c>
      <c r="L79" s="51"/>
    </row>
    <row r="80" spans="1:12" x14ac:dyDescent="0.25">
      <c r="A80" s="3" t="s">
        <v>47</v>
      </c>
      <c r="B80" s="3">
        <v>18538.798650232831</v>
      </c>
      <c r="C80" s="3">
        <f>+SUM(B77:B80)</f>
        <v>71554.954098401344</v>
      </c>
      <c r="D80" s="3">
        <f t="shared" si="4"/>
        <v>-2.8827954652669078E-2</v>
      </c>
      <c r="F80" s="29">
        <v>2025</v>
      </c>
      <c r="G80" s="39">
        <v>3.6195497987800138</v>
      </c>
      <c r="H80" s="39">
        <f>G80/100</f>
        <v>3.619549798780014E-2</v>
      </c>
      <c r="I80" s="30">
        <f>J80</f>
        <v>98347.353733375916</v>
      </c>
      <c r="J80" s="30">
        <f>+C101</f>
        <v>98347.353733375916</v>
      </c>
      <c r="K80" s="31">
        <f>+I80-J80</f>
        <v>0</v>
      </c>
      <c r="L80" s="51" t="s">
        <v>141</v>
      </c>
    </row>
    <row r="81" spans="1:12" x14ac:dyDescent="0.25">
      <c r="A81" s="3" t="s">
        <v>49</v>
      </c>
      <c r="B81" s="3">
        <v>19800.900900957331</v>
      </c>
      <c r="C81" s="3">
        <f>+SUM(B78:B81)</f>
        <v>71658.163382533719</v>
      </c>
      <c r="D81" s="17">
        <f t="shared" si="4"/>
        <v>-4.4964156778222915E-2</v>
      </c>
      <c r="E81" s="7"/>
      <c r="F81" s="29">
        <v>2026</v>
      </c>
      <c r="G81" s="39">
        <v>3.7197987799999908</v>
      </c>
      <c r="H81" s="39">
        <f>G81/100</f>
        <v>3.7197987799999908E-2</v>
      </c>
      <c r="I81" s="30">
        <f>J81</f>
        <v>102005.67739771231</v>
      </c>
      <c r="J81" s="30">
        <f>+C105</f>
        <v>102005.67739771231</v>
      </c>
      <c r="K81" s="31">
        <f>I81-J81</f>
        <v>0</v>
      </c>
      <c r="L81" s="51"/>
    </row>
    <row r="82" spans="1:12" ht="15.75" thickBot="1" x14ac:dyDescent="0.3">
      <c r="A82" s="3" t="s">
        <v>50</v>
      </c>
      <c r="B82" s="3">
        <v>20146.751244440089</v>
      </c>
      <c r="C82" s="3">
        <f>+SUM(B79:B82)</f>
        <v>74773.617209839329</v>
      </c>
      <c r="D82" s="17">
        <f t="shared" si="4"/>
        <v>-5.1225528322698909E-3</v>
      </c>
      <c r="E82" s="7"/>
      <c r="F82" s="41">
        <v>2027</v>
      </c>
      <c r="G82" s="33">
        <v>3.7197987799999908</v>
      </c>
      <c r="H82" s="33">
        <f>G82/100</f>
        <v>3.7197987799999908E-2</v>
      </c>
      <c r="I82" s="33">
        <f>J82</f>
        <v>105800.08334108314</v>
      </c>
      <c r="J82" s="33">
        <f>+C109</f>
        <v>105800.08334108314</v>
      </c>
      <c r="K82" s="34">
        <f>I82-J82</f>
        <v>0</v>
      </c>
      <c r="L82" s="51"/>
    </row>
    <row r="83" spans="1:12" x14ac:dyDescent="0.25">
      <c r="A83" s="3" t="s">
        <v>51</v>
      </c>
      <c r="B83" s="3">
        <v>21290.487773131183</v>
      </c>
      <c r="C83" s="3">
        <f t="shared" ref="C83:C85" si="6">+SUM(B80:B83)</f>
        <v>79776.938568761441</v>
      </c>
      <c r="D83" s="17">
        <f t="shared" si="4"/>
        <v>0.10584185089648492</v>
      </c>
      <c r="E83" s="7"/>
      <c r="F83" t="s">
        <v>135</v>
      </c>
      <c r="H83" t="s">
        <v>139</v>
      </c>
      <c r="J83" s="3"/>
      <c r="K83" s="3"/>
    </row>
    <row r="84" spans="1:12" ht="15.75" thickBot="1" x14ac:dyDescent="0.3">
      <c r="A84" s="3" t="s">
        <v>52</v>
      </c>
      <c r="B84" s="3">
        <v>22255.750852362802</v>
      </c>
      <c r="C84" s="3">
        <f t="shared" si="6"/>
        <v>83493.890770891405</v>
      </c>
      <c r="D84" s="17">
        <f t="shared" si="4"/>
        <v>0.16684989631985239</v>
      </c>
      <c r="E84" s="7"/>
      <c r="L84" s="3"/>
    </row>
    <row r="85" spans="1:12" ht="15.75" thickBot="1" x14ac:dyDescent="0.3">
      <c r="A85" s="3" t="s">
        <v>53</v>
      </c>
      <c r="B85" s="3">
        <v>22158.454049014625</v>
      </c>
      <c r="C85" s="3">
        <f t="shared" si="6"/>
        <v>85851.443918948702</v>
      </c>
      <c r="D85" s="17">
        <f t="shared" si="4"/>
        <v>0.19806927594064622</v>
      </c>
      <c r="F85" s="46" t="s">
        <v>70</v>
      </c>
      <c r="G85" s="47" t="s">
        <v>127</v>
      </c>
      <c r="H85" s="47" t="s">
        <v>71</v>
      </c>
      <c r="L85" s="3"/>
    </row>
    <row r="86" spans="1:12" x14ac:dyDescent="0.25">
      <c r="A86" s="3" t="s">
        <v>54</v>
      </c>
      <c r="B86" s="3">
        <v>20887.149781891058</v>
      </c>
      <c r="C86" s="3">
        <f t="shared" ref="C86" si="7">+SUM(B83:B86)</f>
        <v>86591.842456399667</v>
      </c>
      <c r="D86" s="17">
        <f t="shared" si="4"/>
        <v>0.15805341091623956</v>
      </c>
      <c r="F86" s="48" t="s">
        <v>58</v>
      </c>
      <c r="G86" s="49">
        <v>1.8</v>
      </c>
      <c r="H86" s="49">
        <f>G86/100</f>
        <v>1.8000000000000002E-2</v>
      </c>
    </row>
    <row r="87" spans="1:12" x14ac:dyDescent="0.25">
      <c r="A87" s="3" t="s">
        <v>55</v>
      </c>
      <c r="B87" s="3">
        <v>21495.654503305908</v>
      </c>
      <c r="C87" s="3">
        <f t="shared" ref="C87:C88" si="8">+SUM(B84:B87)</f>
        <v>86797.009186574389</v>
      </c>
      <c r="D87" s="3">
        <f t="shared" si="4"/>
        <v>8.7996239812614507E-2</v>
      </c>
    </row>
    <row r="88" spans="1:12" x14ac:dyDescent="0.25">
      <c r="A88" s="3" t="s">
        <v>56</v>
      </c>
      <c r="B88" s="3">
        <v>22898.179296270762</v>
      </c>
      <c r="C88" s="3">
        <f t="shared" si="8"/>
        <v>87439.437630482353</v>
      </c>
      <c r="D88" s="3">
        <f t="shared" si="4"/>
        <v>4.7255515621108045E-2</v>
      </c>
    </row>
    <row r="89" spans="1:12" x14ac:dyDescent="0.25">
      <c r="A89" s="3" t="s">
        <v>57</v>
      </c>
      <c r="B89" s="3">
        <v>23549.94332946057</v>
      </c>
      <c r="C89" s="3">
        <f t="shared" ref="C89:C90" si="9">+SUM(B86:B89)</f>
        <v>88830.926910928305</v>
      </c>
      <c r="D89" s="3">
        <f>+(C89-C85)/C85</f>
        <v>3.470510053147733E-2</v>
      </c>
    </row>
    <row r="90" spans="1:12" x14ac:dyDescent="0.25">
      <c r="A90" s="3" t="s">
        <v>58</v>
      </c>
      <c r="B90" s="3">
        <v>22228.518809052795</v>
      </c>
      <c r="C90" s="3">
        <f t="shared" si="9"/>
        <v>90172.295938090043</v>
      </c>
      <c r="D90" s="3">
        <f>+(C90-C86)/C86</f>
        <v>4.1348623382083477E-2</v>
      </c>
      <c r="E90">
        <f>D90</f>
        <v>4.1348623382083477E-2</v>
      </c>
    </row>
    <row r="91" spans="1:12" x14ac:dyDescent="0.25">
      <c r="A91" s="8" t="s">
        <v>59</v>
      </c>
      <c r="B91" s="8">
        <f t="shared" ref="B91:B104" si="10">+C91-(SUM(B88:B90))</f>
        <v>21801.096885226885</v>
      </c>
      <c r="C91" s="8">
        <f t="shared" ref="C91:C96" si="11">+C87*(1+D91)</f>
        <v>90477.73832001102</v>
      </c>
      <c r="D91" s="8">
        <f>+D90+$G$91</f>
        <v>4.2406174681949391E-2</v>
      </c>
      <c r="F91">
        <f>E93-E90</f>
        <v>3.172653899597748E-3</v>
      </c>
      <c r="G91">
        <f>F91/3</f>
        <v>1.0575512998659161E-3</v>
      </c>
    </row>
    <row r="92" spans="1:12" x14ac:dyDescent="0.25">
      <c r="A92" s="8" t="s">
        <v>60</v>
      </c>
      <c r="B92" s="8">
        <f t="shared" si="10"/>
        <v>23660.322363917425</v>
      </c>
      <c r="C92" s="8">
        <f t="shared" si="11"/>
        <v>91239.881387657675</v>
      </c>
      <c r="D92" s="8">
        <f>+D91+$G$91</f>
        <v>4.3463725981815304E-2</v>
      </c>
    </row>
    <row r="93" spans="1:12" x14ac:dyDescent="0.25">
      <c r="A93" s="8" t="s">
        <v>61</v>
      </c>
      <c r="B93" s="8">
        <f t="shared" si="10"/>
        <v>25095.855180921397</v>
      </c>
      <c r="C93" s="8">
        <f t="shared" si="11"/>
        <v>92785.793239118502</v>
      </c>
      <c r="D93" s="8">
        <f>+D92+$G$91</f>
        <v>4.4521277281681218E-2</v>
      </c>
      <c r="E93">
        <f>H78</f>
        <v>4.4521277281681225E-2</v>
      </c>
    </row>
    <row r="94" spans="1:12" x14ac:dyDescent="0.25">
      <c r="A94" s="8" t="s">
        <v>62</v>
      </c>
      <c r="B94" s="8">
        <f t="shared" si="10"/>
        <v>23142.532500814064</v>
      </c>
      <c r="C94" s="8">
        <f t="shared" si="11"/>
        <v>93699.806930879771</v>
      </c>
      <c r="D94" s="8">
        <f>+D93+$G$94</f>
        <v>3.911967590590823E-2</v>
      </c>
      <c r="F94">
        <f>E97-E93</f>
        <v>-2.1606405503091966E-2</v>
      </c>
      <c r="G94">
        <f>F94/4</f>
        <v>-5.4016013757729915E-3</v>
      </c>
    </row>
    <row r="95" spans="1:12" x14ac:dyDescent="0.25">
      <c r="A95" s="8" t="s">
        <v>63</v>
      </c>
      <c r="B95" s="8">
        <f t="shared" si="10"/>
        <v>21629.763398350347</v>
      </c>
      <c r="C95" s="8">
        <f t="shared" si="11"/>
        <v>93528.473444003233</v>
      </c>
      <c r="D95" s="8">
        <f>+D94+$G$94</f>
        <v>3.3718074530135242E-2</v>
      </c>
    </row>
    <row r="96" spans="1:12" x14ac:dyDescent="0.25">
      <c r="A96" s="8" t="s">
        <v>64</v>
      </c>
      <c r="B96" s="8">
        <f t="shared" si="10"/>
        <v>23955.321959492663</v>
      </c>
      <c r="C96" s="8">
        <f t="shared" si="11"/>
        <v>93823.473039578472</v>
      </c>
      <c r="D96" s="8">
        <f>+D95+$G$94</f>
        <v>2.831647315436225E-2</v>
      </c>
    </row>
    <row r="97" spans="1:7" x14ac:dyDescent="0.25">
      <c r="A97" s="8" t="s">
        <v>65</v>
      </c>
      <c r="B97" s="8">
        <f t="shared" si="10"/>
        <v>26184.349935410515</v>
      </c>
      <c r="C97" s="8">
        <f>+C93*(1+D97)</f>
        <v>94911.96779406759</v>
      </c>
      <c r="D97" s="8">
        <f>+D96+$G$94</f>
        <v>2.2914871778589259E-2</v>
      </c>
      <c r="E97">
        <f>H79</f>
        <v>2.2914871778589259E-2</v>
      </c>
    </row>
    <row r="98" spans="1:7" x14ac:dyDescent="0.25">
      <c r="A98" s="8" t="s">
        <v>66</v>
      </c>
      <c r="B98" s="8">
        <f t="shared" si="10"/>
        <v>24388.588727056995</v>
      </c>
      <c r="C98" s="8">
        <f t="shared" ref="C98:C103" si="12">+C94*(1+D98)</f>
        <v>96158.02402031052</v>
      </c>
      <c r="D98" s="8">
        <f>+D97+$G$98</f>
        <v>2.6235028330891981E-2</v>
      </c>
      <c r="F98">
        <f>E101-E97</f>
        <v>1.3280626209210881E-2</v>
      </c>
      <c r="G98">
        <f>F98/4</f>
        <v>3.3201565523027204E-3</v>
      </c>
    </row>
    <row r="99" spans="1:7" x14ac:dyDescent="0.25">
      <c r="A99" s="8" t="s">
        <v>67</v>
      </c>
      <c r="B99" s="8">
        <f t="shared" si="10"/>
        <v>21764.464146523547</v>
      </c>
      <c r="C99" s="8">
        <f t="shared" si="12"/>
        <v>96292.72476848372</v>
      </c>
      <c r="D99" s="8">
        <f>+D98+$G$98</f>
        <v>2.9555184883194703E-2</v>
      </c>
    </row>
    <row r="100" spans="1:7" x14ac:dyDescent="0.25">
      <c r="A100" s="8" t="s">
        <v>68</v>
      </c>
      <c r="B100" s="8">
        <f t="shared" si="10"/>
        <v>24570.54894142774</v>
      </c>
      <c r="C100" s="8">
        <f t="shared" si="12"/>
        <v>96907.951750418797</v>
      </c>
      <c r="D100" s="8">
        <f>+D99+$G$98</f>
        <v>3.2875341435497425E-2</v>
      </c>
    </row>
    <row r="101" spans="1:7" x14ac:dyDescent="0.25">
      <c r="A101" s="8" t="s">
        <v>69</v>
      </c>
      <c r="B101" s="8">
        <f t="shared" si="10"/>
        <v>27623.751918367634</v>
      </c>
      <c r="C101" s="8">
        <f t="shared" si="12"/>
        <v>98347.353733375916</v>
      </c>
      <c r="D101" s="8">
        <f>+D100+$G$98</f>
        <v>3.6195497987800147E-2</v>
      </c>
      <c r="E101">
        <f>H80</f>
        <v>3.619549798780014E-2</v>
      </c>
    </row>
    <row r="102" spans="1:7" x14ac:dyDescent="0.25">
      <c r="A102" s="8" t="s">
        <v>123</v>
      </c>
      <c r="B102" s="8">
        <f t="shared" si="10"/>
        <v>25703.845938789993</v>
      </c>
      <c r="C102" s="8">
        <f t="shared" si="12"/>
        <v>99662.610945108914</v>
      </c>
      <c r="D102" s="8">
        <f>D101+$G$102</f>
        <v>3.6446120440850091E-2</v>
      </c>
      <c r="F102">
        <f>E105-E101</f>
        <v>1.002489812199768E-3</v>
      </c>
      <c r="G102">
        <f>F102/4</f>
        <v>2.50622453049942E-4</v>
      </c>
    </row>
    <row r="103" spans="1:7" x14ac:dyDescent="0.25">
      <c r="A103" s="8" t="s">
        <v>124</v>
      </c>
      <c r="B103" s="8">
        <f t="shared" si="10"/>
        <v>21928.207333280472</v>
      </c>
      <c r="C103" s="8">
        <f t="shared" si="12"/>
        <v>99826.354131865839</v>
      </c>
      <c r="D103" s="8">
        <f t="shared" ref="D103:D105" si="13">D102+$G$102</f>
        <v>3.6696742893900035E-2</v>
      </c>
    </row>
    <row r="104" spans="1:7" x14ac:dyDescent="0.25">
      <c r="A104" s="8" t="s">
        <v>125</v>
      </c>
      <c r="B104" s="8">
        <f t="shared" si="10"/>
        <v>25232.640058328034</v>
      </c>
      <c r="C104" s="8">
        <f>+C100*(1+D104)</f>
        <v>100488.44524876613</v>
      </c>
      <c r="D104" s="8">
        <f t="shared" si="13"/>
        <v>3.6947365346949979E-2</v>
      </c>
    </row>
    <row r="105" spans="1:7" x14ac:dyDescent="0.25">
      <c r="A105" s="8" t="s">
        <v>126</v>
      </c>
      <c r="B105" s="8">
        <f>+C105-(SUM(B102:B104))</f>
        <v>29140.98406731381</v>
      </c>
      <c r="C105" s="8">
        <f>+C101*(1+D105)</f>
        <v>102005.67739771231</v>
      </c>
      <c r="D105" s="8">
        <f t="shared" si="13"/>
        <v>3.7197987799999922E-2</v>
      </c>
      <c r="E105">
        <f>H81</f>
        <v>3.7197987799999908E-2</v>
      </c>
    </row>
    <row r="106" spans="1:7" x14ac:dyDescent="0.25">
      <c r="A106" s="8" t="s">
        <v>50</v>
      </c>
      <c r="B106" s="8">
        <f t="shared" ref="B106:B109" si="14">+C106-(SUM(B103:B105))</f>
        <v>27068.0280722389</v>
      </c>
      <c r="C106" s="8">
        <f t="shared" ref="C106:C107" si="15">+C102*(1+D106)</f>
        <v>103369.85953116122</v>
      </c>
      <c r="D106" s="8">
        <f>D105+$G$106</f>
        <v>3.7197987799999922E-2</v>
      </c>
      <c r="F106">
        <f>E109-E105</f>
        <v>0</v>
      </c>
      <c r="G106">
        <f>F106/4</f>
        <v>0</v>
      </c>
    </row>
    <row r="107" spans="1:7" x14ac:dyDescent="0.25">
      <c r="A107" s="8" t="s">
        <v>131</v>
      </c>
      <c r="B107" s="8">
        <f t="shared" si="14"/>
        <v>22098.041437100721</v>
      </c>
      <c r="C107" s="8">
        <f t="shared" si="15"/>
        <v>103539.69363498146</v>
      </c>
      <c r="D107" s="8">
        <f>D106+$G$106</f>
        <v>3.7197987799999922E-2</v>
      </c>
    </row>
    <row r="108" spans="1:7" x14ac:dyDescent="0.25">
      <c r="A108" s="8" t="s">
        <v>132</v>
      </c>
      <c r="B108" s="8">
        <f t="shared" si="14"/>
        <v>25919.359632517269</v>
      </c>
      <c r="C108" s="8">
        <f>+C104*(1+D108)</f>
        <v>104226.4132091707</v>
      </c>
      <c r="D108" s="8">
        <f t="shared" ref="D108:D109" si="16">D107+$G$106</f>
        <v>3.7197987799999922E-2</v>
      </c>
    </row>
    <row r="109" spans="1:7" x14ac:dyDescent="0.25">
      <c r="A109" s="8" t="s">
        <v>133</v>
      </c>
      <c r="B109" s="8">
        <f t="shared" si="14"/>
        <v>30714.65419922625</v>
      </c>
      <c r="C109" s="8">
        <f t="shared" ref="C109" si="17">+C105*(1+D109)</f>
        <v>105800.08334108314</v>
      </c>
      <c r="D109" s="8">
        <f t="shared" si="16"/>
        <v>3.7197987799999922E-2</v>
      </c>
      <c r="E109">
        <f>H82</f>
        <v>3.7197987799999908E-2</v>
      </c>
    </row>
  </sheetData>
  <mergeCells count="2">
    <mergeCell ref="L78:L79"/>
    <mergeCell ref="L80:L8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9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G77" sqref="G77:G78"/>
    </sheetView>
  </sheetViews>
  <sheetFormatPr baseColWidth="10" defaultRowHeight="15" x14ac:dyDescent="0.25"/>
  <sheetData>
    <row r="1" spans="1:4" x14ac:dyDescent="0.25">
      <c r="B1" t="s">
        <v>40</v>
      </c>
      <c r="C1" t="s">
        <v>41</v>
      </c>
      <c r="D1" t="s">
        <v>42</v>
      </c>
    </row>
    <row r="2" spans="1:4" x14ac:dyDescent="0.25">
      <c r="A2" t="s">
        <v>75</v>
      </c>
      <c r="B2">
        <v>15560.3</v>
      </c>
    </row>
    <row r="3" spans="1:4" x14ac:dyDescent="0.25">
      <c r="A3" t="s">
        <v>76</v>
      </c>
      <c r="B3">
        <v>17147.7</v>
      </c>
    </row>
    <row r="4" spans="1:4" x14ac:dyDescent="0.25">
      <c r="A4" t="s">
        <v>77</v>
      </c>
      <c r="B4">
        <v>15610.7</v>
      </c>
    </row>
    <row r="5" spans="1:4" x14ac:dyDescent="0.25">
      <c r="A5" t="s">
        <v>78</v>
      </c>
      <c r="B5">
        <v>16622.8</v>
      </c>
      <c r="C5">
        <f t="shared" ref="C5:C56" si="0">+SUM(B2:B5)</f>
        <v>64941.5</v>
      </c>
    </row>
    <row r="6" spans="1:4" x14ac:dyDescent="0.25">
      <c r="A6" t="s">
        <v>79</v>
      </c>
      <c r="B6">
        <v>17225.2</v>
      </c>
      <c r="C6">
        <f t="shared" si="0"/>
        <v>66606.399999999994</v>
      </c>
    </row>
    <row r="7" spans="1:4" x14ac:dyDescent="0.25">
      <c r="A7" t="s">
        <v>80</v>
      </c>
      <c r="B7">
        <v>16321.3</v>
      </c>
      <c r="C7">
        <f t="shared" si="0"/>
        <v>65780</v>
      </c>
    </row>
    <row r="8" spans="1:4" x14ac:dyDescent="0.25">
      <c r="A8" t="s">
        <v>81</v>
      </c>
      <c r="B8">
        <v>16547.900000000001</v>
      </c>
      <c r="C8">
        <f t="shared" si="0"/>
        <v>66717.200000000012</v>
      </c>
    </row>
    <row r="9" spans="1:4" x14ac:dyDescent="0.25">
      <c r="A9" t="s">
        <v>82</v>
      </c>
      <c r="B9">
        <v>15414.4</v>
      </c>
      <c r="C9">
        <f t="shared" si="0"/>
        <v>65508.800000000003</v>
      </c>
      <c r="D9">
        <f t="shared" ref="D9:D60" si="1">+(C9-C5)/C5</f>
        <v>8.7355543065682634E-3</v>
      </c>
    </row>
    <row r="10" spans="1:4" x14ac:dyDescent="0.25">
      <c r="A10" t="s">
        <v>83</v>
      </c>
      <c r="B10">
        <v>16270.4</v>
      </c>
      <c r="C10">
        <f t="shared" si="0"/>
        <v>64554</v>
      </c>
      <c r="D10">
        <f t="shared" si="1"/>
        <v>-3.0813855725575837E-2</v>
      </c>
    </row>
    <row r="11" spans="1:4" x14ac:dyDescent="0.25">
      <c r="A11" t="s">
        <v>84</v>
      </c>
      <c r="B11">
        <v>16873.599999999999</v>
      </c>
      <c r="C11">
        <f t="shared" si="0"/>
        <v>65106.3</v>
      </c>
      <c r="D11">
        <f t="shared" si="1"/>
        <v>-1.0241714806932154E-2</v>
      </c>
    </row>
    <row r="12" spans="1:4" x14ac:dyDescent="0.25">
      <c r="A12" t="s">
        <v>85</v>
      </c>
      <c r="B12">
        <v>16825.400000000001</v>
      </c>
      <c r="C12">
        <f t="shared" si="0"/>
        <v>65383.799999999996</v>
      </c>
      <c r="D12">
        <f t="shared" si="1"/>
        <v>-1.9985850725150571E-2</v>
      </c>
    </row>
    <row r="13" spans="1:4" x14ac:dyDescent="0.25">
      <c r="A13" t="s">
        <v>86</v>
      </c>
      <c r="B13">
        <v>15221.8</v>
      </c>
      <c r="C13">
        <f t="shared" si="0"/>
        <v>65191.199999999997</v>
      </c>
      <c r="D13">
        <f t="shared" si="1"/>
        <v>-4.8482036001270944E-3</v>
      </c>
    </row>
    <row r="14" spans="1:4" x14ac:dyDescent="0.25">
      <c r="A14" t="s">
        <v>87</v>
      </c>
      <c r="B14">
        <v>17596.099999999999</v>
      </c>
      <c r="C14">
        <f t="shared" si="0"/>
        <v>66516.899999999994</v>
      </c>
      <c r="D14">
        <f t="shared" si="1"/>
        <v>3.0407101031694306E-2</v>
      </c>
    </row>
    <row r="15" spans="1:4" x14ac:dyDescent="0.25">
      <c r="A15" t="s">
        <v>88</v>
      </c>
      <c r="B15">
        <v>17414.900000000001</v>
      </c>
      <c r="C15">
        <f t="shared" si="0"/>
        <v>67058.200000000012</v>
      </c>
      <c r="D15">
        <f t="shared" si="1"/>
        <v>2.9980201608753816E-2</v>
      </c>
    </row>
    <row r="16" spans="1:4" x14ac:dyDescent="0.25">
      <c r="A16" t="s">
        <v>89</v>
      </c>
      <c r="B16">
        <v>17986</v>
      </c>
      <c r="C16">
        <f t="shared" si="0"/>
        <v>68218.799999999988</v>
      </c>
      <c r="D16">
        <f t="shared" si="1"/>
        <v>4.3359364246189316E-2</v>
      </c>
    </row>
    <row r="17" spans="1:4" x14ac:dyDescent="0.25">
      <c r="A17" t="s">
        <v>90</v>
      </c>
      <c r="B17">
        <v>17459.400000000001</v>
      </c>
      <c r="C17">
        <f t="shared" si="0"/>
        <v>70456.399999999994</v>
      </c>
      <c r="D17">
        <f t="shared" si="1"/>
        <v>8.0765502092306901E-2</v>
      </c>
    </row>
    <row r="18" spans="1:4" x14ac:dyDescent="0.25">
      <c r="A18" t="s">
        <v>91</v>
      </c>
      <c r="B18">
        <v>18530.7</v>
      </c>
      <c r="C18">
        <f t="shared" si="0"/>
        <v>71391</v>
      </c>
      <c r="D18">
        <f t="shared" si="1"/>
        <v>7.3276114791880051E-2</v>
      </c>
    </row>
    <row r="19" spans="1:4" x14ac:dyDescent="0.25">
      <c r="A19" t="s">
        <v>92</v>
      </c>
      <c r="B19">
        <v>18466</v>
      </c>
      <c r="C19">
        <f t="shared" si="0"/>
        <v>72442.100000000006</v>
      </c>
      <c r="D19">
        <f t="shared" si="1"/>
        <v>8.0286974598184763E-2</v>
      </c>
    </row>
    <row r="20" spans="1:4" x14ac:dyDescent="0.25">
      <c r="A20" t="s">
        <v>93</v>
      </c>
      <c r="B20">
        <v>17042</v>
      </c>
      <c r="C20">
        <f t="shared" si="0"/>
        <v>71498.100000000006</v>
      </c>
      <c r="D20">
        <f t="shared" si="1"/>
        <v>4.8070326654822686E-2</v>
      </c>
    </row>
    <row r="21" spans="1:4" x14ac:dyDescent="0.25">
      <c r="A21" t="s">
        <v>94</v>
      </c>
      <c r="B21">
        <v>15443.4</v>
      </c>
      <c r="C21">
        <f t="shared" si="0"/>
        <v>69482.099999999991</v>
      </c>
      <c r="D21">
        <f t="shared" si="1"/>
        <v>-1.3828410194105901E-2</v>
      </c>
    </row>
    <row r="22" spans="1:4" x14ac:dyDescent="0.25">
      <c r="A22" t="s">
        <v>95</v>
      </c>
      <c r="B22">
        <v>18089.7</v>
      </c>
      <c r="C22">
        <f t="shared" si="0"/>
        <v>69041.100000000006</v>
      </c>
      <c r="D22">
        <f t="shared" si="1"/>
        <v>-3.2915913770643276E-2</v>
      </c>
    </row>
    <row r="23" spans="1:4" x14ac:dyDescent="0.25">
      <c r="A23" t="s">
        <v>96</v>
      </c>
      <c r="B23">
        <v>17733.599999999999</v>
      </c>
      <c r="C23">
        <f t="shared" si="0"/>
        <v>68308.700000000012</v>
      </c>
      <c r="D23">
        <f t="shared" si="1"/>
        <v>-5.7057981477621353E-2</v>
      </c>
    </row>
    <row r="24" spans="1:4" x14ac:dyDescent="0.25">
      <c r="A24" t="s">
        <v>97</v>
      </c>
      <c r="B24">
        <v>18717.2</v>
      </c>
      <c r="C24">
        <f t="shared" si="0"/>
        <v>69983.899999999994</v>
      </c>
      <c r="D24">
        <f t="shared" si="1"/>
        <v>-2.1178185154570702E-2</v>
      </c>
    </row>
    <row r="25" spans="1:4" x14ac:dyDescent="0.25">
      <c r="A25" t="s">
        <v>98</v>
      </c>
      <c r="B25">
        <v>18178.7</v>
      </c>
      <c r="C25">
        <f t="shared" si="0"/>
        <v>72719.199999999997</v>
      </c>
      <c r="D25">
        <f t="shared" si="1"/>
        <v>4.6588977592790175E-2</v>
      </c>
    </row>
    <row r="26" spans="1:4" x14ac:dyDescent="0.25">
      <c r="A26" t="s">
        <v>99</v>
      </c>
      <c r="B26">
        <v>20698.400000000001</v>
      </c>
      <c r="C26">
        <f t="shared" si="0"/>
        <v>75327.899999999994</v>
      </c>
      <c r="D26">
        <f t="shared" si="1"/>
        <v>9.1058804103642435E-2</v>
      </c>
    </row>
    <row r="27" spans="1:4" x14ac:dyDescent="0.25">
      <c r="A27" t="s">
        <v>100</v>
      </c>
      <c r="B27">
        <v>20410.5</v>
      </c>
      <c r="C27">
        <f t="shared" si="0"/>
        <v>78004.800000000003</v>
      </c>
      <c r="D27">
        <f t="shared" si="1"/>
        <v>0.14194531589680362</v>
      </c>
    </row>
    <row r="28" spans="1:4" x14ac:dyDescent="0.25">
      <c r="A28" t="s">
        <v>101</v>
      </c>
      <c r="B28">
        <v>19353.5</v>
      </c>
      <c r="C28">
        <f t="shared" si="0"/>
        <v>78641.100000000006</v>
      </c>
      <c r="D28">
        <f t="shared" si="1"/>
        <v>0.12370273734387498</v>
      </c>
    </row>
    <row r="29" spans="1:4" x14ac:dyDescent="0.25">
      <c r="A29" t="s">
        <v>102</v>
      </c>
      <c r="B29">
        <v>19226.5</v>
      </c>
      <c r="C29">
        <f t="shared" si="0"/>
        <v>79688.899999999994</v>
      </c>
      <c r="D29">
        <f t="shared" si="1"/>
        <v>9.584401368551905E-2</v>
      </c>
    </row>
    <row r="30" spans="1:4" x14ac:dyDescent="0.25">
      <c r="A30" t="s">
        <v>103</v>
      </c>
      <c r="B30">
        <v>20463.5</v>
      </c>
      <c r="C30">
        <f t="shared" si="0"/>
        <v>79454</v>
      </c>
      <c r="D30">
        <f t="shared" si="1"/>
        <v>5.4775189538006586E-2</v>
      </c>
    </row>
    <row r="31" spans="1:4" x14ac:dyDescent="0.25">
      <c r="A31" t="s">
        <v>104</v>
      </c>
      <c r="B31">
        <v>22318.9</v>
      </c>
      <c r="C31">
        <f t="shared" si="0"/>
        <v>81362.399999999994</v>
      </c>
      <c r="D31">
        <f t="shared" si="1"/>
        <v>4.3043505015075881E-2</v>
      </c>
    </row>
    <row r="32" spans="1:4" x14ac:dyDescent="0.25">
      <c r="A32" t="s">
        <v>105</v>
      </c>
      <c r="B32">
        <v>19277.900000000001</v>
      </c>
      <c r="C32">
        <f t="shared" si="0"/>
        <v>81286.8</v>
      </c>
      <c r="D32">
        <f t="shared" si="1"/>
        <v>3.3642713542918361E-2</v>
      </c>
    </row>
    <row r="33" spans="1:4" x14ac:dyDescent="0.25">
      <c r="A33" t="s">
        <v>106</v>
      </c>
      <c r="B33">
        <v>17257.3</v>
      </c>
      <c r="C33">
        <f t="shared" si="0"/>
        <v>79317.600000000006</v>
      </c>
      <c r="D33">
        <f t="shared" si="1"/>
        <v>-4.659369121671756E-3</v>
      </c>
    </row>
    <row r="34" spans="1:4" x14ac:dyDescent="0.25">
      <c r="A34" t="s">
        <v>107</v>
      </c>
      <c r="B34">
        <v>19387</v>
      </c>
      <c r="C34">
        <f t="shared" si="0"/>
        <v>78241.100000000006</v>
      </c>
      <c r="D34">
        <f t="shared" si="1"/>
        <v>-1.5265436604827877E-2</v>
      </c>
    </row>
    <row r="35" spans="1:4" x14ac:dyDescent="0.25">
      <c r="A35" t="s">
        <v>108</v>
      </c>
      <c r="B35">
        <v>20126.3</v>
      </c>
      <c r="C35">
        <f t="shared" si="0"/>
        <v>76048.5</v>
      </c>
      <c r="D35">
        <f t="shared" si="1"/>
        <v>-6.5311495236128655E-2</v>
      </c>
    </row>
    <row r="36" spans="1:4" x14ac:dyDescent="0.25">
      <c r="A36" t="s">
        <v>109</v>
      </c>
      <c r="B36">
        <v>17873.8</v>
      </c>
      <c r="C36">
        <f t="shared" si="0"/>
        <v>74644.400000000009</v>
      </c>
      <c r="D36">
        <f t="shared" si="1"/>
        <v>-8.1715604501591821E-2</v>
      </c>
    </row>
    <row r="37" spans="1:4" x14ac:dyDescent="0.25">
      <c r="A37" t="s">
        <v>110</v>
      </c>
      <c r="B37">
        <v>20486.5</v>
      </c>
      <c r="C37">
        <f t="shared" si="0"/>
        <v>77873.600000000006</v>
      </c>
      <c r="D37">
        <f t="shared" si="1"/>
        <v>-1.8205291133367624E-2</v>
      </c>
    </row>
    <row r="38" spans="1:4" x14ac:dyDescent="0.25">
      <c r="A38" t="s">
        <v>111</v>
      </c>
      <c r="B38">
        <v>21424</v>
      </c>
      <c r="C38">
        <f t="shared" si="0"/>
        <v>79910.600000000006</v>
      </c>
      <c r="D38">
        <f t="shared" si="1"/>
        <v>2.1337890188149192E-2</v>
      </c>
    </row>
    <row r="39" spans="1:4" x14ac:dyDescent="0.25">
      <c r="A39" t="s">
        <v>112</v>
      </c>
      <c r="B39">
        <v>22079.8</v>
      </c>
      <c r="C39">
        <f t="shared" si="0"/>
        <v>81864.100000000006</v>
      </c>
      <c r="D39">
        <f t="shared" si="1"/>
        <v>7.647225126070871E-2</v>
      </c>
    </row>
    <row r="40" spans="1:4" x14ac:dyDescent="0.25">
      <c r="A40" t="s">
        <v>113</v>
      </c>
      <c r="B40">
        <v>18180.400000000001</v>
      </c>
      <c r="C40">
        <f t="shared" si="0"/>
        <v>82170.700000000012</v>
      </c>
      <c r="D40">
        <f t="shared" si="1"/>
        <v>0.10082872928176799</v>
      </c>
    </row>
    <row r="41" spans="1:4" x14ac:dyDescent="0.25">
      <c r="A41" t="s">
        <v>114</v>
      </c>
      <c r="B41">
        <v>20705.3</v>
      </c>
      <c r="C41">
        <f t="shared" si="0"/>
        <v>82389.5</v>
      </c>
      <c r="D41">
        <f t="shared" si="1"/>
        <v>5.7990127591378768E-2</v>
      </c>
    </row>
    <row r="42" spans="1:4" x14ac:dyDescent="0.25">
      <c r="A42" t="s">
        <v>115</v>
      </c>
      <c r="B42">
        <v>22163.7</v>
      </c>
      <c r="C42">
        <f t="shared" si="0"/>
        <v>83129.2</v>
      </c>
      <c r="D42">
        <f t="shared" si="1"/>
        <v>4.0277510117556259E-2</v>
      </c>
    </row>
    <row r="43" spans="1:4" x14ac:dyDescent="0.25">
      <c r="A43" t="s">
        <v>116</v>
      </c>
      <c r="B43">
        <v>21790.3</v>
      </c>
      <c r="C43">
        <f t="shared" si="0"/>
        <v>82839.7</v>
      </c>
      <c r="D43">
        <f t="shared" si="1"/>
        <v>1.1917311739822354E-2</v>
      </c>
    </row>
    <row r="44" spans="1:4" x14ac:dyDescent="0.25">
      <c r="A44" t="s">
        <v>117</v>
      </c>
      <c r="B44">
        <v>19841.400000000001</v>
      </c>
      <c r="C44">
        <f t="shared" si="0"/>
        <v>84500.700000000012</v>
      </c>
      <c r="D44">
        <f t="shared" si="1"/>
        <v>2.83556060736978E-2</v>
      </c>
    </row>
    <row r="45" spans="1:4" x14ac:dyDescent="0.25">
      <c r="A45" t="s">
        <v>118</v>
      </c>
      <c r="B45">
        <v>20983.1</v>
      </c>
      <c r="C45">
        <f t="shared" si="0"/>
        <v>84778.5</v>
      </c>
      <c r="D45">
        <f t="shared" si="1"/>
        <v>2.8996413377918303E-2</v>
      </c>
    </row>
    <row r="46" spans="1:4" x14ac:dyDescent="0.25">
      <c r="A46" t="s">
        <v>119</v>
      </c>
      <c r="B46">
        <v>22288.3</v>
      </c>
      <c r="C46">
        <f t="shared" si="0"/>
        <v>84903.099999999991</v>
      </c>
      <c r="D46">
        <f t="shared" si="1"/>
        <v>2.1339072191239591E-2</v>
      </c>
    </row>
    <row r="47" spans="1:4" x14ac:dyDescent="0.25">
      <c r="A47" t="s">
        <v>120</v>
      </c>
      <c r="B47">
        <v>21696.5</v>
      </c>
      <c r="C47">
        <f t="shared" si="0"/>
        <v>84809.3</v>
      </c>
      <c r="D47">
        <f t="shared" si="1"/>
        <v>2.3776039749057589E-2</v>
      </c>
    </row>
    <row r="48" spans="1:4" x14ac:dyDescent="0.25">
      <c r="A48" t="s">
        <v>121</v>
      </c>
      <c r="B48">
        <v>20884.900000000001</v>
      </c>
      <c r="C48">
        <f t="shared" si="0"/>
        <v>85852.799999999988</v>
      </c>
      <c r="D48">
        <f t="shared" si="1"/>
        <v>1.6001050878868182E-2</v>
      </c>
    </row>
    <row r="49" spans="1:4" x14ac:dyDescent="0.25">
      <c r="A49" t="s">
        <v>122</v>
      </c>
      <c r="B49">
        <v>21562.6</v>
      </c>
      <c r="C49">
        <f t="shared" si="0"/>
        <v>86432.3</v>
      </c>
      <c r="D49">
        <f t="shared" si="1"/>
        <v>1.9507304328337999E-2</v>
      </c>
    </row>
    <row r="50" spans="1:4" x14ac:dyDescent="0.25">
      <c r="A50" t="s">
        <v>0</v>
      </c>
      <c r="B50">
        <v>23778.677524434457</v>
      </c>
      <c r="C50">
        <f t="shared" si="0"/>
        <v>87922.677524434461</v>
      </c>
      <c r="D50">
        <f t="shared" si="1"/>
        <v>3.5564985547459044E-2</v>
      </c>
    </row>
    <row r="51" spans="1:4" x14ac:dyDescent="0.25">
      <c r="A51" t="s">
        <v>1</v>
      </c>
      <c r="B51">
        <v>23284.30437479003</v>
      </c>
      <c r="C51">
        <f t="shared" si="0"/>
        <v>89510.481899224484</v>
      </c>
      <c r="D51">
        <f t="shared" si="1"/>
        <v>5.5432386533369342E-2</v>
      </c>
    </row>
    <row r="52" spans="1:4" x14ac:dyDescent="0.25">
      <c r="A52" t="s">
        <v>2</v>
      </c>
      <c r="B52">
        <v>21766.340198616956</v>
      </c>
      <c r="C52">
        <f t="shared" si="0"/>
        <v>90391.922097841452</v>
      </c>
      <c r="D52">
        <f t="shared" si="1"/>
        <v>5.2870984963116693E-2</v>
      </c>
    </row>
    <row r="53" spans="1:4" x14ac:dyDescent="0.25">
      <c r="A53" t="s">
        <v>3</v>
      </c>
      <c r="B53">
        <v>22767.307086195386</v>
      </c>
      <c r="C53">
        <f t="shared" si="0"/>
        <v>91596.629184036836</v>
      </c>
      <c r="D53">
        <f t="shared" si="1"/>
        <v>5.9749991427242279E-2</v>
      </c>
    </row>
    <row r="54" spans="1:4" x14ac:dyDescent="0.25">
      <c r="A54" t="s">
        <v>4</v>
      </c>
      <c r="B54">
        <v>24110.73144343726</v>
      </c>
      <c r="C54">
        <f t="shared" si="0"/>
        <v>91928.683103039628</v>
      </c>
      <c r="D54">
        <f t="shared" si="1"/>
        <v>4.5562825102680296E-2</v>
      </c>
    </row>
    <row r="55" spans="1:4" x14ac:dyDescent="0.25">
      <c r="A55" t="s">
        <v>5</v>
      </c>
      <c r="B55">
        <v>24643.49377979631</v>
      </c>
      <c r="C55">
        <f t="shared" si="0"/>
        <v>93287.872508045912</v>
      </c>
      <c r="D55">
        <f t="shared" si="1"/>
        <v>4.220053929632743E-2</v>
      </c>
    </row>
    <row r="56" spans="1:4" x14ac:dyDescent="0.25">
      <c r="A56" t="s">
        <v>6</v>
      </c>
      <c r="B56">
        <v>24511.566350482422</v>
      </c>
      <c r="C56">
        <f t="shared" si="0"/>
        <v>96033.098659911368</v>
      </c>
      <c r="D56">
        <f t="shared" si="1"/>
        <v>6.2407972207558865E-2</v>
      </c>
    </row>
    <row r="57" spans="1:4" x14ac:dyDescent="0.25">
      <c r="A57" t="s">
        <v>7</v>
      </c>
      <c r="B57">
        <v>24676.04818892058</v>
      </c>
      <c r="C57">
        <f t="shared" ref="C57:C60" si="2">+SUM(B54:B57)</f>
        <v>97941.839762636577</v>
      </c>
      <c r="D57">
        <f t="shared" si="1"/>
        <v>6.9273407057926575E-2</v>
      </c>
    </row>
    <row r="58" spans="1:4" x14ac:dyDescent="0.25">
      <c r="A58" t="s">
        <v>8</v>
      </c>
      <c r="B58">
        <v>25797.818544342659</v>
      </c>
      <c r="C58">
        <f t="shared" si="2"/>
        <v>99628.926863541972</v>
      </c>
      <c r="D58">
        <f t="shared" si="1"/>
        <v>8.3763233634832041E-2</v>
      </c>
    </row>
    <row r="59" spans="1:4" x14ac:dyDescent="0.25">
      <c r="A59" t="s">
        <v>9</v>
      </c>
      <c r="B59">
        <v>26032.89932171956</v>
      </c>
      <c r="C59">
        <f t="shared" si="2"/>
        <v>101018.33240546522</v>
      </c>
      <c r="D59">
        <f t="shared" si="1"/>
        <v>8.2866718787616991E-2</v>
      </c>
    </row>
    <row r="60" spans="1:4" x14ac:dyDescent="0.25">
      <c r="A60" t="s">
        <v>10</v>
      </c>
      <c r="B60">
        <v>24655.109810442151</v>
      </c>
      <c r="C60">
        <f t="shared" si="2"/>
        <v>101161.87586542495</v>
      </c>
      <c r="D60">
        <f t="shared" si="1"/>
        <v>5.3406349238781507E-2</v>
      </c>
    </row>
    <row r="61" spans="1:4" x14ac:dyDescent="0.25">
      <c r="A61" t="s">
        <v>11</v>
      </c>
      <c r="B61">
        <v>24235.326556394481</v>
      </c>
      <c r="C61">
        <f>+SUM(B58:B61)</f>
        <v>100721.15423289884</v>
      </c>
      <c r="D61">
        <f>+(C61-C57)/C57</f>
        <v>2.8377192801339799E-2</v>
      </c>
    </row>
    <row r="62" spans="1:4" x14ac:dyDescent="0.25">
      <c r="A62" t="s">
        <v>12</v>
      </c>
      <c r="B62">
        <v>26201.002555421848</v>
      </c>
      <c r="C62">
        <f>+SUM(B59:B62)</f>
        <v>101124.33824397804</v>
      </c>
      <c r="D62">
        <f>+(C62-C58)/C58</f>
        <v>1.5009811181488253E-2</v>
      </c>
    </row>
    <row r="63" spans="1:4" x14ac:dyDescent="0.25">
      <c r="A63" t="s">
        <v>13</v>
      </c>
      <c r="B63">
        <v>26470.301294609155</v>
      </c>
      <c r="C63">
        <f>+SUM(B60:B63)</f>
        <v>101561.74021686762</v>
      </c>
      <c r="D63">
        <f>+(C63-C59)/C59</f>
        <v>5.3792989694314373E-3</v>
      </c>
    </row>
    <row r="64" spans="1:4" x14ac:dyDescent="0.25">
      <c r="A64" t="s">
        <v>14</v>
      </c>
      <c r="B64">
        <v>25010.747236384432</v>
      </c>
      <c r="C64">
        <f t="shared" ref="C64:C65" si="3">+SUM(B61:B64)</f>
        <v>101917.37764280991</v>
      </c>
      <c r="D64">
        <f t="shared" ref="D64:D77" si="4">+(C64-C60)/C60</f>
        <v>7.4682460257063004E-3</v>
      </c>
    </row>
    <row r="65" spans="1:12" x14ac:dyDescent="0.25">
      <c r="A65" t="s">
        <v>15</v>
      </c>
      <c r="B65">
        <v>25415.158555839971</v>
      </c>
      <c r="C65">
        <f t="shared" si="3"/>
        <v>103097.2096422554</v>
      </c>
      <c r="D65">
        <f t="shared" si="4"/>
        <v>2.3590430703984734E-2</v>
      </c>
      <c r="E65" s="1"/>
    </row>
    <row r="66" spans="1:12" x14ac:dyDescent="0.25">
      <c r="A66" t="s">
        <v>16</v>
      </c>
      <c r="B66">
        <v>27502.821177602233</v>
      </c>
      <c r="C66">
        <f t="shared" ref="C66:C77" si="5">+SUM(B63:B66)</f>
        <v>104399.02826443579</v>
      </c>
      <c r="D66">
        <f t="shared" si="4"/>
        <v>3.2382807910762888E-2</v>
      </c>
    </row>
    <row r="67" spans="1:12" x14ac:dyDescent="0.25">
      <c r="A67" t="s">
        <v>17</v>
      </c>
      <c r="B67">
        <v>26791.430059618328</v>
      </c>
      <c r="C67">
        <f t="shared" si="5"/>
        <v>104720.15702944496</v>
      </c>
      <c r="D67">
        <f t="shared" si="4"/>
        <v>3.1098490492906951E-2</v>
      </c>
    </row>
    <row r="68" spans="1:12" x14ac:dyDescent="0.25">
      <c r="A68" s="3" t="s">
        <v>18</v>
      </c>
      <c r="B68" s="3">
        <v>25189.772612618079</v>
      </c>
      <c r="C68" s="3">
        <f t="shared" si="5"/>
        <v>104899.18240567861</v>
      </c>
      <c r="D68" s="3">
        <f t="shared" si="4"/>
        <v>2.925707893818701E-2</v>
      </c>
    </row>
    <row r="69" spans="1:12" x14ac:dyDescent="0.25">
      <c r="A69" s="3" t="s">
        <v>19</v>
      </c>
      <c r="B69" s="3">
        <v>25149.441325033062</v>
      </c>
      <c r="C69" s="3">
        <f t="shared" si="5"/>
        <v>104633.4651748717</v>
      </c>
      <c r="D69" s="3">
        <f t="shared" si="4"/>
        <v>1.4901038912178753E-2</v>
      </c>
    </row>
    <row r="70" spans="1:12" x14ac:dyDescent="0.25">
      <c r="A70" s="3" t="s">
        <v>20</v>
      </c>
      <c r="B70" s="3">
        <v>27265.358186311503</v>
      </c>
      <c r="C70" s="3">
        <f t="shared" si="5"/>
        <v>104396.00218358097</v>
      </c>
      <c r="D70" s="3">
        <f t="shared" si="4"/>
        <v>-2.8985718594566749E-5</v>
      </c>
    </row>
    <row r="71" spans="1:12" x14ac:dyDescent="0.25">
      <c r="A71" s="3" t="s">
        <v>21</v>
      </c>
      <c r="B71" s="3">
        <v>26839.838974569138</v>
      </c>
      <c r="C71" s="3">
        <f t="shared" si="5"/>
        <v>104444.41109853178</v>
      </c>
      <c r="D71" s="3">
        <f t="shared" si="4"/>
        <v>-2.6331695705502749E-3</v>
      </c>
    </row>
    <row r="72" spans="1:12" x14ac:dyDescent="0.25">
      <c r="A72" s="3" t="s">
        <v>22</v>
      </c>
      <c r="B72" s="3">
        <v>25437.985832723967</v>
      </c>
      <c r="C72" s="3">
        <f t="shared" si="5"/>
        <v>104692.62431863767</v>
      </c>
      <c r="D72" s="3">
        <f t="shared" si="4"/>
        <v>-1.9691105526649451E-3</v>
      </c>
    </row>
    <row r="73" spans="1:12" x14ac:dyDescent="0.25">
      <c r="A73" s="3" t="s">
        <v>23</v>
      </c>
      <c r="B73" s="3">
        <v>24703.052656499658</v>
      </c>
      <c r="C73" s="3">
        <f t="shared" si="5"/>
        <v>104246.23565010427</v>
      </c>
      <c r="D73" s="3">
        <f t="shared" si="4"/>
        <v>-3.7008190842219096E-3</v>
      </c>
      <c r="G73" t="s">
        <v>129</v>
      </c>
      <c r="I73" t="s">
        <v>130</v>
      </c>
    </row>
    <row r="74" spans="1:12" x14ac:dyDescent="0.25">
      <c r="A74" s="3" t="s">
        <v>25</v>
      </c>
      <c r="B74" s="3">
        <v>26539.875433871915</v>
      </c>
      <c r="C74" s="3">
        <f t="shared" si="5"/>
        <v>103520.75289766467</v>
      </c>
      <c r="D74" s="3">
        <f t="shared" si="4"/>
        <v>-8.3839348979779134E-3</v>
      </c>
      <c r="G74" s="23" t="s">
        <v>128</v>
      </c>
      <c r="I74" s="23" t="s">
        <v>128</v>
      </c>
    </row>
    <row r="75" spans="1:12" ht="15.75" thickBot="1" x14ac:dyDescent="0.3">
      <c r="A75" s="3" t="s">
        <v>26</v>
      </c>
      <c r="B75" s="3">
        <v>26795.058585568895</v>
      </c>
      <c r="C75" s="3">
        <f t="shared" si="5"/>
        <v>103475.97250866443</v>
      </c>
      <c r="D75" s="3">
        <f t="shared" si="4"/>
        <v>-9.2722873314277678E-3</v>
      </c>
    </row>
    <row r="76" spans="1:12" ht="15.75" thickBot="1" x14ac:dyDescent="0.3">
      <c r="A76" s="3" t="s">
        <v>27</v>
      </c>
      <c r="B76" s="3">
        <v>25648.942316654109</v>
      </c>
      <c r="C76" s="3">
        <f t="shared" si="5"/>
        <v>103686.92899259458</v>
      </c>
      <c r="D76" s="3">
        <f t="shared" si="4"/>
        <v>-9.6061717106469789E-3</v>
      </c>
      <c r="F76" s="15" t="s">
        <v>70</v>
      </c>
      <c r="G76" s="13" t="s">
        <v>127</v>
      </c>
      <c r="H76" s="13" t="s">
        <v>71</v>
      </c>
      <c r="I76" s="11" t="s">
        <v>72</v>
      </c>
      <c r="J76" s="11" t="s">
        <v>73</v>
      </c>
      <c r="K76" s="12" t="s">
        <v>74</v>
      </c>
    </row>
    <row r="77" spans="1:12" x14ac:dyDescent="0.25">
      <c r="A77" s="3" t="s">
        <v>24</v>
      </c>
      <c r="B77" s="3">
        <v>25503.962872809818</v>
      </c>
      <c r="C77" s="3">
        <f t="shared" si="5"/>
        <v>104487.83920890474</v>
      </c>
      <c r="D77" s="3">
        <f t="shared" si="4"/>
        <v>2.3176238191602522E-3</v>
      </c>
      <c r="F77" s="35">
        <v>2023</v>
      </c>
      <c r="G77" s="38">
        <v>3.4308674550604081</v>
      </c>
      <c r="H77" s="38">
        <f>G77/100</f>
        <v>3.430867455060408E-2</v>
      </c>
      <c r="I77" s="36">
        <v>117869.61487725863</v>
      </c>
      <c r="J77" s="36">
        <f>C93</f>
        <v>117869.61487725853</v>
      </c>
      <c r="K77" s="37">
        <f t="shared" ref="K77:K79" si="6">+I77-J77</f>
        <v>0</v>
      </c>
      <c r="L77" s="51" t="s">
        <v>140</v>
      </c>
    </row>
    <row r="78" spans="1:12" x14ac:dyDescent="0.25">
      <c r="A78" s="3" t="s">
        <v>46</v>
      </c>
      <c r="B78" s="3">
        <v>26559.273822530628</v>
      </c>
      <c r="C78" s="3">
        <f>+SUM(B75:B78)</f>
        <v>104507.23759756345</v>
      </c>
      <c r="D78" s="3">
        <f>+(C78-C74)/C74</f>
        <v>9.5293424003007991E-3</v>
      </c>
      <c r="F78" s="35">
        <v>2024</v>
      </c>
      <c r="G78" s="38">
        <v>4.1394979691038714</v>
      </c>
      <c r="H78" s="38">
        <f>G78/100</f>
        <v>4.1394979691038711E-2</v>
      </c>
      <c r="I78" s="36">
        <v>122748.8251912933</v>
      </c>
      <c r="J78" s="36">
        <f>C97</f>
        <v>122748.82519129319</v>
      </c>
      <c r="K78" s="37">
        <f t="shared" si="6"/>
        <v>1.1641532182693481E-10</v>
      </c>
      <c r="L78" s="51"/>
    </row>
    <row r="79" spans="1:12" x14ac:dyDescent="0.25">
      <c r="A79" s="3" t="s">
        <v>48</v>
      </c>
      <c r="B79" s="3">
        <v>21642.535415619612</v>
      </c>
      <c r="C79" s="3">
        <f>+SUM(B76:B79)</f>
        <v>99354.714427614163</v>
      </c>
      <c r="D79" s="3">
        <f>+(C79-C75)/C75</f>
        <v>-3.9828164752983418E-2</v>
      </c>
      <c r="F79" s="29">
        <v>2025</v>
      </c>
      <c r="G79" s="39">
        <v>3.6195497987800138</v>
      </c>
      <c r="H79" s="39">
        <f>G79/100</f>
        <v>3.619549798780014E-2</v>
      </c>
      <c r="I79" s="30">
        <f t="shared" ref="I79:I81" si="7">J79</f>
        <v>127191.78004650946</v>
      </c>
      <c r="J79" s="30">
        <f>C101</f>
        <v>127191.78004650946</v>
      </c>
      <c r="K79" s="31">
        <f t="shared" si="6"/>
        <v>0</v>
      </c>
      <c r="L79" s="51" t="s">
        <v>141</v>
      </c>
    </row>
    <row r="80" spans="1:12" x14ac:dyDescent="0.25">
      <c r="A80" s="3" t="s">
        <v>47</v>
      </c>
      <c r="B80" s="3">
        <v>23443.72023509127</v>
      </c>
      <c r="C80" s="3">
        <f>+SUM(B77:B80)</f>
        <v>97149.492346051324</v>
      </c>
      <c r="D80" s="3">
        <f>+(C80-C76)/C76</f>
        <v>-6.3049766350107297E-2</v>
      </c>
      <c r="F80" s="29">
        <v>2026</v>
      </c>
      <c r="G80" s="39">
        <v>3.7197987799999908</v>
      </c>
      <c r="H80" s="39">
        <f>G80/100</f>
        <v>3.7197987799999908E-2</v>
      </c>
      <c r="I80" s="30">
        <f t="shared" si="7"/>
        <v>131923.05832893981</v>
      </c>
      <c r="J80" s="30">
        <f>C105</f>
        <v>131923.05832893981</v>
      </c>
      <c r="K80" s="31">
        <f>I80-J80</f>
        <v>0</v>
      </c>
      <c r="L80" s="51"/>
    </row>
    <row r="81" spans="1:12" ht="15.75" thickBot="1" x14ac:dyDescent="0.3">
      <c r="A81" s="3" t="s">
        <v>49</v>
      </c>
      <c r="B81" s="3">
        <v>24978.855387877971</v>
      </c>
      <c r="C81" s="3">
        <f>+SUM(B78:B81)</f>
        <v>96624.38486111947</v>
      </c>
      <c r="D81" s="17">
        <f>+(C81-C77)/C77</f>
        <v>-7.5257124726866076E-2</v>
      </c>
      <c r="E81" s="7"/>
      <c r="F81" s="41">
        <v>2027</v>
      </c>
      <c r="G81" s="33">
        <v>3.7197987799999908</v>
      </c>
      <c r="H81" s="33">
        <f>G81/100</f>
        <v>3.7197987799999908E-2</v>
      </c>
      <c r="I81" s="33">
        <f t="shared" si="7"/>
        <v>136830.33064319839</v>
      </c>
      <c r="J81" s="33">
        <f>C109</f>
        <v>136830.33064319839</v>
      </c>
      <c r="K81" s="34">
        <f>I81-J81</f>
        <v>0</v>
      </c>
      <c r="L81" s="51"/>
    </row>
    <row r="82" spans="1:12" x14ac:dyDescent="0.25">
      <c r="A82" s="3" t="s">
        <v>50</v>
      </c>
      <c r="B82" s="3">
        <v>26827.734694292085</v>
      </c>
      <c r="C82" s="3">
        <f>+SUM(B79:B82)</f>
        <v>96892.845732880945</v>
      </c>
      <c r="D82" s="17">
        <f>+(C82-C78)/C78</f>
        <v>-7.2859947690934193E-2</v>
      </c>
      <c r="E82" s="7"/>
      <c r="F82" t="s">
        <v>135</v>
      </c>
      <c r="H82" t="s">
        <v>139</v>
      </c>
      <c r="J82" s="3"/>
      <c r="K82" s="3"/>
    </row>
    <row r="83" spans="1:12" ht="15.75" thickBot="1" x14ac:dyDescent="0.3">
      <c r="A83" s="3" t="s">
        <v>51</v>
      </c>
      <c r="B83" s="3">
        <v>26464.392134862053</v>
      </c>
      <c r="C83" s="3">
        <f t="shared" ref="C83:C84" si="8">+SUM(B80:B83)</f>
        <v>101714.70245212337</v>
      </c>
      <c r="D83" s="17">
        <f t="shared" ref="D83:D88" si="9">+(C83-C79)/C79</f>
        <v>2.3753155933316061E-2</v>
      </c>
      <c r="E83" s="7"/>
      <c r="J83" s="3"/>
      <c r="K83" s="3"/>
    </row>
    <row r="84" spans="1:12" ht="15.75" thickBot="1" x14ac:dyDescent="0.3">
      <c r="A84" s="3" t="s">
        <v>52</v>
      </c>
      <c r="B84" s="3">
        <v>26159.232746333397</v>
      </c>
      <c r="C84" s="3">
        <f t="shared" si="8"/>
        <v>104430.21496336551</v>
      </c>
      <c r="D84" s="17">
        <f t="shared" si="9"/>
        <v>7.4943496270468271E-2</v>
      </c>
      <c r="E84" s="7"/>
      <c r="F84" s="46" t="s">
        <v>70</v>
      </c>
      <c r="G84" s="47" t="s">
        <v>127</v>
      </c>
      <c r="H84" s="47" t="s">
        <v>71</v>
      </c>
      <c r="L84" s="3"/>
    </row>
    <row r="85" spans="1:12" x14ac:dyDescent="0.25">
      <c r="A85" s="3" t="s">
        <v>53</v>
      </c>
      <c r="B85" s="3">
        <v>27085.057110999016</v>
      </c>
      <c r="C85" s="3">
        <f t="shared" ref="C85:C86" si="10">+SUM(B82:B85)</f>
        <v>106536.41668648654</v>
      </c>
      <c r="D85" s="17">
        <f t="shared" si="9"/>
        <v>0.10258312991708946</v>
      </c>
      <c r="F85" s="48" t="s">
        <v>58</v>
      </c>
      <c r="G85" s="49">
        <v>3.2</v>
      </c>
      <c r="H85" s="49">
        <f>G85/100</f>
        <v>3.2000000000000001E-2</v>
      </c>
      <c r="L85" s="3"/>
    </row>
    <row r="86" spans="1:12" x14ac:dyDescent="0.25">
      <c r="A86" s="3" t="s">
        <v>54</v>
      </c>
      <c r="B86" s="3">
        <v>29127.499477307658</v>
      </c>
      <c r="C86" s="3">
        <f t="shared" si="10"/>
        <v>108836.18146950213</v>
      </c>
      <c r="D86" s="17">
        <f t="shared" si="9"/>
        <v>0.12326333947861509</v>
      </c>
      <c r="F86" s="7"/>
    </row>
    <row r="87" spans="1:12" x14ac:dyDescent="0.25">
      <c r="A87" s="3" t="s">
        <v>55</v>
      </c>
      <c r="B87" s="3">
        <v>29870.359686404165</v>
      </c>
      <c r="C87" s="3">
        <f t="shared" ref="C87:C88" si="11">+SUM(B84:B87)</f>
        <v>112242.14902104423</v>
      </c>
      <c r="D87" s="3">
        <f t="shared" si="9"/>
        <v>0.10349975288848806</v>
      </c>
    </row>
    <row r="88" spans="1:12" x14ac:dyDescent="0.25">
      <c r="A88" s="3" t="s">
        <v>56</v>
      </c>
      <c r="B88" s="3">
        <v>27340.683971644881</v>
      </c>
      <c r="C88" s="3">
        <f t="shared" si="11"/>
        <v>113423.60024635572</v>
      </c>
      <c r="D88" s="3">
        <f t="shared" si="9"/>
        <v>8.6118613144147302E-2</v>
      </c>
    </row>
    <row r="89" spans="1:12" x14ac:dyDescent="0.25">
      <c r="A89" s="3" t="s">
        <v>57</v>
      </c>
      <c r="B89" s="3">
        <v>27621.261879786965</v>
      </c>
      <c r="C89" s="3">
        <f t="shared" ref="C89:C90" si="12">+SUM(B86:B89)</f>
        <v>113959.80501514368</v>
      </c>
      <c r="D89" s="3">
        <f>+(C89-C85)/C85</f>
        <v>6.9679350587720165E-2</v>
      </c>
    </row>
    <row r="90" spans="1:12" x14ac:dyDescent="0.25">
      <c r="A90" s="3" t="s">
        <v>58</v>
      </c>
      <c r="B90" s="3">
        <v>29707.298769477289</v>
      </c>
      <c r="C90" s="3">
        <f t="shared" si="12"/>
        <v>114539.6043073133</v>
      </c>
      <c r="D90" s="3">
        <f>+(C90-C86)/C86</f>
        <v>5.2403738911120983E-2</v>
      </c>
      <c r="E90">
        <f>D90</f>
        <v>5.2403738911120983E-2</v>
      </c>
    </row>
    <row r="91" spans="1:12" x14ac:dyDescent="0.25">
      <c r="A91" s="8" t="s">
        <v>59</v>
      </c>
      <c r="B91" s="8">
        <f t="shared" ref="B91:B100" si="13">+C91-(SUM(B88:B90))</f>
        <v>32777.803035424193</v>
      </c>
      <c r="C91" s="8">
        <f t="shared" ref="C91:C96" si="14">+C87*(1+D91)</f>
        <v>117447.04765633332</v>
      </c>
      <c r="D91" s="8">
        <f>+D90+$G$91</f>
        <v>4.637205079094868E-2</v>
      </c>
      <c r="F91">
        <f>E93-E90</f>
        <v>-1.8095064360516902E-2</v>
      </c>
      <c r="G91">
        <f>F91/3</f>
        <v>-6.0316881201723004E-3</v>
      </c>
    </row>
    <row r="92" spans="1:12" x14ac:dyDescent="0.25">
      <c r="A92" s="8" t="s">
        <v>60</v>
      </c>
      <c r="B92" s="8">
        <f t="shared" si="13"/>
        <v>27892.785731030424</v>
      </c>
      <c r="C92" s="8">
        <f t="shared" si="14"/>
        <v>117999.14941571887</v>
      </c>
      <c r="D92" s="8">
        <f>+D91+$G$91</f>
        <v>4.0340362670776377E-2</v>
      </c>
    </row>
    <row r="93" spans="1:12" x14ac:dyDescent="0.25">
      <c r="A93" s="8" t="s">
        <v>61</v>
      </c>
      <c r="B93" s="8">
        <f t="shared" si="13"/>
        <v>27491.727341326623</v>
      </c>
      <c r="C93" s="8">
        <f t="shared" si="14"/>
        <v>117869.61487725853</v>
      </c>
      <c r="D93" s="8">
        <f>+D92+$G$91</f>
        <v>3.4308674550604074E-2</v>
      </c>
      <c r="E93">
        <f>H77</f>
        <v>3.430867455060408E-2</v>
      </c>
    </row>
    <row r="94" spans="1:12" x14ac:dyDescent="0.25">
      <c r="A94" s="8" t="s">
        <v>62</v>
      </c>
      <c r="B94" s="8">
        <f t="shared" si="13"/>
        <v>30509.905853563207</v>
      </c>
      <c r="C94" s="8">
        <f t="shared" si="14"/>
        <v>118672.22196134445</v>
      </c>
      <c r="D94" s="8">
        <f>+D93+$G$94</f>
        <v>3.6080250835712729E-2</v>
      </c>
      <c r="F94">
        <f>E97-E93</f>
        <v>7.0863051404346303E-3</v>
      </c>
      <c r="G94">
        <f>F94/4</f>
        <v>1.7715762851086576E-3</v>
      </c>
    </row>
    <row r="95" spans="1:12" x14ac:dyDescent="0.25">
      <c r="A95" s="8" t="s">
        <v>63</v>
      </c>
      <c r="B95" s="8">
        <f t="shared" si="13"/>
        <v>35998.214074151474</v>
      </c>
      <c r="C95" s="8">
        <f t="shared" si="14"/>
        <v>121892.63300007173</v>
      </c>
      <c r="D95" s="8">
        <f>+D94+$G$94</f>
        <v>3.7851827120821385E-2</v>
      </c>
    </row>
    <row r="96" spans="1:12" x14ac:dyDescent="0.25">
      <c r="A96" s="8" t="s">
        <v>64</v>
      </c>
      <c r="B96" s="8">
        <f t="shared" si="13"/>
        <v>28674.830045533206</v>
      </c>
      <c r="C96" s="8">
        <f t="shared" si="14"/>
        <v>122674.67731457451</v>
      </c>
      <c r="D96" s="8">
        <f>+D95+$G$94</f>
        <v>3.9623403405930041E-2</v>
      </c>
    </row>
    <row r="97" spans="1:7" x14ac:dyDescent="0.25">
      <c r="A97" s="8" t="s">
        <v>65</v>
      </c>
      <c r="B97" s="8">
        <f t="shared" si="13"/>
        <v>27565.875218045301</v>
      </c>
      <c r="C97" s="8">
        <f>+C93*(1+D97)</f>
        <v>122748.82519129319</v>
      </c>
      <c r="D97" s="8">
        <f>+D96+$G$94</f>
        <v>4.1394979691038697E-2</v>
      </c>
      <c r="E97">
        <f>H78</f>
        <v>4.1394979691038711E-2</v>
      </c>
    </row>
    <row r="98" spans="1:7" x14ac:dyDescent="0.25">
      <c r="A98" s="8" t="s">
        <v>66</v>
      </c>
      <c r="B98" s="8">
        <f t="shared" si="13"/>
        <v>31191.478329902093</v>
      </c>
      <c r="C98" s="8">
        <f t="shared" ref="C98:C100" si="15">+C94*(1+D98)</f>
        <v>123430.39766763207</v>
      </c>
      <c r="D98" s="8">
        <f>+D97+$G$98</f>
        <v>4.0095109265229051E-2</v>
      </c>
      <c r="F98">
        <f>E101-E97</f>
        <v>-5.1994817032385704E-3</v>
      </c>
      <c r="G98">
        <f>F98/4</f>
        <v>-1.2998704258096426E-3</v>
      </c>
    </row>
    <row r="99" spans="1:7" x14ac:dyDescent="0.25">
      <c r="A99" s="8" t="s">
        <v>67</v>
      </c>
      <c r="B99" s="8">
        <f t="shared" si="13"/>
        <v>39189.303216594621</v>
      </c>
      <c r="C99" s="8">
        <f t="shared" si="15"/>
        <v>126621.48681007522</v>
      </c>
      <c r="D99" s="8">
        <f>+D98+$G$98</f>
        <v>3.8795238839419405E-2</v>
      </c>
    </row>
    <row r="100" spans="1:7" x14ac:dyDescent="0.25">
      <c r="A100" s="8" t="s">
        <v>68</v>
      </c>
      <c r="B100" s="8">
        <f t="shared" si="13"/>
        <v>29327.752770963154</v>
      </c>
      <c r="C100" s="8">
        <f t="shared" si="15"/>
        <v>127274.40953550517</v>
      </c>
      <c r="D100" s="8">
        <f>+D99+$G$98</f>
        <v>3.7495368413609759E-2</v>
      </c>
    </row>
    <row r="101" spans="1:7" x14ac:dyDescent="0.25">
      <c r="A101" s="8" t="s">
        <v>69</v>
      </c>
      <c r="B101" s="8">
        <f>+C101-(SUM(B98:B100))</f>
        <v>27483.245729049595</v>
      </c>
      <c r="C101" s="8">
        <f>+C97*(1+D101)</f>
        <v>127191.78004650946</v>
      </c>
      <c r="D101" s="8">
        <f>+D100+$G$98</f>
        <v>3.6195497987800113E-2</v>
      </c>
      <c r="E101">
        <f>H79</f>
        <v>3.619549798780014E-2</v>
      </c>
    </row>
    <row r="102" spans="1:7" x14ac:dyDescent="0.25">
      <c r="A102" s="8" t="s">
        <v>123</v>
      </c>
      <c r="B102" s="8">
        <f t="shared" ref="B102:B104" si="16">+C102-(SUM(B99:B101))</f>
        <v>31928.655090481261</v>
      </c>
      <c r="C102" s="8">
        <f t="shared" ref="C102:C103" si="17">+C98*(1+D102)</f>
        <v>127928.95680708863</v>
      </c>
      <c r="D102" s="8">
        <f>D101+$G$102</f>
        <v>3.6446120440850056E-2</v>
      </c>
      <c r="F102">
        <f>E105-E101</f>
        <v>1.002489812199768E-3</v>
      </c>
      <c r="G102">
        <f>F102/4</f>
        <v>2.50622453049942E-4</v>
      </c>
    </row>
    <row r="103" spans="1:7" x14ac:dyDescent="0.25">
      <c r="A103" s="8" t="s">
        <v>124</v>
      </c>
      <c r="B103" s="8">
        <f t="shared" si="16"/>
        <v>42528.429365893884</v>
      </c>
      <c r="C103" s="8">
        <f t="shared" si="17"/>
        <v>131268.08295638789</v>
      </c>
      <c r="D103" s="8">
        <f t="shared" ref="D103:D105" si="18">D102+$G$102</f>
        <v>3.66967428939E-2</v>
      </c>
    </row>
    <row r="104" spans="1:7" x14ac:dyDescent="0.25">
      <c r="A104" s="8" t="s">
        <v>125</v>
      </c>
      <c r="B104" s="8">
        <f t="shared" si="16"/>
        <v>30036.533458506048</v>
      </c>
      <c r="C104" s="8">
        <f>+C100*(1+D104)</f>
        <v>131976.86364393079</v>
      </c>
      <c r="D104" s="8">
        <f t="shared" si="18"/>
        <v>3.6947365346949944E-2</v>
      </c>
    </row>
    <row r="105" spans="1:7" x14ac:dyDescent="0.25">
      <c r="A105" s="8" t="s">
        <v>126</v>
      </c>
      <c r="B105" s="8">
        <f>+C105-(SUM(B102:B104))</f>
        <v>27429.440414058612</v>
      </c>
      <c r="C105" s="8">
        <f>+C101*(1+D105)</f>
        <v>131923.05832893981</v>
      </c>
      <c r="D105" s="8">
        <f t="shared" si="18"/>
        <v>3.7197987799999888E-2</v>
      </c>
      <c r="E105">
        <f>H80</f>
        <v>3.7197987799999908E-2</v>
      </c>
    </row>
    <row r="106" spans="1:7" x14ac:dyDescent="0.25">
      <c r="A106" s="8" t="s">
        <v>50</v>
      </c>
      <c r="B106" s="8">
        <f t="shared" ref="B106:B109" si="19">+C106-(SUM(B103:B105))</f>
        <v>32693.253343206903</v>
      </c>
      <c r="C106" s="8">
        <f t="shared" ref="C106:C107" si="20">+C102*(1+D106)</f>
        <v>132687.65658166545</v>
      </c>
      <c r="D106" s="8">
        <f>D105+$G$106</f>
        <v>3.7197987799999888E-2</v>
      </c>
      <c r="F106">
        <f>E109-E105</f>
        <v>0</v>
      </c>
      <c r="G106">
        <f>F106/4</f>
        <v>0</v>
      </c>
    </row>
    <row r="107" spans="1:7" x14ac:dyDescent="0.25">
      <c r="A107" s="8" t="s">
        <v>131</v>
      </c>
      <c r="B107" s="8">
        <f t="shared" si="19"/>
        <v>45991.764288957434</v>
      </c>
      <c r="C107" s="8">
        <f t="shared" si="20"/>
        <v>136150.991504729</v>
      </c>
      <c r="D107" s="8">
        <f>D106+$G$106</f>
        <v>3.7197987799999888E-2</v>
      </c>
    </row>
    <row r="108" spans="1:7" x14ac:dyDescent="0.25">
      <c r="A108" s="8" t="s">
        <v>132</v>
      </c>
      <c r="B108" s="8">
        <f t="shared" si="19"/>
        <v>30771.679361417046</v>
      </c>
      <c r="C108" s="8">
        <f>+C104*(1+D108)</f>
        <v>136886.13740764</v>
      </c>
      <c r="D108" s="8">
        <f t="shared" ref="D108:D109" si="21">D107+$G$106</f>
        <v>3.7197987799999888E-2</v>
      </c>
    </row>
    <row r="109" spans="1:7" x14ac:dyDescent="0.25">
      <c r="A109" s="8" t="s">
        <v>133</v>
      </c>
      <c r="B109" s="8">
        <f t="shared" si="19"/>
        <v>27373.633649617012</v>
      </c>
      <c r="C109" s="8">
        <f t="shared" ref="C109" si="22">+C105*(1+D109)</f>
        <v>136830.33064319839</v>
      </c>
      <c r="D109" s="8">
        <f t="shared" si="21"/>
        <v>3.7197987799999888E-2</v>
      </c>
      <c r="E109">
        <f>H81</f>
        <v>3.7197987799999908E-2</v>
      </c>
    </row>
  </sheetData>
  <mergeCells count="2">
    <mergeCell ref="L77:L78"/>
    <mergeCell ref="L79:L8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9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D107" sqref="D107"/>
    </sheetView>
  </sheetViews>
  <sheetFormatPr baseColWidth="10" defaultRowHeight="15" x14ac:dyDescent="0.25"/>
  <sheetData>
    <row r="1" spans="1:4" x14ac:dyDescent="0.25">
      <c r="B1" t="s">
        <v>43</v>
      </c>
      <c r="C1" t="s">
        <v>44</v>
      </c>
      <c r="D1" t="s">
        <v>45</v>
      </c>
    </row>
    <row r="2" spans="1:4" x14ac:dyDescent="0.25">
      <c r="A2" t="s">
        <v>75</v>
      </c>
      <c r="B2">
        <v>24335.200000000001</v>
      </c>
    </row>
    <row r="3" spans="1:4" x14ac:dyDescent="0.25">
      <c r="A3" t="s">
        <v>76</v>
      </c>
      <c r="B3">
        <v>25452.799999999999</v>
      </c>
    </row>
    <row r="4" spans="1:4" x14ac:dyDescent="0.25">
      <c r="A4" t="s">
        <v>77</v>
      </c>
      <c r="B4">
        <v>27288.2</v>
      </c>
    </row>
    <row r="5" spans="1:4" x14ac:dyDescent="0.25">
      <c r="A5" t="s">
        <v>78</v>
      </c>
      <c r="B5">
        <v>29108.3</v>
      </c>
      <c r="C5">
        <f t="shared" ref="C5:C56" si="0">+SUM(B2:B5)</f>
        <v>106184.5</v>
      </c>
    </row>
    <row r="6" spans="1:4" x14ac:dyDescent="0.25">
      <c r="A6" t="s">
        <v>79</v>
      </c>
      <c r="B6">
        <v>23822</v>
      </c>
      <c r="C6">
        <f t="shared" si="0"/>
        <v>105671.3</v>
      </c>
    </row>
    <row r="7" spans="1:4" x14ac:dyDescent="0.25">
      <c r="A7" t="s">
        <v>80</v>
      </c>
      <c r="B7">
        <v>27850</v>
      </c>
      <c r="C7">
        <f t="shared" si="0"/>
        <v>108068.5</v>
      </c>
    </row>
    <row r="8" spans="1:4" x14ac:dyDescent="0.25">
      <c r="A8" t="s">
        <v>81</v>
      </c>
      <c r="B8">
        <v>27611.1</v>
      </c>
      <c r="C8">
        <f t="shared" si="0"/>
        <v>108391.4</v>
      </c>
    </row>
    <row r="9" spans="1:4" x14ac:dyDescent="0.25">
      <c r="A9" t="s">
        <v>82</v>
      </c>
      <c r="B9">
        <v>28981.4</v>
      </c>
      <c r="C9">
        <f t="shared" si="0"/>
        <v>108264.5</v>
      </c>
      <c r="D9">
        <f t="shared" ref="D9:D68" si="1">+(C9-C5)/C5</f>
        <v>1.9588546350926925E-2</v>
      </c>
    </row>
    <row r="10" spans="1:4" x14ac:dyDescent="0.25">
      <c r="A10" t="s">
        <v>83</v>
      </c>
      <c r="B10">
        <v>25849.1</v>
      </c>
      <c r="C10">
        <f t="shared" si="0"/>
        <v>110291.6</v>
      </c>
      <c r="D10">
        <f t="shared" si="1"/>
        <v>4.3723319387572623E-2</v>
      </c>
    </row>
    <row r="11" spans="1:4" x14ac:dyDescent="0.25">
      <c r="A11" t="s">
        <v>84</v>
      </c>
      <c r="B11">
        <v>25947.5</v>
      </c>
      <c r="C11">
        <f t="shared" si="0"/>
        <v>108389.1</v>
      </c>
      <c r="D11">
        <f t="shared" si="1"/>
        <v>2.9666369015948755E-3</v>
      </c>
    </row>
    <row r="12" spans="1:4" x14ac:dyDescent="0.25">
      <c r="A12" t="s">
        <v>85</v>
      </c>
      <c r="B12">
        <v>27352.5</v>
      </c>
      <c r="C12">
        <f t="shared" si="0"/>
        <v>108130.5</v>
      </c>
      <c r="D12">
        <f t="shared" si="1"/>
        <v>-2.4070175309110703E-3</v>
      </c>
    </row>
    <row r="13" spans="1:4" x14ac:dyDescent="0.25">
      <c r="A13" t="s">
        <v>86</v>
      </c>
      <c r="B13">
        <v>29675.200000000001</v>
      </c>
      <c r="C13">
        <f t="shared" si="0"/>
        <v>108824.3</v>
      </c>
      <c r="D13">
        <f t="shared" si="1"/>
        <v>5.1706699795408739E-3</v>
      </c>
    </row>
    <row r="14" spans="1:4" x14ac:dyDescent="0.25">
      <c r="A14" t="s">
        <v>87</v>
      </c>
      <c r="B14">
        <v>26614.9</v>
      </c>
      <c r="C14">
        <f t="shared" si="0"/>
        <v>109590.1</v>
      </c>
      <c r="D14">
        <f t="shared" si="1"/>
        <v>-6.3604118536679131E-3</v>
      </c>
    </row>
    <row r="15" spans="1:4" x14ac:dyDescent="0.25">
      <c r="A15" t="s">
        <v>88</v>
      </c>
      <c r="B15">
        <v>27849.5</v>
      </c>
      <c r="C15">
        <f t="shared" si="0"/>
        <v>111492.1</v>
      </c>
      <c r="D15">
        <f t="shared" si="1"/>
        <v>2.8628339934550613E-2</v>
      </c>
    </row>
    <row r="16" spans="1:4" x14ac:dyDescent="0.25">
      <c r="A16" t="s">
        <v>89</v>
      </c>
      <c r="B16">
        <v>29082.6</v>
      </c>
      <c r="C16">
        <f t="shared" si="0"/>
        <v>113222.20000000001</v>
      </c>
      <c r="D16">
        <f t="shared" si="1"/>
        <v>4.7088471800278475E-2</v>
      </c>
    </row>
    <row r="17" spans="1:4" x14ac:dyDescent="0.25">
      <c r="A17" t="s">
        <v>90</v>
      </c>
      <c r="B17">
        <v>31509.7</v>
      </c>
      <c r="C17">
        <f t="shared" si="0"/>
        <v>115056.7</v>
      </c>
      <c r="D17">
        <f t="shared" si="1"/>
        <v>5.7270297167084872E-2</v>
      </c>
    </row>
    <row r="18" spans="1:4" x14ac:dyDescent="0.25">
      <c r="A18" t="s">
        <v>91</v>
      </c>
      <c r="B18">
        <v>25700.6</v>
      </c>
      <c r="C18">
        <f t="shared" si="0"/>
        <v>114142.39999999999</v>
      </c>
      <c r="D18">
        <f t="shared" si="1"/>
        <v>4.1539336126164575E-2</v>
      </c>
    </row>
    <row r="19" spans="1:4" x14ac:dyDescent="0.25">
      <c r="A19" t="s">
        <v>92</v>
      </c>
      <c r="B19">
        <v>28512.400000000001</v>
      </c>
      <c r="C19">
        <f t="shared" si="0"/>
        <v>114805.29999999999</v>
      </c>
      <c r="D19">
        <f t="shared" si="1"/>
        <v>2.9716903708872488E-2</v>
      </c>
    </row>
    <row r="20" spans="1:4" x14ac:dyDescent="0.25">
      <c r="A20" t="s">
        <v>93</v>
      </c>
      <c r="B20">
        <v>29367.599999999999</v>
      </c>
      <c r="C20">
        <f t="shared" si="0"/>
        <v>115090.30000000002</v>
      </c>
      <c r="D20">
        <f t="shared" si="1"/>
        <v>1.649941442579287E-2</v>
      </c>
    </row>
    <row r="21" spans="1:4" x14ac:dyDescent="0.25">
      <c r="A21" t="s">
        <v>94</v>
      </c>
      <c r="B21">
        <v>30784</v>
      </c>
      <c r="C21">
        <f t="shared" si="0"/>
        <v>114364.6</v>
      </c>
      <c r="D21">
        <f t="shared" si="1"/>
        <v>-6.0152950675622652E-3</v>
      </c>
    </row>
    <row r="22" spans="1:4" x14ac:dyDescent="0.25">
      <c r="A22" t="s">
        <v>95</v>
      </c>
      <c r="B22">
        <v>27951.5</v>
      </c>
      <c r="C22">
        <f t="shared" si="0"/>
        <v>116615.5</v>
      </c>
      <c r="D22">
        <f t="shared" si="1"/>
        <v>2.166679516113211E-2</v>
      </c>
    </row>
    <row r="23" spans="1:4" x14ac:dyDescent="0.25">
      <c r="A23" t="s">
        <v>96</v>
      </c>
      <c r="B23">
        <v>29184.400000000001</v>
      </c>
      <c r="C23">
        <f t="shared" si="0"/>
        <v>117287.5</v>
      </c>
      <c r="D23">
        <f t="shared" si="1"/>
        <v>2.162095303962458E-2</v>
      </c>
    </row>
    <row r="24" spans="1:4" x14ac:dyDescent="0.25">
      <c r="A24" t="s">
        <v>97</v>
      </c>
      <c r="B24">
        <v>31705.200000000001</v>
      </c>
      <c r="C24">
        <f t="shared" si="0"/>
        <v>119625.09999999999</v>
      </c>
      <c r="D24">
        <f t="shared" si="1"/>
        <v>3.9402104260741116E-2</v>
      </c>
    </row>
    <row r="25" spans="1:4" x14ac:dyDescent="0.25">
      <c r="A25" t="s">
        <v>98</v>
      </c>
      <c r="B25">
        <v>32896.800000000003</v>
      </c>
      <c r="C25">
        <f t="shared" si="0"/>
        <v>121737.90000000001</v>
      </c>
      <c r="D25">
        <f t="shared" si="1"/>
        <v>6.4471873289461967E-2</v>
      </c>
    </row>
    <row r="26" spans="1:4" x14ac:dyDescent="0.25">
      <c r="A26" t="s">
        <v>99</v>
      </c>
      <c r="B26">
        <v>31857.7</v>
      </c>
      <c r="C26">
        <f t="shared" si="0"/>
        <v>125644.1</v>
      </c>
      <c r="D26">
        <f t="shared" si="1"/>
        <v>7.7421955057432379E-2</v>
      </c>
    </row>
    <row r="27" spans="1:4" x14ac:dyDescent="0.25">
      <c r="A27" t="s">
        <v>100</v>
      </c>
      <c r="B27">
        <v>30831.3</v>
      </c>
      <c r="C27">
        <f t="shared" si="0"/>
        <v>127291</v>
      </c>
      <c r="D27">
        <f t="shared" si="1"/>
        <v>8.5290418842587659E-2</v>
      </c>
    </row>
    <row r="28" spans="1:4" x14ac:dyDescent="0.25">
      <c r="A28" t="s">
        <v>101</v>
      </c>
      <c r="B28">
        <v>33797.199999999997</v>
      </c>
      <c r="C28">
        <f t="shared" si="0"/>
        <v>129383</v>
      </c>
      <c r="D28">
        <f t="shared" si="1"/>
        <v>8.1570673713125499E-2</v>
      </c>
    </row>
    <row r="29" spans="1:4" x14ac:dyDescent="0.25">
      <c r="A29" t="s">
        <v>102</v>
      </c>
      <c r="B29">
        <v>34780.199999999997</v>
      </c>
      <c r="C29">
        <f t="shared" si="0"/>
        <v>131266.4</v>
      </c>
      <c r="D29">
        <f t="shared" si="1"/>
        <v>7.8270612520833574E-2</v>
      </c>
    </row>
    <row r="30" spans="1:4" x14ac:dyDescent="0.25">
      <c r="A30" t="s">
        <v>103</v>
      </c>
      <c r="B30">
        <v>31178</v>
      </c>
      <c r="C30">
        <f t="shared" si="0"/>
        <v>130586.7</v>
      </c>
      <c r="D30">
        <f t="shared" si="1"/>
        <v>3.9338098645300426E-2</v>
      </c>
    </row>
    <row r="31" spans="1:4" x14ac:dyDescent="0.25">
      <c r="A31" t="s">
        <v>104</v>
      </c>
      <c r="B31">
        <v>30674.799999999999</v>
      </c>
      <c r="C31">
        <f t="shared" si="0"/>
        <v>130430.2</v>
      </c>
      <c r="D31">
        <f t="shared" si="1"/>
        <v>2.4661602155690483E-2</v>
      </c>
    </row>
    <row r="32" spans="1:4" x14ac:dyDescent="0.25">
      <c r="A32" t="s">
        <v>105</v>
      </c>
      <c r="B32">
        <v>31165.7</v>
      </c>
      <c r="C32">
        <f t="shared" si="0"/>
        <v>127798.7</v>
      </c>
      <c r="D32">
        <f t="shared" si="1"/>
        <v>-1.2245039920236839E-2</v>
      </c>
    </row>
    <row r="33" spans="1:4" x14ac:dyDescent="0.25">
      <c r="A33" t="s">
        <v>106</v>
      </c>
      <c r="B33">
        <v>30727.9</v>
      </c>
      <c r="C33">
        <f t="shared" si="0"/>
        <v>123746.4</v>
      </c>
      <c r="D33">
        <f t="shared" si="1"/>
        <v>-5.7288079813265239E-2</v>
      </c>
    </row>
    <row r="34" spans="1:4" x14ac:dyDescent="0.25">
      <c r="A34" t="s">
        <v>107</v>
      </c>
      <c r="B34">
        <v>26574.9</v>
      </c>
      <c r="C34">
        <f t="shared" si="0"/>
        <v>119143.29999999999</v>
      </c>
      <c r="D34">
        <f t="shared" si="1"/>
        <v>-8.7630669892110061E-2</v>
      </c>
    </row>
    <row r="35" spans="1:4" x14ac:dyDescent="0.25">
      <c r="A35" t="s">
        <v>108</v>
      </c>
      <c r="B35">
        <v>26255.3</v>
      </c>
      <c r="C35">
        <f t="shared" si="0"/>
        <v>114723.8</v>
      </c>
      <c r="D35">
        <f t="shared" si="1"/>
        <v>-0.12041996408807158</v>
      </c>
    </row>
    <row r="36" spans="1:4" x14ac:dyDescent="0.25">
      <c r="A36" t="s">
        <v>109</v>
      </c>
      <c r="B36">
        <v>29829.1</v>
      </c>
      <c r="C36">
        <f t="shared" si="0"/>
        <v>113387.20000000001</v>
      </c>
      <c r="D36">
        <f t="shared" si="1"/>
        <v>-0.11276718777264547</v>
      </c>
    </row>
    <row r="37" spans="1:4" x14ac:dyDescent="0.25">
      <c r="A37" t="s">
        <v>110</v>
      </c>
      <c r="B37">
        <v>31551.4</v>
      </c>
      <c r="C37">
        <f t="shared" si="0"/>
        <v>114210.69999999998</v>
      </c>
      <c r="D37">
        <f t="shared" si="1"/>
        <v>-7.7058403315167251E-2</v>
      </c>
    </row>
    <row r="38" spans="1:4" x14ac:dyDescent="0.25">
      <c r="A38" t="s">
        <v>111</v>
      </c>
      <c r="B38">
        <v>29882.2</v>
      </c>
      <c r="C38">
        <f t="shared" si="0"/>
        <v>117517.99999999999</v>
      </c>
      <c r="D38">
        <f t="shared" si="1"/>
        <v>-1.364155600860479E-2</v>
      </c>
    </row>
    <row r="39" spans="1:4" x14ac:dyDescent="0.25">
      <c r="A39" t="s">
        <v>112</v>
      </c>
      <c r="B39">
        <v>30543.200000000001</v>
      </c>
      <c r="C39">
        <f t="shared" si="0"/>
        <v>121805.9</v>
      </c>
      <c r="D39">
        <f t="shared" si="1"/>
        <v>6.1731741800742229E-2</v>
      </c>
    </row>
    <row r="40" spans="1:4" x14ac:dyDescent="0.25">
      <c r="A40" t="s">
        <v>113</v>
      </c>
      <c r="B40">
        <v>31265.8</v>
      </c>
      <c r="C40">
        <f t="shared" si="0"/>
        <v>123242.6</v>
      </c>
      <c r="D40">
        <f t="shared" si="1"/>
        <v>8.6918100103009807E-2</v>
      </c>
    </row>
    <row r="41" spans="1:4" x14ac:dyDescent="0.25">
      <c r="A41" t="s">
        <v>114</v>
      </c>
      <c r="B41">
        <v>33945</v>
      </c>
      <c r="C41">
        <f t="shared" si="0"/>
        <v>125636.2</v>
      </c>
      <c r="D41">
        <f t="shared" si="1"/>
        <v>0.10003878795944703</v>
      </c>
    </row>
    <row r="42" spans="1:4" x14ac:dyDescent="0.25">
      <c r="A42" t="s">
        <v>115</v>
      </c>
      <c r="B42">
        <v>31365.5</v>
      </c>
      <c r="C42">
        <f t="shared" si="0"/>
        <v>127119.5</v>
      </c>
      <c r="D42">
        <f t="shared" si="1"/>
        <v>8.1702377508126547E-2</v>
      </c>
    </row>
    <row r="43" spans="1:4" x14ac:dyDescent="0.25">
      <c r="A43" t="s">
        <v>116</v>
      </c>
      <c r="B43">
        <v>34205.599999999999</v>
      </c>
      <c r="C43">
        <f t="shared" si="0"/>
        <v>130781.9</v>
      </c>
      <c r="D43">
        <f t="shared" si="1"/>
        <v>7.3691011683342106E-2</v>
      </c>
    </row>
    <row r="44" spans="1:4" x14ac:dyDescent="0.25">
      <c r="A44" t="s">
        <v>117</v>
      </c>
      <c r="B44">
        <v>35189.5</v>
      </c>
      <c r="C44">
        <f t="shared" si="0"/>
        <v>134705.60000000001</v>
      </c>
      <c r="D44">
        <f t="shared" si="1"/>
        <v>9.3011669666170624E-2</v>
      </c>
    </row>
    <row r="45" spans="1:4" x14ac:dyDescent="0.25">
      <c r="A45" t="s">
        <v>118</v>
      </c>
      <c r="B45">
        <v>33632.300000000003</v>
      </c>
      <c r="C45">
        <f t="shared" si="0"/>
        <v>134392.90000000002</v>
      </c>
      <c r="D45">
        <f t="shared" si="1"/>
        <v>6.9698860678689953E-2</v>
      </c>
    </row>
    <row r="46" spans="1:4" x14ac:dyDescent="0.25">
      <c r="A46" t="s">
        <v>119</v>
      </c>
      <c r="B46">
        <v>33426.800000000003</v>
      </c>
      <c r="C46">
        <f t="shared" si="0"/>
        <v>136454.20000000001</v>
      </c>
      <c r="D46">
        <f t="shared" si="1"/>
        <v>7.3432478887975577E-2</v>
      </c>
    </row>
    <row r="47" spans="1:4" x14ac:dyDescent="0.25">
      <c r="A47" t="s">
        <v>120</v>
      </c>
      <c r="B47">
        <v>33978.9</v>
      </c>
      <c r="C47">
        <f t="shared" si="0"/>
        <v>136227.5</v>
      </c>
      <c r="D47">
        <f t="shared" si="1"/>
        <v>4.1638789465514768E-2</v>
      </c>
    </row>
    <row r="48" spans="1:4" x14ac:dyDescent="0.25">
      <c r="A48" t="s">
        <v>121</v>
      </c>
      <c r="B48">
        <v>34430.9</v>
      </c>
      <c r="C48">
        <f t="shared" si="0"/>
        <v>135468.9</v>
      </c>
      <c r="D48">
        <f t="shared" si="1"/>
        <v>5.6664310912091873E-3</v>
      </c>
    </row>
    <row r="49" spans="1:4" x14ac:dyDescent="0.25">
      <c r="A49" t="s">
        <v>122</v>
      </c>
      <c r="B49">
        <v>36288.300000000003</v>
      </c>
      <c r="C49">
        <f t="shared" si="0"/>
        <v>138124.90000000002</v>
      </c>
      <c r="D49">
        <f t="shared" si="1"/>
        <v>2.7769324123521403E-2</v>
      </c>
    </row>
    <row r="50" spans="1:4" x14ac:dyDescent="0.25">
      <c r="A50" t="s">
        <v>0</v>
      </c>
      <c r="B50">
        <v>34315.493125653607</v>
      </c>
      <c r="C50">
        <f t="shared" si="0"/>
        <v>139013.59312565363</v>
      </c>
      <c r="D50">
        <f t="shared" si="1"/>
        <v>1.8756426153637016E-2</v>
      </c>
    </row>
    <row r="51" spans="1:4" x14ac:dyDescent="0.25">
      <c r="A51" t="s">
        <v>1</v>
      </c>
      <c r="B51">
        <v>36399.55297288669</v>
      </c>
      <c r="C51">
        <f t="shared" si="0"/>
        <v>141434.24609854032</v>
      </c>
      <c r="D51">
        <f t="shared" si="1"/>
        <v>3.8220961983008686E-2</v>
      </c>
    </row>
    <row r="52" spans="1:4" x14ac:dyDescent="0.25">
      <c r="A52" t="s">
        <v>2</v>
      </c>
      <c r="B52">
        <v>36633.429769759176</v>
      </c>
      <c r="C52">
        <f t="shared" si="0"/>
        <v>143636.77586829948</v>
      </c>
      <c r="D52">
        <f t="shared" si="1"/>
        <v>6.0293365254309159E-2</v>
      </c>
    </row>
    <row r="53" spans="1:4" x14ac:dyDescent="0.25">
      <c r="A53" t="s">
        <v>3</v>
      </c>
      <c r="B53">
        <v>37082.644622200998</v>
      </c>
      <c r="C53">
        <f t="shared" si="0"/>
        <v>144431.12049050047</v>
      </c>
      <c r="D53">
        <f t="shared" si="1"/>
        <v>4.565592800791491E-2</v>
      </c>
    </row>
    <row r="54" spans="1:4" x14ac:dyDescent="0.25">
      <c r="A54" t="s">
        <v>4</v>
      </c>
      <c r="B54">
        <v>35014.208962747827</v>
      </c>
      <c r="C54">
        <f t="shared" si="0"/>
        <v>145129.8363275947</v>
      </c>
      <c r="D54">
        <f t="shared" si="1"/>
        <v>4.3997447043992582E-2</v>
      </c>
    </row>
    <row r="55" spans="1:4" x14ac:dyDescent="0.25">
      <c r="A55" t="s">
        <v>5</v>
      </c>
      <c r="B55">
        <v>37322.285299921183</v>
      </c>
      <c r="C55">
        <f t="shared" si="0"/>
        <v>146052.56865462917</v>
      </c>
      <c r="D55">
        <f t="shared" si="1"/>
        <v>3.2653495765595321E-2</v>
      </c>
    </row>
    <row r="56" spans="1:4" x14ac:dyDescent="0.25">
      <c r="A56" t="s">
        <v>6</v>
      </c>
      <c r="B56">
        <v>37909.11964526106</v>
      </c>
      <c r="C56">
        <f t="shared" si="0"/>
        <v>147328.25853013108</v>
      </c>
      <c r="D56">
        <f t="shared" si="1"/>
        <v>2.5700121988370999E-2</v>
      </c>
    </row>
    <row r="57" spans="1:4" x14ac:dyDescent="0.25">
      <c r="A57" t="s">
        <v>7</v>
      </c>
      <c r="B57">
        <v>39053.112806192352</v>
      </c>
      <c r="C57">
        <f t="shared" ref="C57:C60" si="2">+SUM(B54:B57)</f>
        <v>149298.7267141224</v>
      </c>
      <c r="D57">
        <f t="shared" si="1"/>
        <v>3.3701921075534977E-2</v>
      </c>
    </row>
    <row r="58" spans="1:4" x14ac:dyDescent="0.25">
      <c r="A58" t="s">
        <v>8</v>
      </c>
      <c r="B58">
        <v>36935.720552609826</v>
      </c>
      <c r="C58">
        <f t="shared" si="2"/>
        <v>151220.2383039844</v>
      </c>
      <c r="D58">
        <f t="shared" si="1"/>
        <v>4.1965195651720563E-2</v>
      </c>
    </row>
    <row r="59" spans="1:4" x14ac:dyDescent="0.25">
      <c r="A59" t="s">
        <v>9</v>
      </c>
      <c r="B59">
        <v>38866.914798321552</v>
      </c>
      <c r="C59">
        <f t="shared" si="2"/>
        <v>152764.86780238478</v>
      </c>
      <c r="D59">
        <f t="shared" si="1"/>
        <v>4.5958104055178889E-2</v>
      </c>
    </row>
    <row r="60" spans="1:4" x14ac:dyDescent="0.25">
      <c r="A60" t="s">
        <v>10</v>
      </c>
      <c r="B60">
        <v>40723.355632599909</v>
      </c>
      <c r="C60">
        <f t="shared" si="2"/>
        <v>155579.10378972365</v>
      </c>
      <c r="D60">
        <f t="shared" si="1"/>
        <v>5.6003141161850782E-2</v>
      </c>
    </row>
    <row r="61" spans="1:4" x14ac:dyDescent="0.25">
      <c r="A61" t="s">
        <v>11</v>
      </c>
      <c r="B61">
        <v>38219.095766631792</v>
      </c>
      <c r="C61">
        <f>+SUM(B58:B61)</f>
        <v>154745.08675016309</v>
      </c>
      <c r="D61">
        <f t="shared" si="1"/>
        <v>3.6479614769048832E-2</v>
      </c>
    </row>
    <row r="62" spans="1:4" x14ac:dyDescent="0.25">
      <c r="A62" t="s">
        <v>12</v>
      </c>
      <c r="B62">
        <v>36596.898592932026</v>
      </c>
      <c r="C62">
        <f>+SUM(B59:B62)</f>
        <v>154406.26479048529</v>
      </c>
      <c r="D62">
        <f t="shared" si="1"/>
        <v>2.1068783664368471E-2</v>
      </c>
    </row>
    <row r="63" spans="1:4" x14ac:dyDescent="0.25">
      <c r="A63" t="s">
        <v>13</v>
      </c>
      <c r="B63">
        <v>39409.423471224472</v>
      </c>
      <c r="C63">
        <f>+SUM(B60:B63)</f>
        <v>154948.77346338821</v>
      </c>
      <c r="D63">
        <f t="shared" si="1"/>
        <v>1.4295863259794206E-2</v>
      </c>
    </row>
    <row r="64" spans="1:4" x14ac:dyDescent="0.25">
      <c r="A64" t="s">
        <v>14</v>
      </c>
      <c r="B64">
        <v>39231.225828131835</v>
      </c>
      <c r="C64">
        <f t="shared" ref="C64:C67" si="3">+SUM(B61:B64)</f>
        <v>153456.64365892013</v>
      </c>
      <c r="D64">
        <f t="shared" si="1"/>
        <v>-1.3642321360021314E-2</v>
      </c>
    </row>
    <row r="65" spans="1:12" x14ac:dyDescent="0.25">
      <c r="A65" t="s">
        <v>15</v>
      </c>
      <c r="B65">
        <v>40965.789696570981</v>
      </c>
      <c r="C65">
        <f t="shared" si="3"/>
        <v>156203.33758885931</v>
      </c>
      <c r="D65">
        <f t="shared" si="1"/>
        <v>9.4235679420994097E-3</v>
      </c>
      <c r="E65" s="1"/>
    </row>
    <row r="66" spans="1:12" x14ac:dyDescent="0.25">
      <c r="A66" t="s">
        <v>16</v>
      </c>
      <c r="B66">
        <v>38392.489245988691</v>
      </c>
      <c r="C66">
        <f t="shared" si="3"/>
        <v>157998.92824191597</v>
      </c>
      <c r="D66">
        <f t="shared" si="1"/>
        <v>2.3267601585373388E-2</v>
      </c>
    </row>
    <row r="67" spans="1:12" x14ac:dyDescent="0.25">
      <c r="A67" t="s">
        <v>17</v>
      </c>
      <c r="B67">
        <v>38909.448591237728</v>
      </c>
      <c r="C67">
        <f t="shared" si="3"/>
        <v>157498.95336192922</v>
      </c>
      <c r="D67">
        <f t="shared" si="1"/>
        <v>1.6458212876035303E-2</v>
      </c>
    </row>
    <row r="68" spans="1:12" x14ac:dyDescent="0.25">
      <c r="A68" s="3" t="s">
        <v>18</v>
      </c>
      <c r="B68" s="3">
        <v>40081.49636050548</v>
      </c>
      <c r="C68" s="3">
        <f t="shared" ref="C68:C70" si="4">+SUM(B65:B68)</f>
        <v>158349.22389430288</v>
      </c>
      <c r="D68" s="3">
        <f t="shared" si="1"/>
        <v>3.1882492140628473E-2</v>
      </c>
    </row>
    <row r="69" spans="1:12" x14ac:dyDescent="0.25">
      <c r="A69" s="3" t="s">
        <v>19</v>
      </c>
      <c r="B69" s="3">
        <v>43232.29708066881</v>
      </c>
      <c r="C69" s="3">
        <f>+SUM(B66:B69)</f>
        <v>160615.73127840069</v>
      </c>
      <c r="D69" s="3">
        <f>+(C69-C65)/C65</f>
        <v>2.8247755506704861E-2</v>
      </c>
    </row>
    <row r="70" spans="1:12" x14ac:dyDescent="0.25">
      <c r="A70" s="3" t="s">
        <v>20</v>
      </c>
      <c r="B70" s="3">
        <v>38630.839123871781</v>
      </c>
      <c r="C70" s="3">
        <f t="shared" si="4"/>
        <v>160854.08115628379</v>
      </c>
      <c r="D70" s="3">
        <f t="shared" ref="D70:D88" si="5">+(C70-C66)/C66</f>
        <v>1.8070710644291374E-2</v>
      </c>
    </row>
    <row r="71" spans="1:12" x14ac:dyDescent="0.25">
      <c r="A71" s="3" t="s">
        <v>21</v>
      </c>
      <c r="B71" s="3">
        <v>42331.952759341606</v>
      </c>
      <c r="C71" s="3">
        <f>+SUM(B68:B71)</f>
        <v>164276.58532438768</v>
      </c>
      <c r="D71" s="3">
        <f t="shared" si="5"/>
        <v>4.30328698558625E-2</v>
      </c>
    </row>
    <row r="72" spans="1:12" x14ac:dyDescent="0.25">
      <c r="A72" s="3" t="s">
        <v>22</v>
      </c>
      <c r="B72" s="3">
        <v>42179.273710344845</v>
      </c>
      <c r="C72" s="3">
        <f t="shared" ref="C72:C73" si="6">+SUM(B69:B72)</f>
        <v>166374.36267422704</v>
      </c>
      <c r="D72" s="3">
        <f t="shared" si="5"/>
        <v>5.0680000713365633E-2</v>
      </c>
    </row>
    <row r="73" spans="1:12" x14ac:dyDescent="0.25">
      <c r="A73" s="3" t="s">
        <v>23</v>
      </c>
      <c r="B73" s="3">
        <v>43780.816972787434</v>
      </c>
      <c r="C73" s="3">
        <f t="shared" si="6"/>
        <v>166922.88256634568</v>
      </c>
      <c r="D73" s="3">
        <f t="shared" si="5"/>
        <v>3.9268577478332976E-2</v>
      </c>
    </row>
    <row r="74" spans="1:12" x14ac:dyDescent="0.25">
      <c r="A74" s="3" t="s">
        <v>25</v>
      </c>
      <c r="B74" s="3">
        <v>41379.082124516746</v>
      </c>
      <c r="C74" s="3">
        <f t="shared" ref="C74" si="7">+SUM(B71:B74)</f>
        <v>169671.12556699064</v>
      </c>
      <c r="D74" s="3">
        <f t="shared" si="5"/>
        <v>5.4813930410259955E-2</v>
      </c>
      <c r="G74" t="s">
        <v>129</v>
      </c>
      <c r="I74" t="s">
        <v>130</v>
      </c>
    </row>
    <row r="75" spans="1:12" x14ac:dyDescent="0.25">
      <c r="A75" s="3" t="s">
        <v>26</v>
      </c>
      <c r="B75" s="3">
        <v>42857.706118768809</v>
      </c>
      <c r="C75" s="3">
        <f t="shared" ref="C75:C77" si="8">+SUM(B72:B75)</f>
        <v>170196.87892641785</v>
      </c>
      <c r="D75" s="3">
        <f t="shared" si="5"/>
        <v>3.6038572328123956E-2</v>
      </c>
      <c r="G75" s="23" t="s">
        <v>128</v>
      </c>
      <c r="I75" s="23" t="s">
        <v>128</v>
      </c>
    </row>
    <row r="76" spans="1:12" ht="15.75" thickBot="1" x14ac:dyDescent="0.3">
      <c r="A76" s="3" t="s">
        <v>27</v>
      </c>
      <c r="B76" s="3">
        <v>43771.790458499927</v>
      </c>
      <c r="C76" s="3">
        <f>+SUM(B73:B76)</f>
        <v>171789.39567457291</v>
      </c>
      <c r="D76" s="3">
        <f t="shared" si="5"/>
        <v>3.2547280201751336E-2</v>
      </c>
    </row>
    <row r="77" spans="1:12" ht="15.75" thickBot="1" x14ac:dyDescent="0.3">
      <c r="A77" s="3" t="s">
        <v>24</v>
      </c>
      <c r="B77" s="3">
        <v>47021.916535693526</v>
      </c>
      <c r="C77" s="3">
        <f t="shared" si="8"/>
        <v>175030.49523747899</v>
      </c>
      <c r="D77" s="3">
        <f t="shared" si="5"/>
        <v>4.8571008039660642E-2</v>
      </c>
      <c r="F77" s="15" t="s">
        <v>70</v>
      </c>
      <c r="G77" s="13" t="s">
        <v>127</v>
      </c>
      <c r="H77" s="13" t="s">
        <v>71</v>
      </c>
      <c r="I77" s="11" t="s">
        <v>72</v>
      </c>
      <c r="J77" s="11" t="s">
        <v>73</v>
      </c>
      <c r="K77" s="12" t="s">
        <v>74</v>
      </c>
    </row>
    <row r="78" spans="1:12" x14ac:dyDescent="0.25">
      <c r="A78" s="3" t="s">
        <v>46</v>
      </c>
      <c r="B78" s="3">
        <v>42611.273447727595</v>
      </c>
      <c r="C78" s="3">
        <f>+SUM(B75:B78)</f>
        <v>176262.68656068988</v>
      </c>
      <c r="D78" s="3">
        <f t="shared" si="5"/>
        <v>3.8849043829185408E-2</v>
      </c>
      <c r="F78" s="35">
        <v>2023</v>
      </c>
      <c r="G78" s="38">
        <v>3.276567514338609</v>
      </c>
      <c r="H78" s="38">
        <f>G78/100</f>
        <v>3.2765675143386089E-2</v>
      </c>
      <c r="I78" s="36">
        <v>212433.38899033377</v>
      </c>
      <c r="J78" s="36">
        <f>+C93</f>
        <v>212433.38899033391</v>
      </c>
      <c r="K78" s="37">
        <f t="shared" ref="K78:K80" si="9">+I78-J78</f>
        <v>0</v>
      </c>
      <c r="L78" s="51" t="s">
        <v>140</v>
      </c>
    </row>
    <row r="79" spans="1:12" x14ac:dyDescent="0.25">
      <c r="A79" s="3" t="s">
        <v>48</v>
      </c>
      <c r="B79" s="3">
        <v>35326.357018892515</v>
      </c>
      <c r="C79" s="3">
        <f>+SUM(B76:B79)</f>
        <v>168731.33746081355</v>
      </c>
      <c r="D79" s="3">
        <f t="shared" si="5"/>
        <v>-8.6108598162831472E-3</v>
      </c>
      <c r="F79" s="35">
        <v>2024</v>
      </c>
      <c r="G79" s="38">
        <v>3.3606005627806042</v>
      </c>
      <c r="H79" s="38">
        <f>G79/100</f>
        <v>3.3606005627806045E-2</v>
      </c>
      <c r="I79" s="36">
        <v>219572.42665627683</v>
      </c>
      <c r="J79" s="36">
        <f>+C97</f>
        <v>219572.42665627698</v>
      </c>
      <c r="K79" s="37">
        <f t="shared" si="9"/>
        <v>0</v>
      </c>
      <c r="L79" s="51"/>
    </row>
    <row r="80" spans="1:12" x14ac:dyDescent="0.25">
      <c r="A80" s="3" t="s">
        <v>47</v>
      </c>
      <c r="B80" s="3">
        <v>39790.233802029041</v>
      </c>
      <c r="C80" s="3">
        <f>+SUM(B77:B80)</f>
        <v>164749.78080434268</v>
      </c>
      <c r="D80" s="3">
        <f t="shared" si="5"/>
        <v>-4.0978168894462132E-2</v>
      </c>
      <c r="F80" s="29">
        <v>2025</v>
      </c>
      <c r="G80" s="39">
        <v>3.6195497987800138</v>
      </c>
      <c r="H80" s="39">
        <f>G80/100</f>
        <v>3.619549798780014E-2</v>
      </c>
      <c r="I80" s="30">
        <f t="shared" ref="I80:I82" si="10">J80</f>
        <v>227519.95998349064</v>
      </c>
      <c r="J80" s="30">
        <f>+C101</f>
        <v>227519.95998349064</v>
      </c>
      <c r="K80" s="31">
        <f t="shared" si="9"/>
        <v>0</v>
      </c>
      <c r="L80" s="51" t="s">
        <v>141</v>
      </c>
    </row>
    <row r="81" spans="1:12" x14ac:dyDescent="0.25">
      <c r="A81" s="3" t="s">
        <v>49</v>
      </c>
      <c r="B81" s="3">
        <v>47226.903276758378</v>
      </c>
      <c r="C81" s="3">
        <f>+SUM(B78:B81)</f>
        <v>164954.76754540755</v>
      </c>
      <c r="D81" s="17">
        <f t="shared" si="5"/>
        <v>-5.7565555524486327E-2</v>
      </c>
      <c r="E81" s="7"/>
      <c r="F81" s="29">
        <v>2026</v>
      </c>
      <c r="G81" s="39">
        <v>3.7197987799999908</v>
      </c>
      <c r="H81" s="39">
        <f>G81/100</f>
        <v>3.7197987799999908E-2</v>
      </c>
      <c r="I81" s="30">
        <f t="shared" si="10"/>
        <v>235983.24467921301</v>
      </c>
      <c r="J81" s="30">
        <f>+C105</f>
        <v>235983.24467921301</v>
      </c>
      <c r="K81" s="31">
        <f>I81-J81</f>
        <v>0</v>
      </c>
      <c r="L81" s="51"/>
    </row>
    <row r="82" spans="1:12" ht="15.75" thickBot="1" x14ac:dyDescent="0.3">
      <c r="A82" s="3" t="s">
        <v>50</v>
      </c>
      <c r="B82" s="3">
        <v>44952.400089957875</v>
      </c>
      <c r="C82" s="3">
        <f>+SUM(B79:B82)</f>
        <v>167295.89418763781</v>
      </c>
      <c r="D82" s="17">
        <f t="shared" si="5"/>
        <v>-5.0871755945718383E-2</v>
      </c>
      <c r="E82" s="7"/>
      <c r="F82" s="41">
        <v>2027</v>
      </c>
      <c r="G82" s="33">
        <v>3.7197987799999908</v>
      </c>
      <c r="H82" s="33">
        <f>G82/100</f>
        <v>3.7197987799999908E-2</v>
      </c>
      <c r="I82" s="33">
        <f t="shared" si="10"/>
        <v>244761.34653579479</v>
      </c>
      <c r="J82" s="33">
        <f>+C109</f>
        <v>244761.34653579479</v>
      </c>
      <c r="K82" s="34">
        <f>I82-J82</f>
        <v>0</v>
      </c>
      <c r="L82" s="51"/>
    </row>
    <row r="83" spans="1:12" x14ac:dyDescent="0.25">
      <c r="A83" s="3" t="s">
        <v>51</v>
      </c>
      <c r="B83" s="3">
        <v>48578.753837058794</v>
      </c>
      <c r="C83" s="3">
        <f t="shared" ref="C83:C85" si="11">+SUM(B80:B83)</f>
        <v>180548.29100580409</v>
      </c>
      <c r="D83" s="17">
        <f t="shared" si="5"/>
        <v>7.0034136650726941E-2</v>
      </c>
      <c r="E83" s="7"/>
      <c r="I83" s="3"/>
      <c r="J83" s="3"/>
      <c r="K83" s="3"/>
    </row>
    <row r="84" spans="1:12" x14ac:dyDescent="0.25">
      <c r="A84" s="3" t="s">
        <v>52</v>
      </c>
      <c r="B84" s="3">
        <v>49600.45665267633</v>
      </c>
      <c r="C84" s="3">
        <f t="shared" si="11"/>
        <v>190358.51385645138</v>
      </c>
      <c r="D84" s="17">
        <f t="shared" si="5"/>
        <v>0.15544016463683011</v>
      </c>
      <c r="E84" s="7"/>
      <c r="F84" t="s">
        <v>135</v>
      </c>
      <c r="H84" t="s">
        <v>139</v>
      </c>
      <c r="L84" s="3"/>
    </row>
    <row r="85" spans="1:12" ht="15.75" thickBot="1" x14ac:dyDescent="0.3">
      <c r="A85" s="3" t="s">
        <v>53</v>
      </c>
      <c r="B85" s="3">
        <v>53966.59965136656</v>
      </c>
      <c r="C85" s="3">
        <f t="shared" si="11"/>
        <v>197098.21023105955</v>
      </c>
      <c r="D85" s="17">
        <f t="shared" si="5"/>
        <v>0.19486216230036388</v>
      </c>
      <c r="L85" s="3"/>
    </row>
    <row r="86" spans="1:12" ht="15.75" thickBot="1" x14ac:dyDescent="0.3">
      <c r="A86" s="3" t="s">
        <v>54</v>
      </c>
      <c r="B86" s="3">
        <v>49657.796532092507</v>
      </c>
      <c r="C86" s="3">
        <f t="shared" ref="C86" si="12">+SUM(B83:B86)</f>
        <v>201803.60667319418</v>
      </c>
      <c r="D86" s="17">
        <f t="shared" si="5"/>
        <v>0.20626753963760033</v>
      </c>
      <c r="F86" s="46" t="s">
        <v>70</v>
      </c>
      <c r="G86" s="47" t="s">
        <v>127</v>
      </c>
      <c r="H86" s="47" t="s">
        <v>71</v>
      </c>
    </row>
    <row r="87" spans="1:12" x14ac:dyDescent="0.25">
      <c r="A87" s="3" t="s">
        <v>55</v>
      </c>
      <c r="B87" s="3">
        <v>51910.586226731597</v>
      </c>
      <c r="C87" s="3">
        <f t="shared" ref="C87:C88" si="13">+SUM(B84:B87)</f>
        <v>205135.43906286699</v>
      </c>
      <c r="D87" s="3">
        <f t="shared" si="5"/>
        <v>0.13618045299732304</v>
      </c>
      <c r="F87" s="48" t="s">
        <v>58</v>
      </c>
      <c r="G87" s="49">
        <v>3</v>
      </c>
      <c r="H87" s="49">
        <f>G87/100</f>
        <v>0.03</v>
      </c>
    </row>
    <row r="88" spans="1:12" x14ac:dyDescent="0.25">
      <c r="A88" s="3" t="s">
        <v>56</v>
      </c>
      <c r="B88" s="3">
        <v>51818.894473778848</v>
      </c>
      <c r="C88" s="3">
        <f t="shared" si="13"/>
        <v>207353.8768839695</v>
      </c>
      <c r="D88" s="3">
        <f t="shared" si="5"/>
        <v>8.9280813782430857E-2</v>
      </c>
    </row>
    <row r="89" spans="1:12" x14ac:dyDescent="0.25">
      <c r="A89" s="3" t="s">
        <v>57</v>
      </c>
      <c r="B89" s="3">
        <v>52306.41893021766</v>
      </c>
      <c r="C89" s="3">
        <f t="shared" ref="C89:C90" si="14">+SUM(B86:B89)</f>
        <v>205693.69616282059</v>
      </c>
      <c r="D89" s="3">
        <f t="shared" ref="D89:D90" si="15">+(C89-C85)/C85</f>
        <v>4.3610167345936292E-2</v>
      </c>
    </row>
    <row r="90" spans="1:12" x14ac:dyDescent="0.25">
      <c r="A90" s="3" t="s">
        <v>58</v>
      </c>
      <c r="B90" s="3">
        <v>49302.300779643396</v>
      </c>
      <c r="C90" s="3">
        <f t="shared" si="14"/>
        <v>205338.20041037147</v>
      </c>
      <c r="D90" s="3">
        <f t="shared" si="15"/>
        <v>1.7515017672113751E-2</v>
      </c>
      <c r="E90">
        <f>D90</f>
        <v>1.7515017672113751E-2</v>
      </c>
    </row>
    <row r="91" spans="1:12" x14ac:dyDescent="0.25">
      <c r="A91" s="8" t="s">
        <v>59</v>
      </c>
      <c r="B91" s="8">
        <f t="shared" ref="B91:B100" si="16">+C91-(SUM(B88:B90))</f>
        <v>56343.592491712334</v>
      </c>
      <c r="C91" s="8">
        <f t="shared" ref="C91:C96" si="17">+C87*(1+D91)</f>
        <v>209771.20667535224</v>
      </c>
      <c r="D91" s="8">
        <f>+D90+$G$91</f>
        <v>2.2598570162537863E-2</v>
      </c>
      <c r="F91">
        <f>E93-E90</f>
        <v>1.5250657471272338E-2</v>
      </c>
      <c r="G91">
        <f>F91/3</f>
        <v>5.0835524904241126E-3</v>
      </c>
    </row>
    <row r="92" spans="1:12" x14ac:dyDescent="0.25">
      <c r="A92" s="8" t="s">
        <v>60</v>
      </c>
      <c r="B92" s="8">
        <f t="shared" si="16"/>
        <v>55141.560134865314</v>
      </c>
      <c r="C92" s="8">
        <f t="shared" si="17"/>
        <v>213093.87233643871</v>
      </c>
      <c r="D92" s="8">
        <f>+D91+$G$91</f>
        <v>2.7682122652961976E-2</v>
      </c>
    </row>
    <row r="93" spans="1:12" x14ac:dyDescent="0.25">
      <c r="A93" s="8" t="s">
        <v>61</v>
      </c>
      <c r="B93" s="8">
        <f t="shared" si="16"/>
        <v>51645.935584112856</v>
      </c>
      <c r="C93" s="8">
        <f t="shared" si="17"/>
        <v>212433.38899033391</v>
      </c>
      <c r="D93" s="8">
        <f>+D92+$G$91</f>
        <v>3.2765675143386089E-2</v>
      </c>
      <c r="E93">
        <f>H78</f>
        <v>3.2765675143386089E-2</v>
      </c>
    </row>
    <row r="94" spans="1:12" x14ac:dyDescent="0.25">
      <c r="A94" s="8" t="s">
        <v>62</v>
      </c>
      <c r="B94" s="8">
        <f t="shared" si="16"/>
        <v>48978.294956209924</v>
      </c>
      <c r="C94" s="8">
        <f t="shared" si="17"/>
        <v>212109.38316690043</v>
      </c>
      <c r="D94" s="8">
        <f>+D93+$G$94</f>
        <v>3.2975757764491076E-2</v>
      </c>
      <c r="F94">
        <f>E97-E93</f>
        <v>8.4033048441995578E-4</v>
      </c>
      <c r="G94">
        <f>F94/4</f>
        <v>2.1008262110498895E-4</v>
      </c>
    </row>
    <row r="95" spans="1:12" x14ac:dyDescent="0.25">
      <c r="A95" s="8" t="s">
        <v>63</v>
      </c>
      <c r="B95" s="8">
        <f t="shared" si="16"/>
        <v>60966.849782386271</v>
      </c>
      <c r="C95" s="8">
        <f t="shared" si="17"/>
        <v>216732.64045757437</v>
      </c>
      <c r="D95" s="8">
        <f>+D94+$G$94</f>
        <v>3.3185840385596063E-2</v>
      </c>
    </row>
    <row r="96" spans="1:12" x14ac:dyDescent="0.25">
      <c r="A96" s="8" t="s">
        <v>64</v>
      </c>
      <c r="B96" s="8">
        <f t="shared" si="16"/>
        <v>58619.258567477169</v>
      </c>
      <c r="C96" s="8">
        <f t="shared" si="17"/>
        <v>220210.33889018622</v>
      </c>
      <c r="D96" s="8">
        <f>+D95+$G$94</f>
        <v>3.339592300670105E-2</v>
      </c>
    </row>
    <row r="97" spans="1:7" x14ac:dyDescent="0.25">
      <c r="A97" s="8" t="s">
        <v>65</v>
      </c>
      <c r="B97" s="8">
        <f t="shared" si="16"/>
        <v>51008.023350203614</v>
      </c>
      <c r="C97" s="8">
        <f>+C93*(1+D97)</f>
        <v>219572.42665627698</v>
      </c>
      <c r="D97" s="8">
        <f>+D96+$G$94</f>
        <v>3.3606005627806038E-2</v>
      </c>
      <c r="E97">
        <f>H79</f>
        <v>3.3606005627806045E-2</v>
      </c>
    </row>
    <row r="98" spans="1:7" x14ac:dyDescent="0.25">
      <c r="A98" s="8" t="s">
        <v>66</v>
      </c>
      <c r="B98" s="8">
        <f t="shared" si="16"/>
        <v>48780.714498049143</v>
      </c>
      <c r="C98" s="8">
        <f t="shared" ref="C98:C103" si="18">+C94*(1+D98)</f>
        <v>219374.8461981162</v>
      </c>
      <c r="D98" s="8">
        <f>+D97+$G$98</f>
        <v>3.425337871780456E-2</v>
      </c>
      <c r="F98">
        <f>E101-E97</f>
        <v>2.5894923599940958E-3</v>
      </c>
      <c r="G98">
        <f>F98/4</f>
        <v>6.4737308999852396E-4</v>
      </c>
    </row>
    <row r="99" spans="1:7" x14ac:dyDescent="0.25">
      <c r="A99" s="8" t="s">
        <v>67</v>
      </c>
      <c r="B99" s="8">
        <f t="shared" si="16"/>
        <v>65888.776135104068</v>
      </c>
      <c r="C99" s="8">
        <f t="shared" si="18"/>
        <v>224296.77255083399</v>
      </c>
      <c r="D99" s="8">
        <f>+D98+$G$98</f>
        <v>3.4900751807803082E-2</v>
      </c>
    </row>
    <row r="100" spans="1:7" x14ac:dyDescent="0.25">
      <c r="A100" s="8" t="s">
        <v>68</v>
      </c>
      <c r="B100" s="8">
        <f t="shared" si="16"/>
        <v>62360.889537484938</v>
      </c>
      <c r="C100" s="8">
        <f t="shared" si="18"/>
        <v>228038.40352084176</v>
      </c>
      <c r="D100" s="8">
        <f>+D99+$G$98</f>
        <v>3.5548124897801604E-2</v>
      </c>
    </row>
    <row r="101" spans="1:7" x14ac:dyDescent="0.25">
      <c r="A101" s="8" t="s">
        <v>69</v>
      </c>
      <c r="B101" s="8">
        <f>+C101-(SUM(B98:B100))</f>
        <v>50489.579812852491</v>
      </c>
      <c r="C101" s="8">
        <f t="shared" si="18"/>
        <v>227519.95998349064</v>
      </c>
      <c r="D101" s="8">
        <f>+D100+$G$98</f>
        <v>3.6195497987800127E-2</v>
      </c>
      <c r="E101">
        <f>H80</f>
        <v>3.619549798780014E-2</v>
      </c>
    </row>
    <row r="102" spans="1:7" x14ac:dyDescent="0.25">
      <c r="A102" s="8" t="s">
        <v>123</v>
      </c>
      <c r="B102" s="8">
        <f t="shared" ref="B102:B104" si="19">+C102-(SUM(B99:B101))</f>
        <v>48630.962778904213</v>
      </c>
      <c r="C102" s="8">
        <f t="shared" si="18"/>
        <v>227370.20826434571</v>
      </c>
      <c r="D102" s="8">
        <f>D101+$G$102</f>
        <v>3.644612044085007E-2</v>
      </c>
      <c r="F102">
        <f>E105-E101</f>
        <v>1.002489812199768E-3</v>
      </c>
      <c r="G102">
        <f>F102/4</f>
        <v>2.50622453049942E-4</v>
      </c>
    </row>
    <row r="103" spans="1:7" x14ac:dyDescent="0.25">
      <c r="A103" s="8" t="s">
        <v>124</v>
      </c>
      <c r="B103" s="8">
        <f t="shared" si="19"/>
        <v>71046.301415821887</v>
      </c>
      <c r="C103" s="8">
        <f t="shared" si="18"/>
        <v>232527.73354506353</v>
      </c>
      <c r="D103" s="8">
        <f t="shared" ref="D103:D105" si="20">D102+$G$102</f>
        <v>3.6696742893900014E-2</v>
      </c>
    </row>
    <row r="104" spans="1:7" x14ac:dyDescent="0.25">
      <c r="A104" s="8" t="s">
        <v>125</v>
      </c>
      <c r="B104" s="8">
        <f t="shared" si="19"/>
        <v>66296.977721282892</v>
      </c>
      <c r="C104" s="8">
        <f>+C100*(1+D104)</f>
        <v>236463.82172886148</v>
      </c>
      <c r="D104" s="8">
        <f t="shared" si="20"/>
        <v>3.6947365346949958E-2</v>
      </c>
    </row>
    <row r="105" spans="1:7" x14ac:dyDescent="0.25">
      <c r="A105" s="8" t="s">
        <v>126</v>
      </c>
      <c r="B105" s="8">
        <f>+C105-(SUM(B102:B104))</f>
        <v>50009.002763204015</v>
      </c>
      <c r="C105" s="8">
        <f>+C101*(1+D105)</f>
        <v>235983.24467921301</v>
      </c>
      <c r="D105" s="8">
        <f t="shared" si="20"/>
        <v>3.7197987799999901E-2</v>
      </c>
      <c r="E105">
        <f>H81</f>
        <v>3.7197987799999908E-2</v>
      </c>
    </row>
    <row r="106" spans="1:7" x14ac:dyDescent="0.25">
      <c r="A106" s="8" t="s">
        <v>50</v>
      </c>
      <c r="B106" s="8">
        <f t="shared" ref="B106:B109" si="21">+C106-(SUM(B103:B105))</f>
        <v>48475.640597137506</v>
      </c>
      <c r="C106" s="8">
        <f t="shared" ref="C106:C107" si="22">+C102*(1+D106)</f>
        <v>235827.9224974463</v>
      </c>
      <c r="D106" s="8">
        <f>D105+$G$106</f>
        <v>3.7197987799999901E-2</v>
      </c>
      <c r="F106">
        <f>E109-E105</f>
        <v>0</v>
      </c>
      <c r="G106">
        <f>F106/4</f>
        <v>0</v>
      </c>
    </row>
    <row r="107" spans="1:7" x14ac:dyDescent="0.25">
      <c r="A107" s="8" t="s">
        <v>131</v>
      </c>
      <c r="B107" s="8">
        <f t="shared" si="21"/>
        <v>76395.676259010041</v>
      </c>
      <c r="C107" s="8">
        <f t="shared" si="22"/>
        <v>241177.29734063445</v>
      </c>
      <c r="D107" s="8">
        <f>D106+$G$106</f>
        <v>3.7197987799999901E-2</v>
      </c>
    </row>
    <row r="108" spans="1:7" x14ac:dyDescent="0.25">
      <c r="A108" s="8" t="s">
        <v>132</v>
      </c>
      <c r="B108" s="8">
        <f t="shared" si="21"/>
        <v>70379.480465321481</v>
      </c>
      <c r="C108" s="8">
        <f>+C104*(1+D108)</f>
        <v>245259.80008467304</v>
      </c>
      <c r="D108" s="8">
        <f t="shared" ref="D108:D109" si="23">D107+$G$106</f>
        <v>3.7197987799999901E-2</v>
      </c>
    </row>
    <row r="109" spans="1:7" x14ac:dyDescent="0.25">
      <c r="A109" s="8" t="s">
        <v>133</v>
      </c>
      <c r="B109" s="8">
        <f t="shared" si="21"/>
        <v>49510.549214325758</v>
      </c>
      <c r="C109" s="8">
        <f t="shared" ref="C109" si="24">+C105*(1+D109)</f>
        <v>244761.34653579479</v>
      </c>
      <c r="D109" s="8">
        <f t="shared" si="23"/>
        <v>3.7197987799999901E-2</v>
      </c>
      <c r="E109">
        <f>H82</f>
        <v>3.7197987799999908E-2</v>
      </c>
    </row>
  </sheetData>
  <mergeCells count="2">
    <mergeCell ref="L78:L79"/>
    <mergeCell ref="L80:L8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7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F81" sqref="F81"/>
    </sheetView>
  </sheetViews>
  <sheetFormatPr baseColWidth="10" defaultRowHeight="15" x14ac:dyDescent="0.25"/>
  <cols>
    <col min="8" max="8" width="12.7109375" bestFit="1" customWidth="1"/>
    <col min="10" max="10" width="14" customWidth="1"/>
    <col min="12" max="12" width="13.5703125" bestFit="1" customWidth="1"/>
    <col min="13" max="13" width="18.7109375" bestFit="1" customWidth="1"/>
    <col min="14" max="14" width="13.5703125" customWidth="1"/>
    <col min="15" max="15" width="10.28515625" customWidth="1"/>
  </cols>
  <sheetData>
    <row r="1" spans="1:4" x14ac:dyDescent="0.25">
      <c r="B1" t="s">
        <v>136</v>
      </c>
      <c r="C1" t="s">
        <v>137</v>
      </c>
      <c r="D1" t="s">
        <v>138</v>
      </c>
    </row>
    <row r="2" spans="1:4" x14ac:dyDescent="0.25">
      <c r="A2" t="s">
        <v>75</v>
      </c>
      <c r="B2">
        <v>78302.260253452376</v>
      </c>
    </row>
    <row r="3" spans="1:4" x14ac:dyDescent="0.25">
      <c r="A3" t="s">
        <v>76</v>
      </c>
      <c r="B3">
        <v>76500.132425611868</v>
      </c>
    </row>
    <row r="4" spans="1:4" x14ac:dyDescent="0.25">
      <c r="A4" t="s">
        <v>77</v>
      </c>
      <c r="B4">
        <v>78336.869537527004</v>
      </c>
    </row>
    <row r="5" spans="1:4" x14ac:dyDescent="0.25">
      <c r="A5" t="s">
        <v>78</v>
      </c>
      <c r="B5">
        <v>81883.316848703034</v>
      </c>
      <c r="C5">
        <f t="shared" ref="C5:C52" si="0">+SUM(B2:B5)</f>
        <v>315022.5790652943</v>
      </c>
    </row>
    <row r="6" spans="1:4" x14ac:dyDescent="0.25">
      <c r="A6" t="s">
        <v>79</v>
      </c>
      <c r="B6">
        <v>77629.034519191671</v>
      </c>
      <c r="C6">
        <f t="shared" si="0"/>
        <v>314349.35333103355</v>
      </c>
    </row>
    <row r="7" spans="1:4" x14ac:dyDescent="0.25">
      <c r="A7" t="s">
        <v>80</v>
      </c>
      <c r="B7">
        <v>80924.346649970321</v>
      </c>
      <c r="C7">
        <f t="shared" si="0"/>
        <v>318773.56755539204</v>
      </c>
    </row>
    <row r="8" spans="1:4" x14ac:dyDescent="0.25">
      <c r="A8" t="s">
        <v>81</v>
      </c>
      <c r="B8">
        <v>84891.673395993319</v>
      </c>
      <c r="C8">
        <f t="shared" si="0"/>
        <v>325328.37141385832</v>
      </c>
    </row>
    <row r="9" spans="1:4" x14ac:dyDescent="0.25">
      <c r="A9" t="s">
        <v>82</v>
      </c>
      <c r="B9">
        <v>84861.144059604616</v>
      </c>
      <c r="C9">
        <f t="shared" si="0"/>
        <v>328306.19862475991</v>
      </c>
      <c r="D9">
        <f>+(C9-C5)/C5</f>
        <v>4.2167198296958704E-2</v>
      </c>
    </row>
    <row r="10" spans="1:4" x14ac:dyDescent="0.25">
      <c r="A10" t="s">
        <v>83</v>
      </c>
      <c r="B10">
        <v>81277.837439703813</v>
      </c>
      <c r="C10">
        <f t="shared" si="0"/>
        <v>331955.00154527207</v>
      </c>
      <c r="D10">
        <f t="shared" ref="D10:D73" si="1">+(C10-C6)/C6</f>
        <v>5.6006630927274238E-2</v>
      </c>
    </row>
    <row r="11" spans="1:4" x14ac:dyDescent="0.25">
      <c r="A11" t="s">
        <v>84</v>
      </c>
      <c r="B11">
        <v>82273.578550222053</v>
      </c>
      <c r="C11">
        <f t="shared" si="0"/>
        <v>333304.23344552377</v>
      </c>
      <c r="D11">
        <f t="shared" si="1"/>
        <v>4.5583032500355572E-2</v>
      </c>
    </row>
    <row r="12" spans="1:4" x14ac:dyDescent="0.25">
      <c r="A12" t="s">
        <v>85</v>
      </c>
      <c r="B12">
        <v>87490.357265662562</v>
      </c>
      <c r="C12">
        <f t="shared" si="0"/>
        <v>335902.91731519304</v>
      </c>
      <c r="D12">
        <f t="shared" si="1"/>
        <v>3.2504222903702994E-2</v>
      </c>
    </row>
    <row r="13" spans="1:4" x14ac:dyDescent="0.25">
      <c r="A13" t="s">
        <v>86</v>
      </c>
      <c r="B13">
        <v>85744.088485682689</v>
      </c>
      <c r="C13">
        <f t="shared" si="0"/>
        <v>336785.8617412711</v>
      </c>
      <c r="D13">
        <f t="shared" si="1"/>
        <v>2.582851969299272E-2</v>
      </c>
    </row>
    <row r="14" spans="1:4" x14ac:dyDescent="0.25">
      <c r="A14" t="s">
        <v>87</v>
      </c>
      <c r="B14">
        <v>87221.46425716026</v>
      </c>
      <c r="C14">
        <f t="shared" si="0"/>
        <v>342729.48855872755</v>
      </c>
      <c r="D14">
        <f t="shared" si="1"/>
        <v>3.2457673369280605E-2</v>
      </c>
    </row>
    <row r="15" spans="1:4" x14ac:dyDescent="0.25">
      <c r="A15" t="s">
        <v>88</v>
      </c>
      <c r="B15">
        <v>82972.203052138808</v>
      </c>
      <c r="C15">
        <f t="shared" si="0"/>
        <v>343428.1130606443</v>
      </c>
      <c r="D15">
        <f t="shared" si="1"/>
        <v>3.0374290510700064E-2</v>
      </c>
    </row>
    <row r="16" spans="1:4" x14ac:dyDescent="0.25">
      <c r="A16" t="s">
        <v>89</v>
      </c>
      <c r="B16">
        <v>87653.363171447738</v>
      </c>
      <c r="C16">
        <f t="shared" si="0"/>
        <v>343591.11896642949</v>
      </c>
      <c r="D16">
        <f t="shared" si="1"/>
        <v>2.2888165761365684E-2</v>
      </c>
    </row>
    <row r="17" spans="1:4" x14ac:dyDescent="0.25">
      <c r="A17" t="s">
        <v>90</v>
      </c>
      <c r="B17">
        <v>88433.303056626522</v>
      </c>
      <c r="C17">
        <f t="shared" si="0"/>
        <v>346280.33353737334</v>
      </c>
      <c r="D17">
        <f t="shared" si="1"/>
        <v>2.8191420349456875E-2</v>
      </c>
    </row>
    <row r="18" spans="1:4" x14ac:dyDescent="0.25">
      <c r="A18" t="s">
        <v>91</v>
      </c>
      <c r="B18">
        <v>88321.734615573063</v>
      </c>
      <c r="C18">
        <f t="shared" si="0"/>
        <v>347380.60389578616</v>
      </c>
      <c r="D18">
        <f t="shared" si="1"/>
        <v>1.3570805817199563E-2</v>
      </c>
    </row>
    <row r="19" spans="1:4" x14ac:dyDescent="0.25">
      <c r="A19" t="s">
        <v>92</v>
      </c>
      <c r="B19">
        <v>87447.40692747994</v>
      </c>
      <c r="C19">
        <f t="shared" si="0"/>
        <v>351855.80777112726</v>
      </c>
      <c r="D19">
        <f t="shared" si="1"/>
        <v>2.4539909197808608E-2</v>
      </c>
    </row>
    <row r="20" spans="1:4" x14ac:dyDescent="0.25">
      <c r="A20" t="s">
        <v>93</v>
      </c>
      <c r="B20">
        <v>89250.254288650947</v>
      </c>
      <c r="C20">
        <f t="shared" si="0"/>
        <v>353452.69888833049</v>
      </c>
      <c r="D20">
        <f t="shared" si="1"/>
        <v>2.8701498314525752E-2</v>
      </c>
    </row>
    <row r="21" spans="1:4" x14ac:dyDescent="0.25">
      <c r="A21" t="s">
        <v>94</v>
      </c>
      <c r="B21">
        <v>91651.729991254411</v>
      </c>
      <c r="C21">
        <f t="shared" si="0"/>
        <v>356671.12582295836</v>
      </c>
      <c r="D21">
        <f t="shared" si="1"/>
        <v>3.0006879626802607E-2</v>
      </c>
    </row>
    <row r="22" spans="1:4" x14ac:dyDescent="0.25">
      <c r="A22" t="s">
        <v>95</v>
      </c>
      <c r="B22">
        <v>90477.610908758666</v>
      </c>
      <c r="C22">
        <f t="shared" si="0"/>
        <v>358827.00211614394</v>
      </c>
      <c r="D22">
        <f t="shared" si="1"/>
        <v>3.2950596815105093E-2</v>
      </c>
    </row>
    <row r="23" spans="1:4" x14ac:dyDescent="0.25">
      <c r="A23" t="s">
        <v>96</v>
      </c>
      <c r="B23">
        <v>92572.303426948143</v>
      </c>
      <c r="C23">
        <f t="shared" si="0"/>
        <v>363951.89861561218</v>
      </c>
      <c r="D23">
        <f t="shared" si="1"/>
        <v>3.4377976936373608E-2</v>
      </c>
    </row>
    <row r="24" spans="1:4" x14ac:dyDescent="0.25">
      <c r="A24" t="s">
        <v>97</v>
      </c>
      <c r="B24">
        <v>96441.511718996466</v>
      </c>
      <c r="C24">
        <f t="shared" si="0"/>
        <v>371143.1560459577</v>
      </c>
      <c r="D24">
        <f t="shared" si="1"/>
        <v>5.0050423191750251E-2</v>
      </c>
    </row>
    <row r="25" spans="1:4" x14ac:dyDescent="0.25">
      <c r="A25" t="s">
        <v>98</v>
      </c>
      <c r="B25">
        <v>98473.692093058722</v>
      </c>
      <c r="C25">
        <f t="shared" si="0"/>
        <v>377965.11814776197</v>
      </c>
      <c r="D25">
        <f t="shared" si="1"/>
        <v>5.9702035805873875E-2</v>
      </c>
    </row>
    <row r="26" spans="1:4" x14ac:dyDescent="0.25">
      <c r="A26" t="s">
        <v>99</v>
      </c>
      <c r="B26">
        <v>101206.89041257792</v>
      </c>
      <c r="C26">
        <f t="shared" si="0"/>
        <v>388694.39765158121</v>
      </c>
      <c r="D26">
        <f t="shared" si="1"/>
        <v>8.3236198388910249E-2</v>
      </c>
    </row>
    <row r="27" spans="1:4" x14ac:dyDescent="0.25">
      <c r="A27" t="s">
        <v>100</v>
      </c>
      <c r="B27">
        <v>96921.658419067157</v>
      </c>
      <c r="C27">
        <f t="shared" si="0"/>
        <v>393043.75264370022</v>
      </c>
      <c r="D27">
        <f t="shared" si="1"/>
        <v>7.9933238811905213E-2</v>
      </c>
    </row>
    <row r="28" spans="1:4" x14ac:dyDescent="0.25">
      <c r="A28" t="s">
        <v>101</v>
      </c>
      <c r="B28">
        <v>100064.38061173195</v>
      </c>
      <c r="C28">
        <f t="shared" si="0"/>
        <v>396666.62153643573</v>
      </c>
      <c r="D28">
        <f t="shared" si="1"/>
        <v>6.8769867030277473E-2</v>
      </c>
    </row>
    <row r="29" spans="1:4" x14ac:dyDescent="0.25">
      <c r="A29" t="s">
        <v>102</v>
      </c>
      <c r="B29">
        <v>102556.08790301334</v>
      </c>
      <c r="C29">
        <f t="shared" si="0"/>
        <v>400749.01734639035</v>
      </c>
      <c r="D29">
        <f t="shared" si="1"/>
        <v>6.0280428284710724E-2</v>
      </c>
    </row>
    <row r="30" spans="1:4" x14ac:dyDescent="0.25">
      <c r="A30" t="s">
        <v>103</v>
      </c>
      <c r="B30">
        <v>101959.8008971102</v>
      </c>
      <c r="C30">
        <f t="shared" si="0"/>
        <v>401501.92783092265</v>
      </c>
      <c r="D30">
        <f t="shared" si="1"/>
        <v>3.2950128061330804E-2</v>
      </c>
    </row>
    <row r="31" spans="1:4" x14ac:dyDescent="0.25">
      <c r="A31" t="s">
        <v>104</v>
      </c>
      <c r="B31">
        <v>102153.40307556184</v>
      </c>
      <c r="C31">
        <f t="shared" si="0"/>
        <v>406733.67248741735</v>
      </c>
      <c r="D31">
        <f t="shared" si="1"/>
        <v>3.4830523959828046E-2</v>
      </c>
    </row>
    <row r="32" spans="1:4" x14ac:dyDescent="0.25">
      <c r="A32" t="s">
        <v>105</v>
      </c>
      <c r="B32">
        <v>95300.681433977094</v>
      </c>
      <c r="C32">
        <f t="shared" si="0"/>
        <v>401969.97330966248</v>
      </c>
      <c r="D32">
        <f t="shared" si="1"/>
        <v>1.3369795907416958E-2</v>
      </c>
    </row>
    <row r="33" spans="1:4" x14ac:dyDescent="0.25">
      <c r="A33" t="s">
        <v>106</v>
      </c>
      <c r="B33">
        <v>106461.86686775571</v>
      </c>
      <c r="C33">
        <f t="shared" si="0"/>
        <v>405875.75227440486</v>
      </c>
      <c r="D33">
        <f t="shared" si="1"/>
        <v>1.2792882093540313E-2</v>
      </c>
    </row>
    <row r="34" spans="1:4" x14ac:dyDescent="0.25">
      <c r="A34" t="s">
        <v>107</v>
      </c>
      <c r="B34">
        <v>91449.484217790625</v>
      </c>
      <c r="C34">
        <f t="shared" si="0"/>
        <v>395365.43559508526</v>
      </c>
      <c r="D34">
        <f t="shared" si="1"/>
        <v>-1.5283842518488577E-2</v>
      </c>
    </row>
    <row r="35" spans="1:4" x14ac:dyDescent="0.25">
      <c r="A35" t="s">
        <v>108</v>
      </c>
      <c r="B35">
        <v>100574.59760362249</v>
      </c>
      <c r="C35">
        <f t="shared" si="0"/>
        <v>393786.63012314588</v>
      </c>
      <c r="D35">
        <f t="shared" si="1"/>
        <v>-3.1831744554348403E-2</v>
      </c>
    </row>
    <row r="36" spans="1:4" x14ac:dyDescent="0.25">
      <c r="A36" t="s">
        <v>109</v>
      </c>
      <c r="B36">
        <v>100671.09511699634</v>
      </c>
      <c r="C36">
        <f t="shared" si="0"/>
        <v>399157.04380616517</v>
      </c>
      <c r="D36">
        <f t="shared" si="1"/>
        <v>-6.9978597663322073E-3</v>
      </c>
    </row>
    <row r="37" spans="1:4" x14ac:dyDescent="0.25">
      <c r="A37" t="s">
        <v>110</v>
      </c>
      <c r="B37">
        <v>108282.53873444242</v>
      </c>
      <c r="C37">
        <f t="shared" si="0"/>
        <v>400977.71567285189</v>
      </c>
      <c r="D37">
        <f t="shared" si="1"/>
        <v>-1.2067822662738186E-2</v>
      </c>
    </row>
    <row r="38" spans="1:4" x14ac:dyDescent="0.25">
      <c r="A38" t="s">
        <v>111</v>
      </c>
      <c r="B38">
        <v>98963.738040713564</v>
      </c>
      <c r="C38">
        <f t="shared" si="0"/>
        <v>408491.96949577483</v>
      </c>
      <c r="D38">
        <f t="shared" si="1"/>
        <v>3.3201015361730174E-2</v>
      </c>
    </row>
    <row r="39" spans="1:4" x14ac:dyDescent="0.25">
      <c r="A39" t="s">
        <v>112</v>
      </c>
      <c r="B39">
        <v>104643.67632783217</v>
      </c>
      <c r="C39">
        <f t="shared" si="0"/>
        <v>412561.04821998451</v>
      </c>
      <c r="D39">
        <f t="shared" si="1"/>
        <v>4.7676626529873437E-2</v>
      </c>
    </row>
    <row r="40" spans="1:4" x14ac:dyDescent="0.25">
      <c r="A40" t="s">
        <v>113</v>
      </c>
      <c r="B40">
        <v>103557.90121759422</v>
      </c>
      <c r="C40">
        <f t="shared" si="0"/>
        <v>415447.85432058235</v>
      </c>
      <c r="D40">
        <f t="shared" si="1"/>
        <v>4.0813035288256555E-2</v>
      </c>
    </row>
    <row r="41" spans="1:4" x14ac:dyDescent="0.25">
      <c r="A41" t="s">
        <v>114</v>
      </c>
      <c r="B41">
        <v>110832.77678403266</v>
      </c>
      <c r="C41">
        <f t="shared" si="0"/>
        <v>417998.09237017261</v>
      </c>
      <c r="D41">
        <f t="shared" si="1"/>
        <v>4.2447188539542782E-2</v>
      </c>
    </row>
    <row r="42" spans="1:4" x14ac:dyDescent="0.25">
      <c r="A42" t="s">
        <v>115</v>
      </c>
      <c r="B42">
        <v>104905.88066979643</v>
      </c>
      <c r="C42">
        <f t="shared" si="0"/>
        <v>423940.23499925545</v>
      </c>
      <c r="D42">
        <f t="shared" si="1"/>
        <v>3.7817794857875189E-2</v>
      </c>
    </row>
    <row r="43" spans="1:4" x14ac:dyDescent="0.25">
      <c r="A43" t="s">
        <v>116</v>
      </c>
      <c r="B43">
        <v>109914.54183661785</v>
      </c>
      <c r="C43">
        <f t="shared" si="0"/>
        <v>429211.10050804116</v>
      </c>
      <c r="D43">
        <f t="shared" si="1"/>
        <v>4.0357790343742178E-2</v>
      </c>
    </row>
    <row r="44" spans="1:4" x14ac:dyDescent="0.25">
      <c r="A44" t="s">
        <v>117</v>
      </c>
      <c r="B44">
        <v>112269.91111881881</v>
      </c>
      <c r="C44">
        <f t="shared" si="0"/>
        <v>437923.11040926573</v>
      </c>
      <c r="D44">
        <f t="shared" si="1"/>
        <v>5.4098861878680543E-2</v>
      </c>
    </row>
    <row r="45" spans="1:4" x14ac:dyDescent="0.25">
      <c r="A45" t="s">
        <v>118</v>
      </c>
      <c r="B45">
        <v>114284.46859534102</v>
      </c>
      <c r="C45">
        <f t="shared" si="0"/>
        <v>441374.80222057411</v>
      </c>
      <c r="D45">
        <f t="shared" si="1"/>
        <v>5.5925398409951234E-2</v>
      </c>
    </row>
    <row r="46" spans="1:4" x14ac:dyDescent="0.25">
      <c r="A46" t="s">
        <v>119</v>
      </c>
      <c r="B46">
        <v>112081.93731669636</v>
      </c>
      <c r="C46">
        <f t="shared" si="0"/>
        <v>448550.85886747402</v>
      </c>
      <c r="D46">
        <f t="shared" si="1"/>
        <v>5.8052106963288795E-2</v>
      </c>
    </row>
    <row r="47" spans="1:4" x14ac:dyDescent="0.25">
      <c r="A47" t="s">
        <v>120</v>
      </c>
      <c r="B47">
        <v>111083.6888740242</v>
      </c>
      <c r="C47">
        <f t="shared" si="0"/>
        <v>449720.00590488035</v>
      </c>
      <c r="D47">
        <f t="shared" si="1"/>
        <v>4.7782793531116904E-2</v>
      </c>
    </row>
    <row r="48" spans="1:4" x14ac:dyDescent="0.25">
      <c r="A48" t="s">
        <v>121</v>
      </c>
      <c r="B48">
        <v>112235.50279548034</v>
      </c>
      <c r="C48">
        <f t="shared" si="0"/>
        <v>449685.59758154186</v>
      </c>
      <c r="D48">
        <f t="shared" si="1"/>
        <v>2.685970868558038E-2</v>
      </c>
    </row>
    <row r="49" spans="1:9" x14ac:dyDescent="0.25">
      <c r="A49" t="s">
        <v>122</v>
      </c>
      <c r="B49">
        <v>118650.71388438548</v>
      </c>
      <c r="C49">
        <f>+SUM(B46:B49)</f>
        <v>454051.84287058638</v>
      </c>
      <c r="D49">
        <f t="shared" si="1"/>
        <v>2.8721713578196056E-2</v>
      </c>
    </row>
    <row r="50" spans="1:9" x14ac:dyDescent="0.25">
      <c r="A50" t="s">
        <v>0</v>
      </c>
      <c r="B50">
        <v>114496.45228823564</v>
      </c>
      <c r="C50">
        <f>+SUM(B47:B50)</f>
        <v>456466.3578421257</v>
      </c>
      <c r="D50">
        <f t="shared" si="1"/>
        <v>1.7646826035819369E-2</v>
      </c>
    </row>
    <row r="51" spans="1:9" x14ac:dyDescent="0.25">
      <c r="A51" t="s">
        <v>1</v>
      </c>
      <c r="B51">
        <v>116316.86965834354</v>
      </c>
      <c r="C51">
        <f t="shared" si="0"/>
        <v>461699.53862644499</v>
      </c>
      <c r="D51">
        <f t="shared" si="1"/>
        <v>2.6637758081187995E-2</v>
      </c>
    </row>
    <row r="52" spans="1:9" x14ac:dyDescent="0.25">
      <c r="A52" t="s">
        <v>2</v>
      </c>
      <c r="B52">
        <v>117239.09681502223</v>
      </c>
      <c r="C52">
        <f t="shared" si="0"/>
        <v>466703.13264598692</v>
      </c>
      <c r="D52">
        <f t="shared" si="1"/>
        <v>3.7843184562652683E-2</v>
      </c>
    </row>
    <row r="53" spans="1:9" x14ac:dyDescent="0.25">
      <c r="A53" t="s">
        <v>3</v>
      </c>
      <c r="B53">
        <v>121165.29288247038</v>
      </c>
      <c r="C53">
        <f>+SUM(B50:B53)</f>
        <v>469217.71164407185</v>
      </c>
      <c r="D53">
        <f t="shared" si="1"/>
        <v>3.3401183172398319E-2</v>
      </c>
    </row>
    <row r="54" spans="1:9" x14ac:dyDescent="0.25">
      <c r="A54" t="s">
        <v>4</v>
      </c>
      <c r="B54">
        <v>119193.74658653176</v>
      </c>
      <c r="C54">
        <f t="shared" ref="C54:C82" si="2">+SUM(B51:B54)</f>
        <v>473915.00594236795</v>
      </c>
      <c r="D54">
        <f t="shared" si="1"/>
        <v>3.8225485406477806E-2</v>
      </c>
    </row>
    <row r="55" spans="1:9" x14ac:dyDescent="0.25">
      <c r="A55" t="s">
        <v>5</v>
      </c>
      <c r="B55">
        <v>120328.87826550851</v>
      </c>
      <c r="C55">
        <f t="shared" si="2"/>
        <v>477927.01454953291</v>
      </c>
      <c r="D55">
        <f t="shared" si="1"/>
        <v>3.5147264758731651E-2</v>
      </c>
    </row>
    <row r="56" spans="1:9" x14ac:dyDescent="0.25">
      <c r="A56" t="s">
        <v>6</v>
      </c>
      <c r="B56">
        <v>120180.03965582617</v>
      </c>
      <c r="C56">
        <f t="shared" si="2"/>
        <v>480867.95739033684</v>
      </c>
      <c r="D56">
        <f t="shared" si="1"/>
        <v>3.0350824225331516E-2</v>
      </c>
    </row>
    <row r="57" spans="1:9" x14ac:dyDescent="0.25">
      <c r="A57" t="s">
        <v>7</v>
      </c>
      <c r="B57">
        <v>126541.42074874102</v>
      </c>
      <c r="C57">
        <f>+SUM(B54:B57)</f>
        <v>486244.08525660745</v>
      </c>
      <c r="D57">
        <f t="shared" si="1"/>
        <v>3.6286724030253702E-2</v>
      </c>
    </row>
    <row r="58" spans="1:9" x14ac:dyDescent="0.25">
      <c r="A58" t="s">
        <v>8</v>
      </c>
      <c r="B58">
        <v>124546.97194311798</v>
      </c>
      <c r="C58">
        <f t="shared" si="2"/>
        <v>491597.31061319367</v>
      </c>
      <c r="D58">
        <f t="shared" si="1"/>
        <v>3.7311130580608864E-2</v>
      </c>
    </row>
    <row r="59" spans="1:9" x14ac:dyDescent="0.25">
      <c r="A59" t="s">
        <v>9</v>
      </c>
      <c r="B59">
        <v>123864.68687464706</v>
      </c>
      <c r="C59">
        <f>+SUM(B56:B59)</f>
        <v>495133.1192223322</v>
      </c>
      <c r="D59">
        <f t="shared" si="1"/>
        <v>3.6001531926410979E-2</v>
      </c>
    </row>
    <row r="60" spans="1:9" x14ac:dyDescent="0.25">
      <c r="A60" t="s">
        <v>10</v>
      </c>
      <c r="B60">
        <v>128022.94728724356</v>
      </c>
      <c r="C60">
        <f t="shared" si="2"/>
        <v>502976.02685374959</v>
      </c>
      <c r="D60">
        <f t="shared" si="1"/>
        <v>4.5975343384060986E-2</v>
      </c>
    </row>
    <row r="61" spans="1:9" x14ac:dyDescent="0.25">
      <c r="A61" t="s">
        <v>11</v>
      </c>
      <c r="B61">
        <v>130250.66871542967</v>
      </c>
      <c r="C61">
        <f t="shared" si="2"/>
        <v>506685.2748204383</v>
      </c>
      <c r="D61">
        <f t="shared" si="1"/>
        <v>4.20389474826071E-2</v>
      </c>
    </row>
    <row r="62" spans="1:9" x14ac:dyDescent="0.25">
      <c r="A62" t="s">
        <v>12</v>
      </c>
      <c r="B62">
        <v>125989.74184893855</v>
      </c>
      <c r="C62">
        <f t="shared" si="2"/>
        <v>508128.04472625884</v>
      </c>
      <c r="D62">
        <f t="shared" si="1"/>
        <v>3.3626575565365836E-2</v>
      </c>
    </row>
    <row r="63" spans="1:9" x14ac:dyDescent="0.25">
      <c r="A63" t="s">
        <v>13</v>
      </c>
      <c r="B63">
        <v>128135.92129418111</v>
      </c>
      <c r="C63">
        <f t="shared" si="2"/>
        <v>512399.27914579294</v>
      </c>
      <c r="D63">
        <f t="shared" si="1"/>
        <v>3.4871753177366488E-2</v>
      </c>
    </row>
    <row r="64" spans="1:9" x14ac:dyDescent="0.25">
      <c r="A64" t="s">
        <v>14</v>
      </c>
      <c r="B64">
        <v>128512.01199396423</v>
      </c>
      <c r="C64">
        <f t="shared" si="2"/>
        <v>512888.34385251359</v>
      </c>
      <c r="D64">
        <f t="shared" si="1"/>
        <v>1.9707334881879382E-2</v>
      </c>
      <c r="G64" t="s">
        <v>129</v>
      </c>
      <c r="I64" t="s">
        <v>130</v>
      </c>
    </row>
    <row r="65" spans="1:12" x14ac:dyDescent="0.25">
      <c r="A65" t="s">
        <v>15</v>
      </c>
      <c r="B65">
        <v>135508.02832836827</v>
      </c>
      <c r="C65">
        <f t="shared" si="2"/>
        <v>518145.70346545213</v>
      </c>
      <c r="D65">
        <f t="shared" si="1"/>
        <v>2.2618436363826117E-2</v>
      </c>
      <c r="G65" s="23" t="s">
        <v>128</v>
      </c>
      <c r="I65" s="23" t="s">
        <v>128</v>
      </c>
    </row>
    <row r="66" spans="1:12" ht="15.75" thickBot="1" x14ac:dyDescent="0.3">
      <c r="A66" t="s">
        <v>16</v>
      </c>
      <c r="B66">
        <v>132072.67458577882</v>
      </c>
      <c r="C66">
        <f t="shared" si="2"/>
        <v>524228.6362022924</v>
      </c>
      <c r="D66">
        <f t="shared" si="1"/>
        <v>3.1686091022012662E-2</v>
      </c>
    </row>
    <row r="67" spans="1:12" ht="15.75" thickBot="1" x14ac:dyDescent="0.3">
      <c r="A67" t="s">
        <v>17</v>
      </c>
      <c r="B67">
        <v>130368.67884366264</v>
      </c>
      <c r="C67">
        <f t="shared" si="2"/>
        <v>526461.39375177398</v>
      </c>
      <c r="D67">
        <f t="shared" si="1"/>
        <v>2.7443665864291641E-2</v>
      </c>
      <c r="E67" s="3"/>
      <c r="F67" s="15" t="s">
        <v>70</v>
      </c>
      <c r="G67" s="13" t="s">
        <v>127</v>
      </c>
      <c r="H67" s="13" t="s">
        <v>71</v>
      </c>
      <c r="I67" s="11" t="s">
        <v>72</v>
      </c>
      <c r="J67" s="11" t="s">
        <v>73</v>
      </c>
      <c r="K67" s="12" t="s">
        <v>74</v>
      </c>
    </row>
    <row r="68" spans="1:12" x14ac:dyDescent="0.25">
      <c r="A68" s="3" t="s">
        <v>18</v>
      </c>
      <c r="B68" s="3">
        <v>132655.37595778602</v>
      </c>
      <c r="C68">
        <f t="shared" si="2"/>
        <v>530604.75771559565</v>
      </c>
      <c r="D68">
        <f t="shared" si="1"/>
        <v>3.454243808702466E-2</v>
      </c>
      <c r="E68" s="3"/>
      <c r="F68" s="16">
        <v>2016</v>
      </c>
      <c r="G68" s="14">
        <v>2.261843636382622</v>
      </c>
      <c r="H68" s="14">
        <f t="shared" ref="H68:H75" si="3">+G68/100</f>
        <v>2.2618436363826221E-2</v>
      </c>
      <c r="I68" s="9">
        <v>518145.70346545213</v>
      </c>
      <c r="J68" s="9">
        <f>C65</f>
        <v>518145.70346545213</v>
      </c>
      <c r="K68" s="10">
        <f t="shared" ref="K68:K71" si="4">+I68-J68</f>
        <v>0</v>
      </c>
    </row>
    <row r="69" spans="1:12" x14ac:dyDescent="0.25">
      <c r="A69" s="3" t="s">
        <v>19</v>
      </c>
      <c r="B69" s="3">
        <v>140090.70400584262</v>
      </c>
      <c r="C69">
        <f t="shared" si="2"/>
        <v>535187.43339307001</v>
      </c>
      <c r="D69">
        <f t="shared" si="1"/>
        <v>3.2889841242800456E-2</v>
      </c>
      <c r="E69" s="3"/>
      <c r="F69" s="16">
        <v>2017</v>
      </c>
      <c r="G69" s="14">
        <v>3.2889841242800486</v>
      </c>
      <c r="H69" s="14">
        <f t="shared" si="3"/>
        <v>3.2889841242800484E-2</v>
      </c>
      <c r="I69" s="9">
        <v>535187.43339307001</v>
      </c>
      <c r="J69" s="9">
        <f>C69</f>
        <v>535187.43339307001</v>
      </c>
      <c r="K69" s="10">
        <f t="shared" si="4"/>
        <v>0</v>
      </c>
    </row>
    <row r="70" spans="1:12" x14ac:dyDescent="0.25">
      <c r="A70" s="3" t="s">
        <v>20</v>
      </c>
      <c r="B70" s="3">
        <v>135781.53318478889</v>
      </c>
      <c r="C70">
        <f t="shared" si="2"/>
        <v>538896.29199208017</v>
      </c>
      <c r="D70">
        <f t="shared" si="1"/>
        <v>2.7979501265031473E-2</v>
      </c>
      <c r="E70" s="3"/>
      <c r="F70" s="16">
        <v>2018</v>
      </c>
      <c r="G70" s="14">
        <v>4.1787264606233663</v>
      </c>
      <c r="H70" s="14">
        <f t="shared" si="3"/>
        <v>4.1787264606233665E-2</v>
      </c>
      <c r="I70" s="9">
        <v>557551.45228619722</v>
      </c>
      <c r="J70" s="9">
        <f>C73</f>
        <v>557551.45228619722</v>
      </c>
      <c r="K70" s="10">
        <f t="shared" si="4"/>
        <v>0</v>
      </c>
      <c r="L70" s="25"/>
    </row>
    <row r="71" spans="1:12" x14ac:dyDescent="0.25">
      <c r="A71" s="3" t="s">
        <v>21</v>
      </c>
      <c r="B71" s="3">
        <v>138364.01320850194</v>
      </c>
      <c r="C71">
        <f t="shared" si="2"/>
        <v>546891.62635691953</v>
      </c>
      <c r="D71">
        <f t="shared" si="1"/>
        <v>3.8806706147152703E-2</v>
      </c>
      <c r="E71" s="3"/>
      <c r="F71" s="16">
        <v>2019</v>
      </c>
      <c r="G71" s="14">
        <v>4.858175994299117</v>
      </c>
      <c r="H71" s="14">
        <f t="shared" si="3"/>
        <v>4.8581759942991166E-2</v>
      </c>
      <c r="I71" s="9">
        <v>584638.28309703141</v>
      </c>
      <c r="J71" s="9">
        <f>C77</f>
        <v>584638.28309703129</v>
      </c>
      <c r="K71" s="10">
        <f t="shared" si="4"/>
        <v>0</v>
      </c>
      <c r="L71" s="25"/>
    </row>
    <row r="72" spans="1:12" x14ac:dyDescent="0.25">
      <c r="A72" s="3" t="s">
        <v>22</v>
      </c>
      <c r="B72" s="3">
        <v>138434.19276587066</v>
      </c>
      <c r="C72">
        <f t="shared" si="2"/>
        <v>552670.44316500402</v>
      </c>
      <c r="D72">
        <f t="shared" si="1"/>
        <v>4.1585917066419488E-2</v>
      </c>
      <c r="F72" s="16">
        <v>2020</v>
      </c>
      <c r="G72" s="14">
        <v>-1.8793469859208187</v>
      </c>
      <c r="H72" s="14">
        <f t="shared" si="3"/>
        <v>-1.8793469859208187E-2</v>
      </c>
      <c r="I72" s="9">
        <v>573650.90114510816</v>
      </c>
      <c r="J72" s="9">
        <f>C81</f>
        <v>573650.90114510828</v>
      </c>
      <c r="K72" s="10">
        <f>+I72-J72</f>
        <v>0</v>
      </c>
      <c r="L72" s="25"/>
    </row>
    <row r="73" spans="1:12" x14ac:dyDescent="0.25">
      <c r="A73" s="3" t="s">
        <v>23</v>
      </c>
      <c r="B73" s="3">
        <v>144971.71312703568</v>
      </c>
      <c r="C73">
        <f t="shared" si="2"/>
        <v>557551.45228619722</v>
      </c>
      <c r="D73">
        <f t="shared" si="1"/>
        <v>4.1787264606233554E-2</v>
      </c>
      <c r="F73" s="16">
        <v>2021</v>
      </c>
      <c r="G73" s="14">
        <v>10.288259337310507</v>
      </c>
      <c r="H73" s="14">
        <f t="shared" si="3"/>
        <v>0.10288259337310507</v>
      </c>
      <c r="I73" s="9">
        <v>632669.59354573558</v>
      </c>
      <c r="J73" s="9">
        <f>C85</f>
        <v>632669.59354573558</v>
      </c>
      <c r="K73" s="10">
        <f t="shared" ref="K73:K75" si="5">+I73-J73</f>
        <v>0</v>
      </c>
      <c r="L73" s="25"/>
    </row>
    <row r="74" spans="1:12" x14ac:dyDescent="0.25">
      <c r="A74" s="3" t="s">
        <v>25</v>
      </c>
      <c r="B74" s="3">
        <v>143430.41536656889</v>
      </c>
      <c r="C74">
        <f t="shared" si="2"/>
        <v>565200.33446797705</v>
      </c>
      <c r="D74">
        <f t="shared" ref="D74:D76" si="6">+(C74-C70)/C70</f>
        <v>4.8810954661910093E-2</v>
      </c>
      <c r="F74" s="16">
        <v>2022</v>
      </c>
      <c r="G74" s="14">
        <v>3.743177516538168</v>
      </c>
      <c r="H74" s="14">
        <f>+G74/100</f>
        <v>3.7431775165381681E-2</v>
      </c>
      <c r="I74" s="9">
        <v>656351.53952531295</v>
      </c>
      <c r="J74" s="9">
        <f>C89</f>
        <v>656351.53952531307</v>
      </c>
      <c r="K74" s="10">
        <f t="shared" si="5"/>
        <v>0</v>
      </c>
      <c r="L74" s="25"/>
    </row>
    <row r="75" spans="1:12" x14ac:dyDescent="0.25">
      <c r="A75" s="3" t="s">
        <v>26</v>
      </c>
      <c r="B75" s="3">
        <v>143606.57081133491</v>
      </c>
      <c r="C75">
        <f t="shared" si="2"/>
        <v>570442.89207081019</v>
      </c>
      <c r="D75">
        <f t="shared" si="6"/>
        <v>4.3063862342848036E-2</v>
      </c>
      <c r="F75" s="20">
        <v>2023</v>
      </c>
      <c r="G75" s="21">
        <v>3.4428590523335885</v>
      </c>
      <c r="H75" s="21">
        <f t="shared" si="3"/>
        <v>3.4428590523335884E-2</v>
      </c>
      <c r="I75" s="18">
        <v>678948.79791899107</v>
      </c>
      <c r="J75" s="18">
        <f>C93</f>
        <v>678948.79791899119</v>
      </c>
      <c r="K75" s="19">
        <f t="shared" si="5"/>
        <v>0</v>
      </c>
      <c r="L75" s="25"/>
    </row>
    <row r="76" spans="1:12" x14ac:dyDescent="0.25">
      <c r="A76" s="3" t="s">
        <v>27</v>
      </c>
      <c r="B76" s="3">
        <v>144685.74916792841</v>
      </c>
      <c r="C76">
        <f t="shared" si="2"/>
        <v>576694.44847286795</v>
      </c>
      <c r="D76">
        <f t="shared" si="6"/>
        <v>4.3468952619004776E-2</v>
      </c>
      <c r="E76" s="3"/>
      <c r="F76" s="20">
        <v>2024</v>
      </c>
      <c r="G76" s="21">
        <v>3.3402752231874047</v>
      </c>
      <c r="H76" s="21">
        <f t="shared" ref="H76" si="7">+G76/100</f>
        <v>3.3402752231874049E-2</v>
      </c>
      <c r="I76" s="18">
        <v>701627.55639400787</v>
      </c>
      <c r="J76" s="18">
        <f>C97</f>
        <v>701627.55639400799</v>
      </c>
      <c r="K76" s="19">
        <f t="shared" ref="K76" si="8">+I76-J76</f>
        <v>0</v>
      </c>
      <c r="L76" s="25"/>
    </row>
    <row r="77" spans="1:12" x14ac:dyDescent="0.25">
      <c r="A77" s="3" t="s">
        <v>24</v>
      </c>
      <c r="B77" s="3">
        <v>152915.5477511991</v>
      </c>
      <c r="C77">
        <f t="shared" si="2"/>
        <v>584638.28309703129</v>
      </c>
      <c r="D77">
        <f>+(C77-C73)/C73</f>
        <v>4.8581759942991069E-2</v>
      </c>
      <c r="E77" s="3"/>
      <c r="F77" s="3"/>
      <c r="G77" s="3"/>
      <c r="H77" s="3"/>
      <c r="I77" s="3"/>
      <c r="J77" s="3"/>
      <c r="K77" s="3"/>
      <c r="L77" s="25"/>
    </row>
    <row r="78" spans="1:12" x14ac:dyDescent="0.25">
      <c r="A78" s="3" t="s">
        <v>46</v>
      </c>
      <c r="B78" s="3">
        <v>145509.57923055129</v>
      </c>
      <c r="C78">
        <f t="shared" si="2"/>
        <v>586717.44696101372</v>
      </c>
      <c r="D78">
        <f t="shared" ref="D78:D79" si="9">+(C78-C74)/C74</f>
        <v>3.806988634090374E-2</v>
      </c>
      <c r="E78" s="3"/>
      <c r="F78" s="3"/>
      <c r="G78" s="3"/>
      <c r="H78" s="3"/>
      <c r="I78" s="3"/>
      <c r="J78" s="3"/>
      <c r="K78" s="3"/>
      <c r="L78" s="25"/>
    </row>
    <row r="79" spans="1:12" x14ac:dyDescent="0.25">
      <c r="A79" s="3" t="s">
        <v>48</v>
      </c>
      <c r="B79" s="3">
        <v>130005.05222130203</v>
      </c>
      <c r="C79">
        <f t="shared" si="2"/>
        <v>573115.9283709809</v>
      </c>
      <c r="D79">
        <f t="shared" si="9"/>
        <v>4.6858964101859505E-3</v>
      </c>
      <c r="E79" s="3"/>
    </row>
    <row r="80" spans="1:12" x14ac:dyDescent="0.25">
      <c r="A80" s="3" t="s">
        <v>47</v>
      </c>
      <c r="B80" s="3">
        <v>141461.74706610802</v>
      </c>
      <c r="C80">
        <f t="shared" si="2"/>
        <v>569891.92626916047</v>
      </c>
      <c r="D80">
        <f>+(C80-C76)/C76</f>
        <v>-1.1795713001436198E-2</v>
      </c>
      <c r="E80" s="3"/>
    </row>
    <row r="81" spans="1:7" x14ac:dyDescent="0.25">
      <c r="A81" s="3" t="s">
        <v>49</v>
      </c>
      <c r="B81" s="3">
        <v>156674.52262714691</v>
      </c>
      <c r="C81" s="3">
        <f t="shared" si="2"/>
        <v>573650.90114510828</v>
      </c>
      <c r="D81" s="3">
        <f>+(C81-C77)/C77</f>
        <v>-1.8793469859207736E-2</v>
      </c>
      <c r="E81" s="3"/>
    </row>
    <row r="82" spans="1:7" x14ac:dyDescent="0.25">
      <c r="A82" s="3" t="s">
        <v>50</v>
      </c>
      <c r="B82" s="3">
        <v>153168.39736749112</v>
      </c>
      <c r="C82" s="3">
        <f t="shared" si="2"/>
        <v>581309.71928204806</v>
      </c>
      <c r="D82" s="3">
        <f>+(C82-C78)/C78</f>
        <v>-9.2169198427211486E-3</v>
      </c>
      <c r="F82" s="26"/>
    </row>
    <row r="83" spans="1:7" x14ac:dyDescent="0.25">
      <c r="A83" s="3" t="s">
        <v>51</v>
      </c>
      <c r="B83" s="3">
        <v>155049.82320735758</v>
      </c>
      <c r="C83" s="3">
        <f t="shared" ref="C83:C85" si="10">+SUM(B80:B83)</f>
        <v>606354.49026810366</v>
      </c>
      <c r="D83" s="3">
        <f t="shared" ref="D83:D87" si="11">+(C83-C79)/C79</f>
        <v>5.7996227729352645E-2</v>
      </c>
    </row>
    <row r="84" spans="1:7" x14ac:dyDescent="0.25">
      <c r="A84" s="3" t="s">
        <v>52</v>
      </c>
      <c r="B84" s="3">
        <v>157587.45921650931</v>
      </c>
      <c r="C84" s="3">
        <f t="shared" si="10"/>
        <v>622480.20241850498</v>
      </c>
      <c r="D84" s="3">
        <f t="shared" si="11"/>
        <v>9.2277629714141662E-2</v>
      </c>
    </row>
    <row r="85" spans="1:7" x14ac:dyDescent="0.25">
      <c r="A85" s="3" t="s">
        <v>53</v>
      </c>
      <c r="B85" s="3">
        <v>166863.91375437751</v>
      </c>
      <c r="C85" s="3">
        <f t="shared" si="10"/>
        <v>632669.59354573558</v>
      </c>
      <c r="D85" s="3">
        <f t="shared" si="11"/>
        <v>0.10288259337310478</v>
      </c>
    </row>
    <row r="86" spans="1:7" x14ac:dyDescent="0.25">
      <c r="A86" s="3" t="s">
        <v>54</v>
      </c>
      <c r="B86" s="3">
        <v>161405.62358082502</v>
      </c>
      <c r="C86" s="3">
        <f t="shared" ref="C86:C87" si="12">+SUM(B83:B86)</f>
        <v>640906.81975906948</v>
      </c>
      <c r="D86" s="3">
        <f t="shared" si="11"/>
        <v>0.10252211256785346</v>
      </c>
      <c r="F86" s="26"/>
    </row>
    <row r="87" spans="1:7" x14ac:dyDescent="0.25">
      <c r="A87" s="3" t="s">
        <v>55</v>
      </c>
      <c r="B87" s="3">
        <v>160965.53682233204</v>
      </c>
      <c r="C87" s="3">
        <f t="shared" si="12"/>
        <v>646822.53337404388</v>
      </c>
      <c r="D87" s="3">
        <f t="shared" si="11"/>
        <v>6.6739908346431148E-2</v>
      </c>
    </row>
    <row r="88" spans="1:7" x14ac:dyDescent="0.25">
      <c r="A88" s="3" t="s">
        <v>56</v>
      </c>
      <c r="B88" s="3">
        <v>163759.58622537591</v>
      </c>
      <c r="C88" s="3">
        <f t="shared" ref="C88:C90" si="13">+SUM(B85:B88)</f>
        <v>652994.66038291052</v>
      </c>
      <c r="D88" s="3">
        <f t="shared" ref="D88:D90" si="14">+(C88-C84)/C84</f>
        <v>4.9020768605730049E-2</v>
      </c>
    </row>
    <row r="89" spans="1:7" x14ac:dyDescent="0.25">
      <c r="A89" s="3" t="s">
        <v>57</v>
      </c>
      <c r="B89" s="3">
        <v>170220.79289678001</v>
      </c>
      <c r="C89" s="3">
        <f t="shared" si="13"/>
        <v>656351.53952531307</v>
      </c>
      <c r="D89" s="3">
        <f t="shared" si="14"/>
        <v>3.7431775165381841E-2</v>
      </c>
      <c r="E89" s="50"/>
    </row>
    <row r="90" spans="1:7" x14ac:dyDescent="0.25">
      <c r="A90" s="3" t="s">
        <v>58</v>
      </c>
      <c r="B90" s="3">
        <v>165583.32453248059</v>
      </c>
      <c r="C90" s="3">
        <f t="shared" si="13"/>
        <v>660529.24047696858</v>
      </c>
      <c r="D90" s="3">
        <f t="shared" si="14"/>
        <v>3.0616651458437581E-2</v>
      </c>
      <c r="E90" s="28">
        <f>D90</f>
        <v>3.0616651458437581E-2</v>
      </c>
    </row>
    <row r="91" spans="1:7" x14ac:dyDescent="0.25">
      <c r="A91" s="27" t="s">
        <v>59</v>
      </c>
      <c r="B91" s="27">
        <f t="shared" ref="B91:B93" si="15">+C91-(SUM(B88:B90))</f>
        <v>167884.25247352582</v>
      </c>
      <c r="C91" s="27">
        <f t="shared" ref="C91:C93" si="16">+C87*(1+D91)</f>
        <v>667447.95612816233</v>
      </c>
      <c r="D91" s="27">
        <f>D90+$G$91</f>
        <v>3.188729781340368E-2</v>
      </c>
      <c r="F91" s="26">
        <f>E93-E90</f>
        <v>3.8119390648983023E-3</v>
      </c>
      <c r="G91">
        <f>F91/3</f>
        <v>1.2706463549661008E-3</v>
      </c>
    </row>
    <row r="92" spans="1:7" x14ac:dyDescent="0.25">
      <c r="A92" s="27" t="s">
        <v>60</v>
      </c>
      <c r="B92" s="27">
        <f t="shared" si="15"/>
        <v>170958.25097134418</v>
      </c>
      <c r="C92" s="27">
        <f t="shared" si="16"/>
        <v>674646.62087413063</v>
      </c>
      <c r="D92" s="27">
        <f>D91+$G$91</f>
        <v>3.3157944168369778E-2</v>
      </c>
    </row>
    <row r="93" spans="1:7" x14ac:dyDescent="0.25">
      <c r="A93" s="27" t="s">
        <v>61</v>
      </c>
      <c r="B93" s="27">
        <f t="shared" si="15"/>
        <v>174522.96994164062</v>
      </c>
      <c r="C93" s="27">
        <f t="shared" si="16"/>
        <v>678948.79791899119</v>
      </c>
      <c r="D93" s="27">
        <f>D92+$G$91</f>
        <v>3.4428590523335877E-2</v>
      </c>
      <c r="E93" s="28">
        <f>H75</f>
        <v>3.4428590523335884E-2</v>
      </c>
    </row>
    <row r="94" spans="1:7" x14ac:dyDescent="0.25">
      <c r="A94" s="27" t="s">
        <v>62</v>
      </c>
      <c r="B94" s="27">
        <f t="shared" ref="B94:B97" si="17">+C94-(SUM(B91:B93))</f>
        <v>169735.45879265165</v>
      </c>
      <c r="C94" s="27">
        <f t="shared" ref="C94:C97" si="18">+C90*(1+D94)</f>
        <v>683100.93217916228</v>
      </c>
      <c r="D94" s="27">
        <f>D93+$G$94</f>
        <v>3.417213095047042E-2</v>
      </c>
      <c r="F94" s="26">
        <f>E97-E93</f>
        <v>-1.025838291461835E-3</v>
      </c>
      <c r="G94">
        <f>F94/4</f>
        <v>-2.5645957286545874E-4</v>
      </c>
    </row>
    <row r="95" spans="1:7" x14ac:dyDescent="0.25">
      <c r="A95" s="27" t="s">
        <v>63</v>
      </c>
      <c r="B95" s="27">
        <f t="shared" si="17"/>
        <v>174868.22196422273</v>
      </c>
      <c r="C95" s="27">
        <f t="shared" si="18"/>
        <v>690084.90166985919</v>
      </c>
      <c r="D95" s="27">
        <f t="shared" ref="D95:D97" si="19">D94+$G$94</f>
        <v>3.3915671377604963E-2</v>
      </c>
    </row>
    <row r="96" spans="1:7" x14ac:dyDescent="0.25">
      <c r="A96" s="27" t="s">
        <v>64</v>
      </c>
      <c r="B96" s="27">
        <f t="shared" si="17"/>
        <v>178228.04368096974</v>
      </c>
      <c r="C96" s="27">
        <f t="shared" si="18"/>
        <v>697354.69437948475</v>
      </c>
      <c r="D96" s="27">
        <f t="shared" si="19"/>
        <v>3.3659211804739506E-2</v>
      </c>
    </row>
    <row r="97" spans="1:5" x14ac:dyDescent="0.25">
      <c r="A97" s="27" t="s">
        <v>65</v>
      </c>
      <c r="B97" s="27">
        <f t="shared" si="17"/>
        <v>178795.83195616386</v>
      </c>
      <c r="C97" s="27">
        <f t="shared" si="18"/>
        <v>701627.55639400799</v>
      </c>
      <c r="D97" s="27">
        <f t="shared" si="19"/>
        <v>3.3402752231874049E-2</v>
      </c>
      <c r="E97" s="28">
        <f>H76</f>
        <v>3.3402752231874049E-2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PIB</vt:lpstr>
      <vt:lpstr>Consumo</vt:lpstr>
      <vt:lpstr>Gasto</vt:lpstr>
      <vt:lpstr>fbkf</vt:lpstr>
      <vt:lpstr>expor</vt:lpstr>
      <vt:lpstr>import</vt:lpstr>
      <vt:lpstr>dem_int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José Gutiérrez Morales</dc:creator>
  <cp:lastModifiedBy>Mariano José Gutiérrez Morales</cp:lastModifiedBy>
  <dcterms:created xsi:type="dcterms:W3CDTF">2016-01-07T14:36:19Z</dcterms:created>
  <dcterms:modified xsi:type="dcterms:W3CDTF">2024-03-14T16:03:35Z</dcterms:modified>
</cp:coreProperties>
</file>