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 Alejandro\Desktop\TICS\TRABAJO-EXCEL\"/>
    </mc:Choice>
  </mc:AlternateContent>
  <xr:revisionPtr revIDLastSave="0" documentId="13_ncr:1_{C9BA8E49-970B-4A12-AFAD-1BD46E7643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6" i="1"/>
  <c r="E16" i="1"/>
  <c r="F16" i="1"/>
  <c r="G16" i="1"/>
  <c r="H16" i="1"/>
  <c r="I16" i="1"/>
  <c r="J16" i="1"/>
  <c r="K16" i="1"/>
  <c r="L16" i="1"/>
  <c r="M16" i="1"/>
  <c r="N16" i="1"/>
  <c r="C16" i="1"/>
  <c r="C15" i="1"/>
  <c r="D14" i="1"/>
  <c r="E14" i="1"/>
  <c r="F14" i="1"/>
  <c r="G14" i="1"/>
  <c r="H14" i="1"/>
  <c r="I14" i="1"/>
  <c r="J14" i="1"/>
  <c r="K14" i="1"/>
  <c r="L14" i="1"/>
  <c r="M14" i="1"/>
  <c r="N14" i="1"/>
  <c r="C14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D3" i="1"/>
  <c r="L12" i="1"/>
  <c r="L4" i="1"/>
  <c r="L5" i="1"/>
  <c r="L6" i="1"/>
  <c r="L7" i="1"/>
  <c r="L8" i="1"/>
  <c r="L9" i="1"/>
  <c r="L10" i="1"/>
  <c r="L11" i="1"/>
  <c r="L3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<sst xmlns="http://schemas.openxmlformats.org/spreadsheetml/2006/main" count="27" uniqueCount="27">
  <si>
    <t>PROMEDIO X MES</t>
  </si>
  <si>
    <t>PROMEDIO TOTAL</t>
  </si>
  <si>
    <t>PRODUCCION X MES</t>
  </si>
  <si>
    <t>PRODUCCION TOTAL</t>
  </si>
  <si>
    <t>DURAZNO</t>
  </si>
  <si>
    <t>PERA</t>
  </si>
  <si>
    <t>MANZANA</t>
  </si>
  <si>
    <t xml:space="preserve">LIMON </t>
  </si>
  <si>
    <t>PAPAYA</t>
  </si>
  <si>
    <t>PIÑA</t>
  </si>
  <si>
    <t>NARANJA</t>
  </si>
  <si>
    <t>UVAS</t>
  </si>
  <si>
    <t>ALBARICOQUE</t>
  </si>
  <si>
    <t>SANDIA</t>
  </si>
  <si>
    <t>ENERO</t>
  </si>
  <si>
    <t>FEBRERO</t>
  </si>
  <si>
    <t>MARZO</t>
  </si>
  <si>
    <t xml:space="preserve">ABRIL </t>
  </si>
  <si>
    <t xml:space="preserve">MAYO </t>
  </si>
  <si>
    <t xml:space="preserve">JUNIO </t>
  </si>
  <si>
    <t>JULIO</t>
  </si>
  <si>
    <t>AGOSTO</t>
  </si>
  <si>
    <t>SEPTIEMBRE</t>
  </si>
  <si>
    <t>OCTUBRE</t>
  </si>
  <si>
    <t xml:space="preserve">NOVIEMBRE </t>
  </si>
  <si>
    <t>DICIEMBRE</t>
  </si>
  <si>
    <t>PRODUCCIÓN DE FRUTAS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</si>
</sst>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tabSelected="1" zoomScale="85" zoomScaleNormal="85" workbookViewId="0">
      <selection activeCell="C18" sqref="C18"/>
    </sheetView>
  </sheetViews>
  <sheetFormatPr baseColWidth="10" defaultColWidth="8.88671875" defaultRowHeight="14.4" x14ac:dyDescent="0.3"/>
  <cols>
    <col min="2" max="2" width="18.88671875" customWidth="1"/>
    <col min="3" max="14" width="12.77734375" customWidth="1"/>
  </cols>
  <sheetData>
    <row r="1" spans="2:14" x14ac:dyDescent="0.3">
      <c r="B1" s="2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x14ac:dyDescent="0.3">
      <c r="B2" s="1"/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spans="2:14" x14ac:dyDescent="0.3">
      <c r="B3" s="4" t="s">
        <v>4</v>
      </c>
      <c r="C3" s="1">
        <v>25871</v>
      </c>
      <c r="D3" s="1">
        <f>(C3*2)</f>
        <v>51742</v>
      </c>
      <c r="E3" s="1">
        <f>(C3 + D3)</f>
        <v>77613</v>
      </c>
      <c r="F3" s="1">
        <f>(56% * E3)</f>
        <v>43463.280000000006</v>
      </c>
      <c r="G3" s="1">
        <f>((D3+E3)*3)</f>
        <v>388065</v>
      </c>
      <c r="H3" s="1">
        <f>AVERAGE(C3,D3,E3,F3,G3)</f>
        <v>117350.856</v>
      </c>
      <c r="I3" s="1">
        <f>(F3-(8%*F3))</f>
        <v>39986.217600000004</v>
      </c>
      <c r="J3" s="1">
        <f>(I3+(I3*43%))</f>
        <v>57180.291168000003</v>
      </c>
      <c r="K3" s="1">
        <f t="shared" ref="K3:K12" si="0">((I3-(I3*19%))+(J3+(J3*37%)))</f>
        <v>110725.83515616</v>
      </c>
      <c r="L3" s="1">
        <f>((F3+(F3*26%))-(K3+(K3*5%)))</f>
        <v>-61498.394113967981</v>
      </c>
      <c r="M3" s="1">
        <f>(4*(L3))</f>
        <v>-245993.57645587192</v>
      </c>
      <c r="N3" s="1">
        <f>(AVERAGE(K3,L3,M3)*2)</f>
        <v>-131177.42360911993</v>
      </c>
    </row>
    <row r="4" spans="2:14" x14ac:dyDescent="0.3">
      <c r="B4" s="4" t="s">
        <v>5</v>
      </c>
      <c r="C4" s="1">
        <v>4589236</v>
      </c>
      <c r="D4" s="1">
        <f t="shared" ref="D4:D12" si="1">(C4*2)</f>
        <v>9178472</v>
      </c>
      <c r="E4" s="1">
        <f t="shared" ref="E4:E12" si="2">(C4 + D4)</f>
        <v>13767708</v>
      </c>
      <c r="F4" s="1">
        <f t="shared" ref="F4:F12" si="3">(56% * E4)</f>
        <v>7709916.4800000004</v>
      </c>
      <c r="G4" s="1">
        <f t="shared" ref="G4:G12" si="4">((D4+E4)*3)</f>
        <v>68838540</v>
      </c>
      <c r="H4" s="1">
        <f t="shared" ref="H4:H12" si="5">AVERAGE(C4,D4,E4,F4,G4)</f>
        <v>20816774.495999999</v>
      </c>
      <c r="I4" s="1">
        <f t="shared" ref="I4:I12" si="6">(F4-(8%*F4))</f>
        <v>7093123.1616000002</v>
      </c>
      <c r="J4" s="1">
        <f t="shared" ref="J4:J12" si="7">(I4+(I4*43%))</f>
        <v>10143166.121088</v>
      </c>
      <c r="K4" s="1">
        <f t="shared" si="0"/>
        <v>19641567.346786559</v>
      </c>
      <c r="L4" s="1">
        <f t="shared" ref="L4:L11" si="8">((F4+(F4*26%))-(K4+(K4*5%)))</f>
        <v>-10909150.949325886</v>
      </c>
      <c r="M4" s="1">
        <f t="shared" ref="M4:M12" si="9">(4*(L4))</f>
        <v>-43636603.797303542</v>
      </c>
      <c r="N4" s="1">
        <f t="shared" ref="N4:N12" si="10">(AVERAGE(K4,L4,M4)*2)</f>
        <v>-23269458.266561914</v>
      </c>
    </row>
    <row r="5" spans="2:14" x14ac:dyDescent="0.3">
      <c r="B5" s="4" t="s">
        <v>6</v>
      </c>
      <c r="C5" s="1">
        <v>1458</v>
      </c>
      <c r="D5" s="1">
        <f t="shared" si="1"/>
        <v>2916</v>
      </c>
      <c r="E5" s="1">
        <f t="shared" si="2"/>
        <v>4374</v>
      </c>
      <c r="F5" s="1">
        <f t="shared" si="3"/>
        <v>2449.44</v>
      </c>
      <c r="G5" s="1">
        <f t="shared" si="4"/>
        <v>21870</v>
      </c>
      <c r="H5" s="1">
        <f t="shared" si="5"/>
        <v>6613.4880000000003</v>
      </c>
      <c r="I5" s="1">
        <f t="shared" si="6"/>
        <v>2253.4848000000002</v>
      </c>
      <c r="J5" s="1">
        <f t="shared" si="7"/>
        <v>3222.4832640000004</v>
      </c>
      <c r="K5" s="1">
        <f t="shared" si="0"/>
        <v>6240.1247596800004</v>
      </c>
      <c r="L5" s="1">
        <f t="shared" si="8"/>
        <v>-3465.8365976640002</v>
      </c>
      <c r="M5" s="1">
        <f t="shared" si="9"/>
        <v>-13863.346390656001</v>
      </c>
      <c r="N5" s="1">
        <f t="shared" si="10"/>
        <v>-7392.7054857600006</v>
      </c>
    </row>
    <row r="6" spans="2:14" x14ac:dyDescent="0.3">
      <c r="B6" s="4" t="s">
        <v>7</v>
      </c>
      <c r="C6" s="1">
        <v>45879</v>
      </c>
      <c r="D6" s="1">
        <f t="shared" si="1"/>
        <v>91758</v>
      </c>
      <c r="E6" s="1">
        <f t="shared" si="2"/>
        <v>137637</v>
      </c>
      <c r="F6" s="1">
        <f t="shared" si="3"/>
        <v>77076.72</v>
      </c>
      <c r="G6" s="1">
        <f t="shared" si="4"/>
        <v>688185</v>
      </c>
      <c r="H6" s="1">
        <f t="shared" si="5"/>
        <v>208107.144</v>
      </c>
      <c r="I6" s="1">
        <f t="shared" si="6"/>
        <v>70910.582399999999</v>
      </c>
      <c r="J6" s="1">
        <f t="shared" si="7"/>
        <v>101402.132832</v>
      </c>
      <c r="K6" s="1">
        <f t="shared" si="0"/>
        <v>196358.49372383999</v>
      </c>
      <c r="L6" s="1">
        <f t="shared" si="8"/>
        <v>-109059.751210032</v>
      </c>
      <c r="M6" s="1">
        <f t="shared" si="9"/>
        <v>-436239.00484012801</v>
      </c>
      <c r="N6" s="1">
        <f t="shared" si="10"/>
        <v>-232626.84155088002</v>
      </c>
    </row>
    <row r="7" spans="2:14" x14ac:dyDescent="0.3">
      <c r="B7" s="4" t="s">
        <v>8</v>
      </c>
      <c r="C7" s="1">
        <v>689521</v>
      </c>
      <c r="D7" s="1">
        <f t="shared" si="1"/>
        <v>1379042</v>
      </c>
      <c r="E7" s="1">
        <f t="shared" si="2"/>
        <v>2068563</v>
      </c>
      <c r="F7" s="1">
        <f t="shared" si="3"/>
        <v>1158395.28</v>
      </c>
      <c r="G7" s="1">
        <f t="shared" si="4"/>
        <v>10342815</v>
      </c>
      <c r="H7" s="1">
        <f t="shared" si="5"/>
        <v>3127667.2560000001</v>
      </c>
      <c r="I7" s="1">
        <f t="shared" si="6"/>
        <v>1065723.6576</v>
      </c>
      <c r="J7" s="1">
        <f t="shared" si="7"/>
        <v>1523984.8303680001</v>
      </c>
      <c r="K7" s="1">
        <f t="shared" si="0"/>
        <v>2951095.3802601602</v>
      </c>
      <c r="L7" s="1">
        <f t="shared" si="8"/>
        <v>-1639072.0964731681</v>
      </c>
      <c r="M7" s="1">
        <f t="shared" si="9"/>
        <v>-6556288.3858926725</v>
      </c>
      <c r="N7" s="1">
        <f t="shared" si="10"/>
        <v>-3496176.7347371206</v>
      </c>
    </row>
    <row r="8" spans="2:14" x14ac:dyDescent="0.3">
      <c r="B8" s="4" t="s">
        <v>9</v>
      </c>
      <c r="C8" s="1">
        <v>35684</v>
      </c>
      <c r="D8" s="1">
        <f t="shared" si="1"/>
        <v>71368</v>
      </c>
      <c r="E8" s="1">
        <f t="shared" si="2"/>
        <v>107052</v>
      </c>
      <c r="F8" s="1">
        <f t="shared" si="3"/>
        <v>59949.120000000003</v>
      </c>
      <c r="G8" s="1">
        <f t="shared" si="4"/>
        <v>535260</v>
      </c>
      <c r="H8" s="1">
        <f t="shared" si="5"/>
        <v>161862.62400000001</v>
      </c>
      <c r="I8" s="1">
        <f t="shared" si="6"/>
        <v>55153.190399999999</v>
      </c>
      <c r="J8" s="1">
        <f t="shared" si="7"/>
        <v>78869.062271999996</v>
      </c>
      <c r="K8" s="1">
        <f t="shared" si="0"/>
        <v>152724.69953663999</v>
      </c>
      <c r="L8" s="1">
        <f t="shared" si="8"/>
        <v>-84825.043313471993</v>
      </c>
      <c r="M8" s="1">
        <f t="shared" si="9"/>
        <v>-339300.17325388797</v>
      </c>
      <c r="N8" s="1">
        <f t="shared" si="10"/>
        <v>-180933.67802047997</v>
      </c>
    </row>
    <row r="9" spans="2:14" x14ac:dyDescent="0.3">
      <c r="B9" s="4" t="s">
        <v>10</v>
      </c>
      <c r="C9" s="1">
        <v>59860</v>
      </c>
      <c r="D9" s="1">
        <f t="shared" si="1"/>
        <v>119720</v>
      </c>
      <c r="E9" s="1">
        <f t="shared" si="2"/>
        <v>179580</v>
      </c>
      <c r="F9" s="1">
        <f t="shared" si="3"/>
        <v>100564.8</v>
      </c>
      <c r="G9" s="1">
        <f t="shared" si="4"/>
        <v>897900</v>
      </c>
      <c r="H9" s="1">
        <f t="shared" si="5"/>
        <v>271524.96000000002</v>
      </c>
      <c r="I9" s="1">
        <f t="shared" si="6"/>
        <v>92519.616000000009</v>
      </c>
      <c r="J9" s="1">
        <f t="shared" si="7"/>
        <v>132303.05088</v>
      </c>
      <c r="K9" s="1">
        <f t="shared" si="0"/>
        <v>256196.0686656</v>
      </c>
      <c r="L9" s="1">
        <f t="shared" si="8"/>
        <v>-142294.22409888002</v>
      </c>
      <c r="M9" s="1">
        <f t="shared" si="9"/>
        <v>-569176.89639552007</v>
      </c>
      <c r="N9" s="1">
        <f t="shared" si="10"/>
        <v>-303516.7012192001</v>
      </c>
    </row>
    <row r="10" spans="2:14" x14ac:dyDescent="0.3">
      <c r="B10" s="4" t="s">
        <v>11</v>
      </c>
      <c r="C10" s="1">
        <v>147859</v>
      </c>
      <c r="D10" s="1">
        <f t="shared" si="1"/>
        <v>295718</v>
      </c>
      <c r="E10" s="1">
        <f t="shared" si="2"/>
        <v>443577</v>
      </c>
      <c r="F10" s="1">
        <f t="shared" si="3"/>
        <v>248403.12000000002</v>
      </c>
      <c r="G10" s="1">
        <f t="shared" si="4"/>
        <v>2217885</v>
      </c>
      <c r="H10" s="1">
        <f t="shared" si="5"/>
        <v>670688.424</v>
      </c>
      <c r="I10" s="1">
        <f t="shared" si="6"/>
        <v>228530.87040000001</v>
      </c>
      <c r="J10" s="1">
        <f t="shared" si="7"/>
        <v>326799.14467200002</v>
      </c>
      <c r="K10" s="1">
        <f t="shared" si="0"/>
        <v>632824.83322464</v>
      </c>
      <c r="L10" s="1">
        <f t="shared" si="8"/>
        <v>-351478.14368587191</v>
      </c>
      <c r="M10" s="1">
        <f t="shared" si="9"/>
        <v>-1405912.5747434876</v>
      </c>
      <c r="N10" s="1">
        <f t="shared" si="10"/>
        <v>-749710.5901364797</v>
      </c>
    </row>
    <row r="11" spans="2:14" x14ac:dyDescent="0.3">
      <c r="B11" s="4" t="s">
        <v>12</v>
      </c>
      <c r="C11" s="1">
        <v>4587</v>
      </c>
      <c r="D11" s="1">
        <f t="shared" si="1"/>
        <v>9174</v>
      </c>
      <c r="E11" s="1">
        <f t="shared" si="2"/>
        <v>13761</v>
      </c>
      <c r="F11" s="1">
        <f t="shared" si="3"/>
        <v>7706.1600000000008</v>
      </c>
      <c r="G11" s="1">
        <f t="shared" si="4"/>
        <v>68805</v>
      </c>
      <c r="H11" s="1">
        <f t="shared" si="5"/>
        <v>20806.632000000001</v>
      </c>
      <c r="I11" s="1">
        <f t="shared" si="6"/>
        <v>7089.6672000000008</v>
      </c>
      <c r="J11" s="1">
        <f t="shared" si="7"/>
        <v>10138.224096000002</v>
      </c>
      <c r="K11" s="1">
        <f t="shared" si="0"/>
        <v>19631.997443520002</v>
      </c>
      <c r="L11" s="1">
        <f t="shared" si="8"/>
        <v>-10903.835715696001</v>
      </c>
      <c r="M11" s="1">
        <f t="shared" si="9"/>
        <v>-43615.342862784004</v>
      </c>
      <c r="N11" s="1">
        <f t="shared" si="10"/>
        <v>-23258.120756640001</v>
      </c>
    </row>
    <row r="12" spans="2:14" x14ac:dyDescent="0.3">
      <c r="B12" s="4" t="s">
        <v>13</v>
      </c>
      <c r="C12" s="1">
        <v>2587793</v>
      </c>
      <c r="D12" s="1">
        <f t="shared" si="1"/>
        <v>5175586</v>
      </c>
      <c r="E12" s="1">
        <f t="shared" si="2"/>
        <v>7763379</v>
      </c>
      <c r="F12" s="1">
        <f t="shared" si="3"/>
        <v>4347492.24</v>
      </c>
      <c r="G12" s="1">
        <f t="shared" si="4"/>
        <v>38816895</v>
      </c>
      <c r="H12" s="1">
        <f t="shared" si="5"/>
        <v>11738229.048</v>
      </c>
      <c r="I12" s="1">
        <f t="shared" si="6"/>
        <v>3999692.8608000004</v>
      </c>
      <c r="J12" s="1">
        <f t="shared" si="7"/>
        <v>5719560.7909440007</v>
      </c>
      <c r="K12" s="1">
        <f t="shared" si="0"/>
        <v>11075549.500841282</v>
      </c>
      <c r="L12" s="1">
        <f>((F12+(F12*26%))-(K12+(K12*5%)))</f>
        <v>-6151486.7534833457</v>
      </c>
      <c r="M12" s="1">
        <f t="shared" si="9"/>
        <v>-24605947.013933383</v>
      </c>
      <c r="N12" s="1">
        <f t="shared" si="10"/>
        <v>-13121256.177716965</v>
      </c>
    </row>
    <row r="14" spans="2:14" x14ac:dyDescent="0.3">
      <c r="B14" s="4" t="s">
        <v>0</v>
      </c>
      <c r="C14" s="1">
        <f>AVERAGE(C3,C4,C5,C6,C7,C8,C9,C10,C11,C12)</f>
        <v>818774.8</v>
      </c>
      <c r="D14" s="1">
        <f t="shared" ref="D14:N14" si="11">AVERAGE(D3,D4,D5,D6,D7,D8,D9,D10,D11,D12)</f>
        <v>1637549.6</v>
      </c>
      <c r="E14" s="1">
        <f t="shared" si="11"/>
        <v>2456324.4</v>
      </c>
      <c r="F14" s="1">
        <f t="shared" si="11"/>
        <v>1375541.6640000001</v>
      </c>
      <c r="G14" s="1">
        <f t="shared" si="11"/>
        <v>12281622</v>
      </c>
      <c r="H14" s="1">
        <f t="shared" si="11"/>
        <v>3713962.4928000001</v>
      </c>
      <c r="I14" s="1">
        <f t="shared" si="11"/>
        <v>1265498.3308799998</v>
      </c>
      <c r="J14" s="1">
        <f t="shared" si="11"/>
        <v>1809662.6131584004</v>
      </c>
      <c r="K14" s="1">
        <f t="shared" si="11"/>
        <v>3504291.4280398088</v>
      </c>
      <c r="L14" s="1">
        <f t="shared" si="11"/>
        <v>-1946323.5028017983</v>
      </c>
      <c r="M14" s="1">
        <f t="shared" si="11"/>
        <v>-7785294.0112071931</v>
      </c>
      <c r="N14" s="1">
        <f t="shared" si="11"/>
        <v>-4151550.7239794559</v>
      </c>
    </row>
    <row r="15" spans="2:14" x14ac:dyDescent="0.3">
      <c r="B15" s="7" t="s">
        <v>1</v>
      </c>
      <c r="C15" s="8">
        <f>AVERAGE(C3,D3,D4,C4,C6,D5,C5,D6,C7,D8,C9,D7,C8,D10,D9,C10,D12,C11,C12,D11,E3,E4,E6,E5,E7,E9,E8,E11,E12,E10,F3,F4,F5,F7,F6,F9,F11,F8,F10,F12,G12,G11,G10,G9,G8,G7,G6,G5,G4,G3,H3,H4,H5,H6,H7,H8,H9,H10,H11,H12,I3,I4,I6,I5,I7,I8,I10,I9,I11,I12,J3,K3,K4,J4,J5,K5,K6,J6,J7,K7,J8,K8,K9,J10,J9,K10,K12,J11,J12,K11,L4,L3,M3,N3,N4,M4,L5,M5,N5,N6,M6,L6,L7,M7,N7,N8,M8,L8,L9,M9,N9,N10,M10,L10,L11,M11,N11,N12,M12,L12)</f>
        <v>1248338.2575741461</v>
      </c>
      <c r="D15" s="9"/>
    </row>
    <row r="16" spans="2:14" x14ac:dyDescent="0.3">
      <c r="B16" s="4" t="s">
        <v>2</v>
      </c>
      <c r="C16" s="1">
        <f>(C3+C4+C5+C6+C7+C8+C9+C10+C11+C12)</f>
        <v>8187748</v>
      </c>
      <c r="D16" s="1">
        <f t="shared" ref="D16:N16" si="12">(D3+D4+D5+D6+D7+D8+D9+D10+D11+D12)</f>
        <v>16375496</v>
      </c>
      <c r="E16" s="1">
        <f t="shared" si="12"/>
        <v>24563244</v>
      </c>
      <c r="F16" s="1">
        <f t="shared" si="12"/>
        <v>13755416.640000001</v>
      </c>
      <c r="G16" s="1">
        <f t="shared" si="12"/>
        <v>122816220</v>
      </c>
      <c r="H16" s="1">
        <f t="shared" si="12"/>
        <v>37139624.928000003</v>
      </c>
      <c r="I16" s="1">
        <f t="shared" si="12"/>
        <v>12654983.308799999</v>
      </c>
      <c r="J16" s="1">
        <f t="shared" si="12"/>
        <v>18096626.131584004</v>
      </c>
      <c r="K16" s="1">
        <f t="shared" si="12"/>
        <v>35042914.280398086</v>
      </c>
      <c r="L16" s="1">
        <f t="shared" si="12"/>
        <v>-19463235.028017983</v>
      </c>
      <c r="M16" s="1">
        <f t="shared" si="12"/>
        <v>-77852940.112071931</v>
      </c>
      <c r="N16" s="1">
        <f t="shared" si="12"/>
        <v>-41515507.23979456</v>
      </c>
    </row>
    <row r="17" spans="2:13" x14ac:dyDescent="0.3">
      <c r="B17" s="4" t="s">
        <v>3</v>
      </c>
      <c r="C17" s="5">
        <f>SUM(C3,C4,D3,D4,E3,E4,F3,F5,F4,G3,G5,C5,D5,E6,E5,D6,C6,C8,D8,D7,C7,C9,D9,D10,C10,C11,D11,D12,C12,E7,F6,F7,F8,E8,E9,F9,F10,E10,E12,F12,F11,E11,G4,G6,G7,G8,G9,G10,G11,G12,H3,H4,H5,H6,H7,H8,H9,H10,H11,H12,I4,I3,I5,I6,I7,I8,I9,I10,I11:I12,I12,J5,J10,J8,J9,J6,J7,J3,J4,J11,J12,K3,K4,K5,K7,K6,K8,K9,K10,K11,K12,L3,L4,L6,L5,L7,L8,L9,L10,L11,L12,M3,M4,M5,M6,M7,M8,M9,M10,M11,M12,N3,N4,N5,N6,N7,N8,N9,N10,N11,N12)</f>
        <v>153800283.76969761</v>
      </c>
      <c r="D17" s="6"/>
    </row>
    <row r="20" spans="2:13" x14ac:dyDescent="0.3">
      <c r="L20" s="10"/>
      <c r="M20" s="10"/>
    </row>
  </sheetData>
  <mergeCells count="3">
    <mergeCell ref="B1:N1"/>
    <mergeCell ref="C15:D15"/>
    <mergeCell ref="C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Diego Alvarado</cp:lastModifiedBy>
  <dcterms:created xsi:type="dcterms:W3CDTF">2015-06-05T18:19:34Z</dcterms:created>
  <dcterms:modified xsi:type="dcterms:W3CDTF">2025-06-13T04:03:01Z</dcterms:modified>
</cp:coreProperties>
</file>