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7"/>
  </bookViews>
  <sheets>
    <sheet name="puntos" sheetId="1" state="visible" r:id="rId2"/>
    <sheet name="01-NORTEAMÉRICA" sheetId="2" state="visible" r:id="rId3"/>
    <sheet name="02-MÉXICO" sheetId="3" state="visible" r:id="rId4"/>
    <sheet name="03-CARIBE" sheetId="4" state="visible" r:id="rId5"/>
    <sheet name="04-SUDAMÉRICA" sheetId="5" state="visible" r:id="rId6"/>
    <sheet name="05-BRASIL" sheetId="6" state="visible" r:id="rId7"/>
    <sheet name="06-EUROPA CENTRAL" sheetId="7" state="visible" r:id="rId8"/>
    <sheet name="08-ÁFRICA OCCIDENTAL" sheetId="8" state="visible" r:id="rId9"/>
    <sheet name="09-EUROPA OCCIDENTAL" sheetId="9" state="visible" r:id="rId10"/>
    <sheet name="LIGAS" sheetId="10" state="visible" r:id="rId11"/>
    <sheet name="07-NORTE DE ÁFRICA" sheetId="11" state="visible" r:id="rId12"/>
    <sheet name="10-NOROESTE DE EUROPA" sheetId="12" state="visible" r:id="rId13"/>
    <sheet name="11-SUROESTE DE EUROPA" sheetId="13" state="visible" r:id="rId14"/>
    <sheet name="12-ÁFRICA CENTRAL" sheetId="14" state="visible" r:id="rId15"/>
    <sheet name="Hoja1" sheetId="15" state="visible" r:id="rId16"/>
    <sheet name="Hoja3" sheetId="16" state="visible" r:id="rId17"/>
    <sheet name="Hoja6" sheetId="17" state="visible" r:id="rId18"/>
    <sheet name="Hoja5" sheetId="18" state="visible" r:id="rId19"/>
  </sheets>
  <calcPr iterateCount="100" refMode="A1" iterate="false" iterateDelta="0.0001"/>
</workbook>
</file>

<file path=xl/sharedStrings.xml><?xml version="1.0" encoding="utf-8"?>
<sst xmlns="http://schemas.openxmlformats.org/spreadsheetml/2006/main" count="10418" uniqueCount="4266">
  <si>
    <t>LOCAL</t>
  </si>
  <si>
    <t>VISITANTE</t>
  </si>
  <si>
    <t>CAT</t>
  </si>
  <si>
    <t>PUNTOS</t>
  </si>
  <si>
    <t>AMISTOSO</t>
  </si>
  <si>
    <t>CLAS CONT</t>
  </si>
  <si>
    <t>CONT</t>
  </si>
  <si>
    <t>GANO</t>
  </si>
  <si>
    <t>CLAS MUND</t>
  </si>
  <si>
    <t>EMPATO</t>
  </si>
  <si>
    <t>MUND</t>
  </si>
  <si>
    <t>PERDIO</t>
  </si>
  <si>
    <t>PAIS</t>
  </si>
  <si>
    <t>ABR</t>
  </si>
  <si>
    <t>SUPERFICIE</t>
  </si>
  <si>
    <t>POBLACION</t>
  </si>
  <si>
    <t>CENSO</t>
  </si>
  <si>
    <t>BERMUDAS (R.U.)</t>
  </si>
  <si>
    <t>BER</t>
  </si>
  <si>
    <t>CANADÁ</t>
  </si>
  <si>
    <t>CAN</t>
  </si>
  <si>
    <t>ESTADOS UNIDOS</t>
  </si>
  <si>
    <t>USA</t>
  </si>
  <si>
    <t>GROENLANDIA (DIN.)</t>
  </si>
  <si>
    <t>GRL</t>
  </si>
  <si>
    <t>SAN PEDRO Y MIQUELÓN (FRA.)</t>
  </si>
  <si>
    <t>SPM</t>
  </si>
  <si>
    <t>ZO</t>
  </si>
  <si>
    <t>DIVISION</t>
  </si>
  <si>
    <t>SUP TOT</t>
  </si>
  <si>
    <t>SUP POB</t>
  </si>
  <si>
    <t>COLUMBIA BRITÁNICA</t>
  </si>
  <si>
    <t>BC</t>
  </si>
  <si>
    <t>YUKÓN</t>
  </si>
  <si>
    <t>YT</t>
  </si>
  <si>
    <t>ALASKA</t>
  </si>
  <si>
    <t>AK</t>
  </si>
  <si>
    <t>WASHINGTON</t>
  </si>
  <si>
    <t>WA</t>
  </si>
  <si>
    <t>CALIFORNIA</t>
  </si>
  <si>
    <t>CA</t>
  </si>
  <si>
    <t>ALBERTA</t>
  </si>
  <si>
    <t>ALTA</t>
  </si>
  <si>
    <t>TERRITORIOS DEL NOROESTE</t>
  </si>
  <si>
    <t>NWT</t>
  </si>
  <si>
    <t>IDAHO</t>
  </si>
  <si>
    <t>ID</t>
  </si>
  <si>
    <t>MONTANA</t>
  </si>
  <si>
    <t>MT</t>
  </si>
  <si>
    <t>OREGON</t>
  </si>
  <si>
    <t>OR</t>
  </si>
  <si>
    <t>ARIZONA</t>
  </si>
  <si>
    <t>AZ</t>
  </si>
  <si>
    <t>COLORADO</t>
  </si>
  <si>
    <t>CO</t>
  </si>
  <si>
    <t>NEVADA</t>
  </si>
  <si>
    <t>NV</t>
  </si>
  <si>
    <t>NUEVO MÉXICO</t>
  </si>
  <si>
    <t>NM</t>
  </si>
  <si>
    <t>UTAH</t>
  </si>
  <si>
    <t>UT</t>
  </si>
  <si>
    <t>WYOMING</t>
  </si>
  <si>
    <t>WY</t>
  </si>
  <si>
    <t>MANITOBA</t>
  </si>
  <si>
    <t>MAN</t>
  </si>
  <si>
    <t>NUNAVUT</t>
  </si>
  <si>
    <t>NVT</t>
  </si>
  <si>
    <t>SASKATCHEWAN</t>
  </si>
  <si>
    <t>SASK</t>
  </si>
  <si>
    <t>DAKOTA DEL NORTE</t>
  </si>
  <si>
    <t>ND</t>
  </si>
  <si>
    <t>DAKOTA DEL SUR</t>
  </si>
  <si>
    <t>SD</t>
  </si>
  <si>
    <t>KANSAS</t>
  </si>
  <si>
    <t>KS</t>
  </si>
  <si>
    <t>NEBRASKA</t>
  </si>
  <si>
    <t>NE</t>
  </si>
  <si>
    <t>OKLAHOMA</t>
  </si>
  <si>
    <t>OK</t>
  </si>
  <si>
    <t>MINNESOTA</t>
  </si>
  <si>
    <t>MN</t>
  </si>
  <si>
    <t>WISCONSIN</t>
  </si>
  <si>
    <t>WI</t>
  </si>
  <si>
    <t>ILLINOIS</t>
  </si>
  <si>
    <t>IL</t>
  </si>
  <si>
    <t>ARKANSAS</t>
  </si>
  <si>
    <t>AR</t>
  </si>
  <si>
    <t>IOWA</t>
  </si>
  <si>
    <t>IA</t>
  </si>
  <si>
    <t>MISURI</t>
  </si>
  <si>
    <t>MO</t>
  </si>
  <si>
    <t>ALABAMA</t>
  </si>
  <si>
    <t>AL</t>
  </si>
  <si>
    <t>LUISIANA</t>
  </si>
  <si>
    <t>LA</t>
  </si>
  <si>
    <t>MISISIPI</t>
  </si>
  <si>
    <t>MS</t>
  </si>
  <si>
    <t>TEXAS</t>
  </si>
  <si>
    <t>TX</t>
  </si>
  <si>
    <t>ISLA DEL PRÍNCIPE EDUARDO</t>
  </si>
  <si>
    <t>PEI</t>
  </si>
  <si>
    <t>NUEVA BRUNSWICK</t>
  </si>
  <si>
    <t>NB</t>
  </si>
  <si>
    <t>NUEVA ESCOCIA</t>
  </si>
  <si>
    <t>NS</t>
  </si>
  <si>
    <t>QUEBEC</t>
  </si>
  <si>
    <t>QUE</t>
  </si>
  <si>
    <t>TERRANOVA Y LABRADOR</t>
  </si>
  <si>
    <t>NL</t>
  </si>
  <si>
    <t>MAINE</t>
  </si>
  <si>
    <t>ME</t>
  </si>
  <si>
    <t>ONTARIO</t>
  </si>
  <si>
    <t>ONT</t>
  </si>
  <si>
    <t>INDIANA</t>
  </si>
  <si>
    <t>IN</t>
  </si>
  <si>
    <t>MICHIGAN</t>
  </si>
  <si>
    <t>MI</t>
  </si>
  <si>
    <t>OHIO</t>
  </si>
  <si>
    <t>OH</t>
  </si>
  <si>
    <t>CONNECTICUT</t>
  </si>
  <si>
    <t>CT</t>
  </si>
  <si>
    <t>MASSACHUSETTS</t>
  </si>
  <si>
    <t>MA</t>
  </si>
  <si>
    <t>NUEVO HAMPSHIRE</t>
  </si>
  <si>
    <t>NH</t>
  </si>
  <si>
    <t>RHODE ISLAND</t>
  </si>
  <si>
    <t>RI</t>
  </si>
  <si>
    <t>VERMONT</t>
  </si>
  <si>
    <t>VT</t>
  </si>
  <si>
    <t>NUEVA YORK</t>
  </si>
  <si>
    <t>NY</t>
  </si>
  <si>
    <t>PENSILVANIA</t>
  </si>
  <si>
    <t>PA</t>
  </si>
  <si>
    <t>DELAWARE</t>
  </si>
  <si>
    <t>DE</t>
  </si>
  <si>
    <t>DISTRITO DE COLUMBIA</t>
  </si>
  <si>
    <t>DC</t>
  </si>
  <si>
    <t>MARYLAND</t>
  </si>
  <si>
    <t>MD</t>
  </si>
  <si>
    <t>NUEVA JERSEY</t>
  </si>
  <si>
    <t>NJ</t>
  </si>
  <si>
    <t>CAROLINA DEL NORTE</t>
  </si>
  <si>
    <t>NC</t>
  </si>
  <si>
    <t>VIRGINIA</t>
  </si>
  <si>
    <t>VA</t>
  </si>
  <si>
    <t>VIRGINIA OCCIDENTAL</t>
  </si>
  <si>
    <t>WV</t>
  </si>
  <si>
    <t>KENTUCKY</t>
  </si>
  <si>
    <t>KY</t>
  </si>
  <si>
    <t>TENNESSEE</t>
  </si>
  <si>
    <t>TN</t>
  </si>
  <si>
    <t>CAROLINA DEL SUR</t>
  </si>
  <si>
    <t>SC</t>
  </si>
  <si>
    <t>GEORGIA</t>
  </si>
  <si>
    <t>GA</t>
  </si>
  <si>
    <t>FLORIDA</t>
  </si>
  <si>
    <t>FL</t>
  </si>
  <si>
    <t>HAWAII</t>
  </si>
  <si>
    <t>HI</t>
  </si>
  <si>
    <t>NUM</t>
  </si>
  <si>
    <t>CIUDAD</t>
  </si>
  <si>
    <t>PTS</t>
  </si>
  <si>
    <t>TOT</t>
  </si>
  <si>
    <t>EST</t>
  </si>
  <si>
    <t>REGION</t>
  </si>
  <si>
    <t>Seattle</t>
  </si>
  <si>
    <t>Vancouver</t>
  </si>
  <si>
    <t>Anchorage</t>
  </si>
  <si>
    <t>Surrey</t>
  </si>
  <si>
    <t>Spokane</t>
  </si>
  <si>
    <t>Tacoma</t>
  </si>
  <si>
    <t>Bellevue</t>
  </si>
  <si>
    <t>Burnaby</t>
  </si>
  <si>
    <t>Everett</t>
  </si>
  <si>
    <t>Richmond</t>
  </si>
  <si>
    <t>Langley (incl. Langley District Municipality)</t>
  </si>
  <si>
    <t>Coquitlam</t>
  </si>
  <si>
    <t>North Vancouver (incl. North Vancouver District Municipality)</t>
  </si>
  <si>
    <t>Abbotsford (Matsqui)</t>
  </si>
  <si>
    <t>Kelowna</t>
  </si>
  <si>
    <t>Saanich</t>
  </si>
  <si>
    <t>Delta</t>
  </si>
  <si>
    <t>Los Angeles</t>
  </si>
  <si>
    <t>San Diego</t>
  </si>
  <si>
    <t>San Jose</t>
  </si>
  <si>
    <t>San Francisco</t>
  </si>
  <si>
    <t>Fresno</t>
  </si>
  <si>
    <t>Sacramento</t>
  </si>
  <si>
    <t>Long Beach</t>
  </si>
  <si>
    <t>Oakland</t>
  </si>
  <si>
    <t>Bakersfield</t>
  </si>
  <si>
    <t>Anaheim</t>
  </si>
  <si>
    <t>Santa Ana</t>
  </si>
  <si>
    <t>Riverside</t>
  </si>
  <si>
    <t>Stockton</t>
  </si>
  <si>
    <t>Chula Vista</t>
  </si>
  <si>
    <t>Irvine</t>
  </si>
  <si>
    <t>Fremont</t>
  </si>
  <si>
    <t>San Bernardino</t>
  </si>
  <si>
    <t>Modesto</t>
  </si>
  <si>
    <t>Oxnard</t>
  </si>
  <si>
    <t>Fontana</t>
  </si>
  <si>
    <t>Moreno Valley</t>
  </si>
  <si>
    <t>Huntington Beach</t>
  </si>
  <si>
    <t>Glendale</t>
  </si>
  <si>
    <t>Santa Clarita</t>
  </si>
  <si>
    <t>Garden Grove</t>
  </si>
  <si>
    <t>Oceanside</t>
  </si>
  <si>
    <t>Rancho Cucamonga</t>
  </si>
  <si>
    <t>Santa Rosa</t>
  </si>
  <si>
    <t>Ontario</t>
  </si>
  <si>
    <t>Elk Grove (incl. Laguna)</t>
  </si>
  <si>
    <t>Corona</t>
  </si>
  <si>
    <t>Lancaster</t>
  </si>
  <si>
    <t>Palmdale</t>
  </si>
  <si>
    <t>Salinas</t>
  </si>
  <si>
    <t>Hayward</t>
  </si>
  <si>
    <t>Pomona</t>
  </si>
  <si>
    <t>Escondido</t>
  </si>
  <si>
    <t>Sunnyvale</t>
  </si>
  <si>
    <t>Torrance</t>
  </si>
  <si>
    <t>Pasadena</t>
  </si>
  <si>
    <t>Orange</t>
  </si>
  <si>
    <t>Fullerton</t>
  </si>
  <si>
    <t>Thousand Oaks</t>
  </si>
  <si>
    <t>Visalia</t>
  </si>
  <si>
    <t>Roseville</t>
  </si>
  <si>
    <t>Concord</t>
  </si>
  <si>
    <t>Simi Valley</t>
  </si>
  <si>
    <t>Santa Clara</t>
  </si>
  <si>
    <t>Victorville</t>
  </si>
  <si>
    <t>Vallejo</t>
  </si>
  <si>
    <t>Berkeley</t>
  </si>
  <si>
    <t>El Monte</t>
  </si>
  <si>
    <t>Downey</t>
  </si>
  <si>
    <t>Costa Mesa</t>
  </si>
  <si>
    <t>Carlsbad</t>
  </si>
  <si>
    <t>Inglewood</t>
  </si>
  <si>
    <t>Fairfield</t>
  </si>
  <si>
    <t>San Buenaventura (Ventura)</t>
  </si>
  <si>
    <t>Temecula</t>
  </si>
  <si>
    <t>Antioch</t>
  </si>
  <si>
    <t>West Covina</t>
  </si>
  <si>
    <t>Murrieta</t>
  </si>
  <si>
    <t>Norwalk</t>
  </si>
  <si>
    <t>Daly City</t>
  </si>
  <si>
    <t>Burbank</t>
  </si>
  <si>
    <t>Santa Maria</t>
  </si>
  <si>
    <t>El Cajon</t>
  </si>
  <si>
    <t>San Mateo</t>
  </si>
  <si>
    <t>Rialto</t>
  </si>
  <si>
    <t>Clovis</t>
  </si>
  <si>
    <t>Portland</t>
  </si>
  <si>
    <t>Calgary</t>
  </si>
  <si>
    <t>Edmonton</t>
  </si>
  <si>
    <t>Boise City</t>
  </si>
  <si>
    <t>Salem</t>
  </si>
  <si>
    <t>Eugene</t>
  </si>
  <si>
    <t>Gresham</t>
  </si>
  <si>
    <t>Billings</t>
  </si>
  <si>
    <t>Phoenix</t>
  </si>
  <si>
    <t>Denver</t>
  </si>
  <si>
    <t>Las Vegas</t>
  </si>
  <si>
    <t>Albuquerque</t>
  </si>
  <si>
    <t>Tucson</t>
  </si>
  <si>
    <t>Mesa</t>
  </si>
  <si>
    <t>Colorado Springs</t>
  </si>
  <si>
    <t>Aurora</t>
  </si>
  <si>
    <t>Henderson</t>
  </si>
  <si>
    <t>Chandler</t>
  </si>
  <si>
    <t>Gilbert</t>
  </si>
  <si>
    <t>Reno</t>
  </si>
  <si>
    <t>North Las Vegas</t>
  </si>
  <si>
    <t>Scottsdale</t>
  </si>
  <si>
    <t>Paradise</t>
  </si>
  <si>
    <t>Sunrise Manor</t>
  </si>
  <si>
    <t>Spring Valley</t>
  </si>
  <si>
    <t>Salt Lake City</t>
  </si>
  <si>
    <t>Tempe</t>
  </si>
  <si>
    <t>Peoria</t>
  </si>
  <si>
    <t>Fort Collins</t>
  </si>
  <si>
    <t>Lakewood</t>
  </si>
  <si>
    <t>West Valley City</t>
  </si>
  <si>
    <t>Thornton</t>
  </si>
  <si>
    <t>Surprise</t>
  </si>
  <si>
    <t>Enterprise</t>
  </si>
  <si>
    <t>Provo</t>
  </si>
  <si>
    <t>Arvada</t>
  </si>
  <si>
    <t>Westminster</t>
  </si>
  <si>
    <t>West Jordan</t>
  </si>
  <si>
    <t>Pueblo</t>
  </si>
  <si>
    <t>Centennial</t>
  </si>
  <si>
    <t>Highlands Ranch</t>
  </si>
  <si>
    <t>Boulder</t>
  </si>
  <si>
    <t>Las Cruces</t>
  </si>
  <si>
    <t>Oklahoma City</t>
  </si>
  <si>
    <t>Omaha</t>
  </si>
  <si>
    <t>Tulsa</t>
  </si>
  <si>
    <t>Wichita</t>
  </si>
  <si>
    <t>Winnipeg</t>
  </si>
  <si>
    <t>Lincoln</t>
  </si>
  <si>
    <t>Sioux Falls</t>
  </si>
  <si>
    <t>Overland Park</t>
  </si>
  <si>
    <t>Kansas City</t>
  </si>
  <si>
    <t>Olathe</t>
  </si>
  <si>
    <t>Topeka</t>
  </si>
  <si>
    <t>Norman</t>
  </si>
  <si>
    <t>Fargo</t>
  </si>
  <si>
    <t>Saskatoon</t>
  </si>
  <si>
    <t>Broken Arrow</t>
  </si>
  <si>
    <t>Regina</t>
  </si>
  <si>
    <t>Milwaukee</t>
  </si>
  <si>
    <t>Minneapolis</t>
  </si>
  <si>
    <t>Saint Paul</t>
  </si>
  <si>
    <t>Madison</t>
  </si>
  <si>
    <t>Rochester</t>
  </si>
  <si>
    <t>Green Bay</t>
  </si>
  <si>
    <t>Chicago</t>
  </si>
  <si>
    <t>Rockford</t>
  </si>
  <si>
    <t>Joliet</t>
  </si>
  <si>
    <t>Naperville</t>
  </si>
  <si>
    <t>Springfield</t>
  </si>
  <si>
    <t>Elgin</t>
  </si>
  <si>
    <t>St. Louis</t>
  </si>
  <si>
    <t>Des Moines</t>
  </si>
  <si>
    <t>Little Rock</t>
  </si>
  <si>
    <t>Cedar Rapids</t>
  </si>
  <si>
    <t>Independence</t>
  </si>
  <si>
    <t>Columbia</t>
  </si>
  <si>
    <t>Davenport</t>
  </si>
  <si>
    <t>New Orleans</t>
  </si>
  <si>
    <t>Baton Rouge</t>
  </si>
  <si>
    <t>Birmingham</t>
  </si>
  <si>
    <t>Montgomery</t>
  </si>
  <si>
    <t>Shreveport</t>
  </si>
  <si>
    <t>Mobile</t>
  </si>
  <si>
    <t>Huntsville</t>
  </si>
  <si>
    <t>Jackson</t>
  </si>
  <si>
    <t>Metairie</t>
  </si>
  <si>
    <t>Lafayette</t>
  </si>
  <si>
    <t>Houston</t>
  </si>
  <si>
    <t>San Antonio</t>
  </si>
  <si>
    <t>Dallas</t>
  </si>
  <si>
    <t>Austin</t>
  </si>
  <si>
    <t>Fort Worth</t>
  </si>
  <si>
    <t>El Paso</t>
  </si>
  <si>
    <t>Arlington</t>
  </si>
  <si>
    <t>Corpus Christi</t>
  </si>
  <si>
    <t>Plano</t>
  </si>
  <si>
    <t>Laredo</t>
  </si>
  <si>
    <t>Lubbock</t>
  </si>
  <si>
    <t>Garland</t>
  </si>
  <si>
    <t>Irving</t>
  </si>
  <si>
    <t>Amarillo</t>
  </si>
  <si>
    <t>Grand Prairie</t>
  </si>
  <si>
    <t>Brownsville</t>
  </si>
  <si>
    <t>McKinney</t>
  </si>
  <si>
    <t>Frisco</t>
  </si>
  <si>
    <t>Mesquite</t>
  </si>
  <si>
    <t>McAllen</t>
  </si>
  <si>
    <t>Killeen</t>
  </si>
  <si>
    <t>Waco</t>
  </si>
  <si>
    <t>Carrollton</t>
  </si>
  <si>
    <t>Denton</t>
  </si>
  <si>
    <t>Midland</t>
  </si>
  <si>
    <t>Abilene</t>
  </si>
  <si>
    <t>Beaumont</t>
  </si>
  <si>
    <t>Odessa</t>
  </si>
  <si>
    <t>Round Rock</t>
  </si>
  <si>
    <t>Richardson</t>
  </si>
  <si>
    <t>The Woodlands</t>
  </si>
  <si>
    <t>Wichita Falls</t>
  </si>
  <si>
    <t>College Station</t>
  </si>
  <si>
    <t>Pearland</t>
  </si>
  <si>
    <t>Lewisville</t>
  </si>
  <si>
    <t>Tyler</t>
  </si>
  <si>
    <t>Montréal [Montreal]</t>
  </si>
  <si>
    <t>Québec [Quebec]</t>
  </si>
  <si>
    <t>Laval</t>
  </si>
  <si>
    <t>Halifax</t>
  </si>
  <si>
    <t>Gatineau (Hull)</t>
  </si>
  <si>
    <t>Longueuil</t>
  </si>
  <si>
    <t>Sherbrooke</t>
  </si>
  <si>
    <t>Saguenay (Chicoutimi - Jonquière)</t>
  </si>
  <si>
    <t>Lévis</t>
  </si>
  <si>
    <t>Trois-Rivières</t>
  </si>
  <si>
    <t>Terrebonne</t>
  </si>
  <si>
    <t>Saint John's</t>
  </si>
  <si>
    <t>Toronto</t>
  </si>
  <si>
    <t>Ottawa</t>
  </si>
  <si>
    <t>Mississauga</t>
  </si>
  <si>
    <t>Brampton</t>
  </si>
  <si>
    <t>Hamilton</t>
  </si>
  <si>
    <t>London</t>
  </si>
  <si>
    <t>Markham</t>
  </si>
  <si>
    <t>Vaughan</t>
  </si>
  <si>
    <t>Kitchener</t>
  </si>
  <si>
    <t>Windsor</t>
  </si>
  <si>
    <t>Richmond Hill</t>
  </si>
  <si>
    <t>Oakville</t>
  </si>
  <si>
    <t>Burlington</t>
  </si>
  <si>
    <t>Greater Sudbury (Grand Sudbury)</t>
  </si>
  <si>
    <t>Oshawa</t>
  </si>
  <si>
    <t>Barrie</t>
  </si>
  <si>
    <t>Saint Catharines</t>
  </si>
  <si>
    <t>Cambridge</t>
  </si>
  <si>
    <t>Kingston</t>
  </si>
  <si>
    <t>Whitby</t>
  </si>
  <si>
    <t>Guelph</t>
  </si>
  <si>
    <t>Ajax</t>
  </si>
  <si>
    <t>Thunder Bay</t>
  </si>
  <si>
    <t>Chatham-Kent</t>
  </si>
  <si>
    <t>Indianapolis</t>
  </si>
  <si>
    <t>Detroit</t>
  </si>
  <si>
    <t>Fort Wayne</t>
  </si>
  <si>
    <t>Grand Rapids</t>
  </si>
  <si>
    <t>Warren</t>
  </si>
  <si>
    <t>Sterling Heights</t>
  </si>
  <si>
    <t>Evansville</t>
  </si>
  <si>
    <t>Ann Arbor</t>
  </si>
  <si>
    <t>Lansing</t>
  </si>
  <si>
    <t>South Bend</t>
  </si>
  <si>
    <t>Columbus</t>
  </si>
  <si>
    <t>Cleveland</t>
  </si>
  <si>
    <t>Cincinnati</t>
  </si>
  <si>
    <t>Toledo</t>
  </si>
  <si>
    <t>Akron</t>
  </si>
  <si>
    <t>Dayton</t>
  </si>
  <si>
    <t>Boston</t>
  </si>
  <si>
    <t>Worcester</t>
  </si>
  <si>
    <t>Providence</t>
  </si>
  <si>
    <t>Bridgeport</t>
  </si>
  <si>
    <t>New Haven</t>
  </si>
  <si>
    <t>Stamford</t>
  </si>
  <si>
    <t>Hartford</t>
  </si>
  <si>
    <t>Manchester</t>
  </si>
  <si>
    <t>Lowell</t>
  </si>
  <si>
    <t>Waterbury</t>
  </si>
  <si>
    <t>New York</t>
  </si>
  <si>
    <t>Buffalo</t>
  </si>
  <si>
    <t>Yonkers</t>
  </si>
  <si>
    <t>Syracuse</t>
  </si>
  <si>
    <t>Philadelphia</t>
  </si>
  <si>
    <t>Pittsburgh</t>
  </si>
  <si>
    <t>Allentown</t>
  </si>
  <si>
    <t>Washington</t>
  </si>
  <si>
    <t>Baltimore</t>
  </si>
  <si>
    <t>Newark</t>
  </si>
  <si>
    <t>Jersey City</t>
  </si>
  <si>
    <t>Paterson</t>
  </si>
  <si>
    <t>Elizabeth</t>
  </si>
  <si>
    <t>Edison</t>
  </si>
  <si>
    <t>Charlotte</t>
  </si>
  <si>
    <t>Virginia Beach</t>
  </si>
  <si>
    <t>Raleigh</t>
  </si>
  <si>
    <t>Greensboro</t>
  </si>
  <si>
    <t>Durham</t>
  </si>
  <si>
    <t>Norfolk</t>
  </si>
  <si>
    <t>Winston-Salem</t>
  </si>
  <si>
    <t>Chesapeake</t>
  </si>
  <si>
    <t>Fayetteville</t>
  </si>
  <si>
    <t>Newport News</t>
  </si>
  <si>
    <t>Cary</t>
  </si>
  <si>
    <t>Alexandria</t>
  </si>
  <si>
    <t>Hampton</t>
  </si>
  <si>
    <t>Wilmington</t>
  </si>
  <si>
    <t>High Point</t>
  </si>
  <si>
    <t>Memphis</t>
  </si>
  <si>
    <t>Nashville (- Davidson)</t>
  </si>
  <si>
    <t>Louisville (/ Jefferson County)</t>
  </si>
  <si>
    <t>Lexington (- Fayette)</t>
  </si>
  <si>
    <t>Knoxville</t>
  </si>
  <si>
    <t>Chattanooga</t>
  </si>
  <si>
    <t>Clarksville</t>
  </si>
  <si>
    <t>Murfreesboro</t>
  </si>
  <si>
    <t>Atlanta</t>
  </si>
  <si>
    <t>Augusta (- Richmond County)</t>
  </si>
  <si>
    <t>Macon (- Bibb County)</t>
  </si>
  <si>
    <t>Savannah</t>
  </si>
  <si>
    <t>Charleston</t>
  </si>
  <si>
    <t>Athens (- Clarke County)</t>
  </si>
  <si>
    <t>North Charleston</t>
  </si>
  <si>
    <t>Sandy Springs</t>
  </si>
  <si>
    <t>Jacksonville</t>
  </si>
  <si>
    <t>Miami</t>
  </si>
  <si>
    <t>Tampa</t>
  </si>
  <si>
    <t>Orlando</t>
  </si>
  <si>
    <t>Saint Petersburg</t>
  </si>
  <si>
    <t>Hialeah</t>
  </si>
  <si>
    <t>Tallahassee</t>
  </si>
  <si>
    <t>Fort Lauderdale</t>
  </si>
  <si>
    <t>Port St. Lucie</t>
  </si>
  <si>
    <t>Cape Coral</t>
  </si>
  <si>
    <t>Pembroke Pines</t>
  </si>
  <si>
    <t>Hollywood</t>
  </si>
  <si>
    <t>Miramar</t>
  </si>
  <si>
    <t>Gainesville</t>
  </si>
  <si>
    <t>Coral Springs</t>
  </si>
  <si>
    <t>Miami Gardens (Carol City - Norland)</t>
  </si>
  <si>
    <t>Brandon</t>
  </si>
  <si>
    <t>Clearwater</t>
  </si>
  <si>
    <t>Pompano Beach</t>
  </si>
  <si>
    <t>Palm Bay</t>
  </si>
  <si>
    <t>West Palm Beach</t>
  </si>
  <si>
    <t>Lakeland</t>
  </si>
  <si>
    <t>Spring Hill</t>
  </si>
  <si>
    <t>Honolulu (Urban Honolulu CDP)</t>
  </si>
  <si>
    <t>MÉXICO</t>
  </si>
  <si>
    <t>MEX</t>
  </si>
  <si>
    <t>CHIHUAHUA</t>
  </si>
  <si>
    <t>CHI</t>
  </si>
  <si>
    <t>BAJA CALIFORNIA</t>
  </si>
  <si>
    <t>BCF</t>
  </si>
  <si>
    <t>SINALOA</t>
  </si>
  <si>
    <t>SIN</t>
  </si>
  <si>
    <t>SONORA</t>
  </si>
  <si>
    <t>SON</t>
  </si>
  <si>
    <t>BAJA CALIFORNIA SUR</t>
  </si>
  <si>
    <t>BCS</t>
  </si>
  <si>
    <t>NUEVO LEÓN</t>
  </si>
  <si>
    <t>NLN</t>
  </si>
  <si>
    <t>TAMAULIPAS</t>
  </si>
  <si>
    <t>TAM</t>
  </si>
  <si>
    <t>COAHUILA</t>
  </si>
  <si>
    <t>COA</t>
  </si>
  <si>
    <t>GUANAJUATO</t>
  </si>
  <si>
    <t>GTO</t>
  </si>
  <si>
    <t>SAN LUIS POTOSÍ</t>
  </si>
  <si>
    <t>SLP</t>
  </si>
  <si>
    <t>DURANGO</t>
  </si>
  <si>
    <t>DGO</t>
  </si>
  <si>
    <t>ZACATECAS</t>
  </si>
  <si>
    <t>ZAC</t>
  </si>
  <si>
    <t>AGUASCALIENTES</t>
  </si>
  <si>
    <t>AGS</t>
  </si>
  <si>
    <t>JALISCO</t>
  </si>
  <si>
    <t>JAL</t>
  </si>
  <si>
    <t>MICHOACÁN</t>
  </si>
  <si>
    <t>MIC</t>
  </si>
  <si>
    <t>NAYARIT</t>
  </si>
  <si>
    <t>NAY</t>
  </si>
  <si>
    <t>COLIMA</t>
  </si>
  <si>
    <t>COL</t>
  </si>
  <si>
    <t>PUEBLA</t>
  </si>
  <si>
    <t>PUE</t>
  </si>
  <si>
    <t>HIDALGO</t>
  </si>
  <si>
    <t>HGO</t>
  </si>
  <si>
    <t>QUERÉTARO</t>
  </si>
  <si>
    <t>QRO</t>
  </si>
  <si>
    <t>TLAXCALA</t>
  </si>
  <si>
    <t>TLA</t>
  </si>
  <si>
    <t>DISTRITO FEDERAL</t>
  </si>
  <si>
    <t>D-F</t>
  </si>
  <si>
    <t>VERACRUZ</t>
  </si>
  <si>
    <t>VER</t>
  </si>
  <si>
    <t>TABASCO</t>
  </si>
  <si>
    <t>TAB</t>
  </si>
  <si>
    <t>YUCATÁN</t>
  </si>
  <si>
    <t>YUC</t>
  </si>
  <si>
    <t>QUINTANA ROO</t>
  </si>
  <si>
    <t>QTR</t>
  </si>
  <si>
    <t>CAMPECHE</t>
  </si>
  <si>
    <t>CAM</t>
  </si>
  <si>
    <t>CHIAPAS</t>
  </si>
  <si>
    <t>CHS</t>
  </si>
  <si>
    <t>OAXACA</t>
  </si>
  <si>
    <t>OAX</t>
  </si>
  <si>
    <t>GUERRERO</t>
  </si>
  <si>
    <t>GRO</t>
  </si>
  <si>
    <t>MORELOS</t>
  </si>
  <si>
    <t>MOR</t>
  </si>
  <si>
    <t>Ciudad Juárez</t>
  </si>
  <si>
    <t>Tijuana</t>
  </si>
  <si>
    <t>Chihuahua</t>
  </si>
  <si>
    <t>Hermosillo</t>
  </si>
  <si>
    <t>Culiacán</t>
  </si>
  <si>
    <t>Mexicali</t>
  </si>
  <si>
    <t>Mazatlán</t>
  </si>
  <si>
    <t>Ciudad Obregón</t>
  </si>
  <si>
    <t>Ensenada</t>
  </si>
  <si>
    <t>Los Mochis (Ahome)</t>
  </si>
  <si>
    <t>La Paz</t>
  </si>
  <si>
    <t>Nogales</t>
  </si>
  <si>
    <t>San Luis Río Colorado</t>
  </si>
  <si>
    <t>Delicias</t>
  </si>
  <si>
    <t>Cuauhtémoc</t>
  </si>
  <si>
    <t>Navojoa</t>
  </si>
  <si>
    <t>Guaymas</t>
  </si>
  <si>
    <t>Hidalgo del Parral</t>
  </si>
  <si>
    <t>Monterrey</t>
  </si>
  <si>
    <t>Saltillo</t>
  </si>
  <si>
    <t>Guadalupe</t>
  </si>
  <si>
    <t>Torreón</t>
  </si>
  <si>
    <t>Reynosa</t>
  </si>
  <si>
    <t>Ciudad Apodaca</t>
  </si>
  <si>
    <t>Matamoros</t>
  </si>
  <si>
    <t>San Nicolás de los Garzas</t>
  </si>
  <si>
    <t>Nuevo Laredo</t>
  </si>
  <si>
    <t>General Escobedo</t>
  </si>
  <si>
    <t>Ciudad Victoria</t>
  </si>
  <si>
    <t>Tampico</t>
  </si>
  <si>
    <t>Ciudad Santa Catarina</t>
  </si>
  <si>
    <t>Monclova</t>
  </si>
  <si>
    <t>Ciudad Madero</t>
  </si>
  <si>
    <t>Ciudad Benito Juárez</t>
  </si>
  <si>
    <t>Piedras Negras</t>
  </si>
  <si>
    <t>Ciudad Acuña</t>
  </si>
  <si>
    <t>San Pedro Garza García</t>
  </si>
  <si>
    <t>García</t>
  </si>
  <si>
    <t>Río Bravo</t>
  </si>
  <si>
    <t>León</t>
  </si>
  <si>
    <t>Aguascalientes</t>
  </si>
  <si>
    <t>San Luis Potosí</t>
  </si>
  <si>
    <t>Durango</t>
  </si>
  <si>
    <t>Irapuato</t>
  </si>
  <si>
    <t>Celaya</t>
  </si>
  <si>
    <t>Soledad Díez Gutiérrez</t>
  </si>
  <si>
    <t>Gómez Palacio</t>
  </si>
  <si>
    <t>Salamanca</t>
  </si>
  <si>
    <t>Zacatecas</t>
  </si>
  <si>
    <t>Ciudad Valles</t>
  </si>
  <si>
    <t>Fresnillo</t>
  </si>
  <si>
    <t>Guadalajara</t>
  </si>
  <si>
    <t>Zapopan</t>
  </si>
  <si>
    <t>Morelia</t>
  </si>
  <si>
    <t>Tlaquepaque</t>
  </si>
  <si>
    <t>Tonala</t>
  </si>
  <si>
    <t>Tepic</t>
  </si>
  <si>
    <t>Uruapan</t>
  </si>
  <si>
    <t>Puerto Vallarta</t>
  </si>
  <si>
    <t>Zamora de Hidalgo</t>
  </si>
  <si>
    <t>Colima</t>
  </si>
  <si>
    <t>Manzanillo</t>
  </si>
  <si>
    <t>Villa de Alvarez</t>
  </si>
  <si>
    <t>Hacienda Santa Fe</t>
  </si>
  <si>
    <t>Lagos de Moreno</t>
  </si>
  <si>
    <t>Ciudad Guzman</t>
  </si>
  <si>
    <t>Apatzingán</t>
  </si>
  <si>
    <t>Puebla</t>
  </si>
  <si>
    <t>Querétaro</t>
  </si>
  <si>
    <t>Tehuacán</t>
  </si>
  <si>
    <t>Pachuca</t>
  </si>
  <si>
    <t>San Juan del Río</t>
  </si>
  <si>
    <t>Tulancingo</t>
  </si>
  <si>
    <t>Ciudad de México [Mexico City]</t>
  </si>
  <si>
    <t>Ecatepec (Ecatepec de Morelos)</t>
  </si>
  <si>
    <t>Nezahualcóyotl</t>
  </si>
  <si>
    <t>Naucalpan (Naucalpan de Juárez)</t>
  </si>
  <si>
    <t>Chimalhuacán</t>
  </si>
  <si>
    <t>Tlalnepantla</t>
  </si>
  <si>
    <t>Ciudad López Mateos</t>
  </si>
  <si>
    <t>Toluca</t>
  </si>
  <si>
    <t>Cuautitlán Izcalli</t>
  </si>
  <si>
    <t>Xico (Valle de Chalco)</t>
  </si>
  <si>
    <t>Ixtapaluca</t>
  </si>
  <si>
    <t>Villa Nicolás Romero</t>
  </si>
  <si>
    <t>Ojo de Agua</t>
  </si>
  <si>
    <t>San Francisco Coacalco (Coacalco de Berriozábal)</t>
  </si>
  <si>
    <t>San Pablo (San Pablo de las Salinas)</t>
  </si>
  <si>
    <t>Buenavista</t>
  </si>
  <si>
    <t>Chalco</t>
  </si>
  <si>
    <t>Chicoloapan de Juárez</t>
  </si>
  <si>
    <t>Tepexpan</t>
  </si>
  <si>
    <t>Huixquilucan (Huixquilucan de Degollado)</t>
  </si>
  <si>
    <t>Cuautitlán</t>
  </si>
  <si>
    <t>Texcoco de Mora</t>
  </si>
  <si>
    <t>Mérida</t>
  </si>
  <si>
    <t>Cancún</t>
  </si>
  <si>
    <t>Xalapa-Enríquez</t>
  </si>
  <si>
    <t>Veracruz</t>
  </si>
  <si>
    <t>Villahermosa</t>
  </si>
  <si>
    <t>Coatzacoalcos</t>
  </si>
  <si>
    <t>Campeche</t>
  </si>
  <si>
    <t>Poza Rica de Hidalgo</t>
  </si>
  <si>
    <t>Playa del Carmen</t>
  </si>
  <si>
    <t>Ciudad del Carmen</t>
  </si>
  <si>
    <t>Chetumal (Othón P. Blanco)</t>
  </si>
  <si>
    <t>Córdoba</t>
  </si>
  <si>
    <t>Boca del Río</t>
  </si>
  <si>
    <t>Orizaba</t>
  </si>
  <si>
    <t>Minatitlán</t>
  </si>
  <si>
    <t>Acapulco</t>
  </si>
  <si>
    <t>Tuxtla Gutiérrez</t>
  </si>
  <si>
    <t>Cuernavaca</t>
  </si>
  <si>
    <t>Oaxaca</t>
  </si>
  <si>
    <t>Tapachula</t>
  </si>
  <si>
    <t>Chilpancingo</t>
  </si>
  <si>
    <t>San Cristóbal de las Casas</t>
  </si>
  <si>
    <t>Jiutepec</t>
  </si>
  <si>
    <t>Cuautla Morelos</t>
  </si>
  <si>
    <t>Iguala</t>
  </si>
  <si>
    <t>Comitán de Domínguez</t>
  </si>
  <si>
    <t>San Juan Bautista Tuxtepec</t>
  </si>
  <si>
    <t>Temixco</t>
  </si>
  <si>
    <t>ANGUILA (R.U.)</t>
  </si>
  <si>
    <t>AIA</t>
  </si>
  <si>
    <t>ANTIGUA Y BARBUDA</t>
  </si>
  <si>
    <t>ATG</t>
  </si>
  <si>
    <t>ARUBA (P.B.)</t>
  </si>
  <si>
    <t>ARU</t>
  </si>
  <si>
    <t>BAHAMAS</t>
  </si>
  <si>
    <t>BAH</t>
  </si>
  <si>
    <t>BARBADOS</t>
  </si>
  <si>
    <t>BRB</t>
  </si>
  <si>
    <t>BELICE</t>
  </si>
  <si>
    <t>BLZ</t>
  </si>
  <si>
    <t>BONAIRE (P.B.)</t>
  </si>
  <si>
    <t>BON</t>
  </si>
  <si>
    <t>COLOMBIA</t>
  </si>
  <si>
    <t>COSTA RICA</t>
  </si>
  <si>
    <t>CRC</t>
  </si>
  <si>
    <t>CUBA</t>
  </si>
  <si>
    <t>CUB</t>
  </si>
  <si>
    <t>CURAZAO (P.B.)</t>
  </si>
  <si>
    <t>CUW</t>
  </si>
  <si>
    <t>DOMINICA</t>
  </si>
  <si>
    <t>DMA</t>
  </si>
  <si>
    <t>EL SALVADOR</t>
  </si>
  <si>
    <t>SLV</t>
  </si>
  <si>
    <t>GRANADA</t>
  </si>
  <si>
    <t>GRN</t>
  </si>
  <si>
    <t>GUADALUPE (FRA.)</t>
  </si>
  <si>
    <t>GLP</t>
  </si>
  <si>
    <t>GUATEMALA</t>
  </si>
  <si>
    <t>GUA</t>
  </si>
  <si>
    <t>GUAYANA (FRA.)</t>
  </si>
  <si>
    <t>FGU</t>
  </si>
  <si>
    <t>GUYANA</t>
  </si>
  <si>
    <t>GUY</t>
  </si>
  <si>
    <t>HAITÍ</t>
  </si>
  <si>
    <t>HAI</t>
  </si>
  <si>
    <t>HONDURAS</t>
  </si>
  <si>
    <t>HON</t>
  </si>
  <si>
    <t>ISLAS CAIMÁN (R.U.)</t>
  </si>
  <si>
    <t>CAY</t>
  </si>
  <si>
    <t>ISLAS TURCAS Y CAICOS (R.U.)</t>
  </si>
  <si>
    <t>TCA</t>
  </si>
  <si>
    <t>ISLAS VÍRGENES (E.U.)</t>
  </si>
  <si>
    <t>VIR</t>
  </si>
  <si>
    <t>ISLAS VÍRGENES (R.U.)</t>
  </si>
  <si>
    <t>VGB</t>
  </si>
  <si>
    <t>JAMAICA</t>
  </si>
  <si>
    <t>JAM</t>
  </si>
  <si>
    <t>MARTINICA (FRA.)</t>
  </si>
  <si>
    <t>MTQ</t>
  </si>
  <si>
    <t>MONTSERRAT (R.U.)</t>
  </si>
  <si>
    <t>MSR</t>
  </si>
  <si>
    <t>NICARAGUA</t>
  </si>
  <si>
    <t>NCA</t>
  </si>
  <si>
    <t>PANAMÁ</t>
  </si>
  <si>
    <t>PAN</t>
  </si>
  <si>
    <t>PUERTO RICO (E.U.)</t>
  </si>
  <si>
    <t>PUR</t>
  </si>
  <si>
    <t>REPÚBLICA DOMINICANA</t>
  </si>
  <si>
    <t>DOM</t>
  </si>
  <si>
    <t>SAN BARTOLOMÉ (FRA.)</t>
  </si>
  <si>
    <t>BLM</t>
  </si>
  <si>
    <t>SAN CRISTÓBAL Y NIEVES</t>
  </si>
  <si>
    <t>SKN</t>
  </si>
  <si>
    <t>SAN MARTÍN (FRA.)</t>
  </si>
  <si>
    <t>SMT</t>
  </si>
  <si>
    <t>SAN VICENTE Y LAS GRANADINAS</t>
  </si>
  <si>
    <t>VIN</t>
  </si>
  <si>
    <t>SANTA LUCÍA</t>
  </si>
  <si>
    <t>LCA</t>
  </si>
  <si>
    <t>SINT MAARTEN (P.B.)</t>
  </si>
  <si>
    <t>SXM</t>
  </si>
  <si>
    <t>SURINAM</t>
  </si>
  <si>
    <t>SUR</t>
  </si>
  <si>
    <t>TRINIDAD Y TOBAGO</t>
  </si>
  <si>
    <t>TRI</t>
  </si>
  <si>
    <t>VENEZUELA</t>
  </si>
  <si>
    <t>VEN</t>
  </si>
  <si>
    <t>SAN ANDRÉS Y PROVIDENCIA</t>
  </si>
  <si>
    <t>SAP</t>
  </si>
  <si>
    <t>ATLÁNTICO</t>
  </si>
  <si>
    <t>ATL</t>
  </si>
  <si>
    <t>BOLÍVAR</t>
  </si>
  <si>
    <t>BOL</t>
  </si>
  <si>
    <t>CESAR</t>
  </si>
  <si>
    <t>CES</t>
  </si>
  <si>
    <t>CÓRDOBA</t>
  </si>
  <si>
    <t>COR</t>
  </si>
  <si>
    <t>LA GUAJIRA</t>
  </si>
  <si>
    <t>LGU</t>
  </si>
  <si>
    <t>MAGDALENA</t>
  </si>
  <si>
    <t>MAG</t>
  </si>
  <si>
    <t>NORTE DE SANTANDER</t>
  </si>
  <si>
    <t>NOR</t>
  </si>
  <si>
    <t>SANTANDER</t>
  </si>
  <si>
    <t>SAN</t>
  </si>
  <si>
    <t>SUCRE</t>
  </si>
  <si>
    <t>SUC</t>
  </si>
  <si>
    <t>ANTIOQUIA</t>
  </si>
  <si>
    <t>ANT</t>
  </si>
  <si>
    <t>CAUCA</t>
  </si>
  <si>
    <t>CAU</t>
  </si>
  <si>
    <t>CHOCÓ</t>
  </si>
  <si>
    <t>CHO</t>
  </si>
  <si>
    <t>NARIÑO</t>
  </si>
  <si>
    <t>NAR</t>
  </si>
  <si>
    <t>RISARALDA</t>
  </si>
  <si>
    <t>RIS</t>
  </si>
  <si>
    <t>VALLE DEL CAUCA</t>
  </si>
  <si>
    <t>VAL</t>
  </si>
  <si>
    <t>BOGOTÁ</t>
  </si>
  <si>
    <t>CALDAS</t>
  </si>
  <si>
    <t>CAL</t>
  </si>
  <si>
    <t>CUNDINAMARCA</t>
  </si>
  <si>
    <t>CUN</t>
  </si>
  <si>
    <t>HUILA</t>
  </si>
  <si>
    <t>HUI</t>
  </si>
  <si>
    <t>META</t>
  </si>
  <si>
    <t>MET</t>
  </si>
  <si>
    <t>QUINDÍO</t>
  </si>
  <si>
    <t>QUI</t>
  </si>
  <si>
    <t>TOLIMA</t>
  </si>
  <si>
    <t>TOL</t>
  </si>
  <si>
    <t>ANZOÁTEGUI</t>
  </si>
  <si>
    <t>ANZ</t>
  </si>
  <si>
    <t>DELTA AMACURO</t>
  </si>
  <si>
    <t>DAM</t>
  </si>
  <si>
    <t>DEPENDENCIAS FEDERALES</t>
  </si>
  <si>
    <t>DPF</t>
  </si>
  <si>
    <t>DISTRITO CAPITAL</t>
  </si>
  <si>
    <t>MIRANDA</t>
  </si>
  <si>
    <t>MIR</t>
  </si>
  <si>
    <t>MONAGAS</t>
  </si>
  <si>
    <t>MON</t>
  </si>
  <si>
    <t>NUEVA ESPARTA</t>
  </si>
  <si>
    <t>NES</t>
  </si>
  <si>
    <t>VARGAS</t>
  </si>
  <si>
    <t>VAR</t>
  </si>
  <si>
    <t>ARAGUA</t>
  </si>
  <si>
    <t>ARA</t>
  </si>
  <si>
    <t>CARABOBO</t>
  </si>
  <si>
    <t>CAR</t>
  </si>
  <si>
    <t>COJEDES</t>
  </si>
  <si>
    <t>COJ</t>
  </si>
  <si>
    <t>FALCÓN</t>
  </si>
  <si>
    <t>FAL</t>
  </si>
  <si>
    <t>LARA</t>
  </si>
  <si>
    <t>LAR</t>
  </si>
  <si>
    <t>PORTUGUESA</t>
  </si>
  <si>
    <t>POR</t>
  </si>
  <si>
    <t>YARACUY</t>
  </si>
  <si>
    <t>YAR</t>
  </si>
  <si>
    <t>ZULIA</t>
  </si>
  <si>
    <t>ZUL</t>
  </si>
  <si>
    <t>AMAZONAS</t>
  </si>
  <si>
    <t>AMA</t>
  </si>
  <si>
    <t>ARAUCA</t>
  </si>
  <si>
    <t>BOYACÁ</t>
  </si>
  <si>
    <t>BOY</t>
  </si>
  <si>
    <t>CAQUETÁ</t>
  </si>
  <si>
    <t>CAQ</t>
  </si>
  <si>
    <t>CASANARE</t>
  </si>
  <si>
    <t>CAS</t>
  </si>
  <si>
    <t>GUAINÍA</t>
  </si>
  <si>
    <t>GUI</t>
  </si>
  <si>
    <t>GUAVIARE</t>
  </si>
  <si>
    <t>GUV</t>
  </si>
  <si>
    <t>PUTUMAYO</t>
  </si>
  <si>
    <t>PUT</t>
  </si>
  <si>
    <t>VAUPÉS</t>
  </si>
  <si>
    <t>VAU</t>
  </si>
  <si>
    <t>VICHADA</t>
  </si>
  <si>
    <t>VIC</t>
  </si>
  <si>
    <t>APURE</t>
  </si>
  <si>
    <t>APU</t>
  </si>
  <si>
    <t>BARINAS</t>
  </si>
  <si>
    <t>BAR</t>
  </si>
  <si>
    <t>GUÁRICO</t>
  </si>
  <si>
    <t>MÉRIDA</t>
  </si>
  <si>
    <t>MER</t>
  </si>
  <si>
    <t>TÁCHIRA</t>
  </si>
  <si>
    <t>TAC</t>
  </si>
  <si>
    <t>TRUJILLO</t>
  </si>
  <si>
    <t>TRU</t>
  </si>
  <si>
    <t>Ciudad de Guatemala</t>
  </si>
  <si>
    <t>Villa Nueva</t>
  </si>
  <si>
    <t>Mixco</t>
  </si>
  <si>
    <t>Petapa</t>
  </si>
  <si>
    <t>Quetzaltenango</t>
  </si>
  <si>
    <t>San Juan Sacatepéquez</t>
  </si>
  <si>
    <t>Chimaltenango</t>
  </si>
  <si>
    <t>CMT</t>
  </si>
  <si>
    <t>Escuintla</t>
  </si>
  <si>
    <t>ESC</t>
  </si>
  <si>
    <t>Villa Canales</t>
  </si>
  <si>
    <t>Chinautla</t>
  </si>
  <si>
    <t>Tegucigalpa</t>
  </si>
  <si>
    <t>FMO</t>
  </si>
  <si>
    <t>San Pedro Sula</t>
  </si>
  <si>
    <t>Soyapango</t>
  </si>
  <si>
    <t>SSA</t>
  </si>
  <si>
    <t>San Salvador</t>
  </si>
  <si>
    <t>Choloma</t>
  </si>
  <si>
    <t>La Ceiba</t>
  </si>
  <si>
    <t>San Miguel</t>
  </si>
  <si>
    <t>SMI</t>
  </si>
  <si>
    <t>Apopa</t>
  </si>
  <si>
    <t>Mejicanos</t>
  </si>
  <si>
    <t>El Progreso</t>
  </si>
  <si>
    <t>YOR</t>
  </si>
  <si>
    <t>Ilopango</t>
  </si>
  <si>
    <t>Colón</t>
  </si>
  <si>
    <t>LLI</t>
  </si>
  <si>
    <t>Santa Tecla</t>
  </si>
  <si>
    <t>Comayagua</t>
  </si>
  <si>
    <t>COM</t>
  </si>
  <si>
    <t>Delgado</t>
  </si>
  <si>
    <t>Tonacatepeque</t>
  </si>
  <si>
    <t>San José</t>
  </si>
  <si>
    <t>SJO</t>
  </si>
  <si>
    <t>Heredia</t>
  </si>
  <si>
    <t>HER</t>
  </si>
  <si>
    <t>Cartago</t>
  </si>
  <si>
    <t>Managua</t>
  </si>
  <si>
    <t>Alajuela</t>
  </si>
  <si>
    <t>ALA</t>
  </si>
  <si>
    <t>San Miguelito</t>
  </si>
  <si>
    <t>Las Cumbres</t>
  </si>
  <si>
    <t>La Chorrera</t>
  </si>
  <si>
    <t>Tocumen</t>
  </si>
  <si>
    <t>Pacora</t>
  </si>
  <si>
    <t>LEO</t>
  </si>
  <si>
    <t>Ciudad de Panamá</t>
  </si>
  <si>
    <t>Masaya</t>
  </si>
  <si>
    <t>MAS</t>
  </si>
  <si>
    <t>Tipitapa</t>
  </si>
  <si>
    <t>Chinandega</t>
  </si>
  <si>
    <t>Estelí</t>
  </si>
  <si>
    <t>La Habana</t>
  </si>
  <si>
    <t>HAB</t>
  </si>
  <si>
    <t>Santiago de Cuba</t>
  </si>
  <si>
    <t>Camagüey</t>
  </si>
  <si>
    <t>Holguín</t>
  </si>
  <si>
    <t>HOL</t>
  </si>
  <si>
    <t>Guantánamo</t>
  </si>
  <si>
    <t>VIL</t>
  </si>
  <si>
    <t>Nassau (New Providence)</t>
  </si>
  <si>
    <t>NP</t>
  </si>
  <si>
    <t>Las Tunas</t>
  </si>
  <si>
    <t>TUN</t>
  </si>
  <si>
    <t>Bayamo</t>
  </si>
  <si>
    <t>GRA</t>
  </si>
  <si>
    <t>Cienfuegos</t>
  </si>
  <si>
    <t>CIE</t>
  </si>
  <si>
    <t>Pinar del Río</t>
  </si>
  <si>
    <t>PIN</t>
  </si>
  <si>
    <t>Matanzas</t>
  </si>
  <si>
    <t>MAT</t>
  </si>
  <si>
    <t>Ciego de Ávila</t>
  </si>
  <si>
    <t>CDA</t>
  </si>
  <si>
    <t>Sancti Spíritus</t>
  </si>
  <si>
    <t>SSP</t>
  </si>
  <si>
    <t>Port-au-Prince</t>
  </si>
  <si>
    <t>OU</t>
  </si>
  <si>
    <t>KSA</t>
  </si>
  <si>
    <t>Carrefour</t>
  </si>
  <si>
    <t>Delmas</t>
  </si>
  <si>
    <t>Pétionville (Pétion-Ville)</t>
  </si>
  <si>
    <t>Cité Soleil</t>
  </si>
  <si>
    <t>Gonaïves</t>
  </si>
  <si>
    <t>Portmore</t>
  </si>
  <si>
    <t>Cap-Haïtien</t>
  </si>
  <si>
    <t>Spanish Town</t>
  </si>
  <si>
    <t>Saint-Marc</t>
  </si>
  <si>
    <t>Montego Bay</t>
  </si>
  <si>
    <t>Barranquilla</t>
  </si>
  <si>
    <t>Cartagena (Cartagena de Indias)</t>
  </si>
  <si>
    <t>Cúcuta (San José de Cúcuta)</t>
  </si>
  <si>
    <t>Soledad</t>
  </si>
  <si>
    <t>Bucaramanga</t>
  </si>
  <si>
    <t>Santa Marta</t>
  </si>
  <si>
    <t>Valledupar</t>
  </si>
  <si>
    <t>Montería</t>
  </si>
  <si>
    <t>Sincelejo</t>
  </si>
  <si>
    <t>Floridablanca</t>
  </si>
  <si>
    <t>Riohacha</t>
  </si>
  <si>
    <t>Barrancabermeja</t>
  </si>
  <si>
    <t>Girón</t>
  </si>
  <si>
    <t>Piedecuesta</t>
  </si>
  <si>
    <t>Malambo</t>
  </si>
  <si>
    <t>Maicao</t>
  </si>
  <si>
    <t>Medellín</t>
  </si>
  <si>
    <t>Cali (Santiago de Cali)</t>
  </si>
  <si>
    <t>Bello</t>
  </si>
  <si>
    <t>Pereira</t>
  </si>
  <si>
    <t>Buenaventura</t>
  </si>
  <si>
    <t>Pasto (San Juan de Pasto)</t>
  </si>
  <si>
    <t>Popayán</t>
  </si>
  <si>
    <t>Itagüí</t>
  </si>
  <si>
    <t>Palmira</t>
  </si>
  <si>
    <t>Envigado</t>
  </si>
  <si>
    <t>Dos Quebradas</t>
  </si>
  <si>
    <t>Tuluá</t>
  </si>
  <si>
    <t>Apartadó</t>
  </si>
  <si>
    <t>Tumaco</t>
  </si>
  <si>
    <t>Quibdó (San Francisco de Quibdó)</t>
  </si>
  <si>
    <t>Yumbo</t>
  </si>
  <si>
    <t>Bogotá (Santa Fe de Bogotá)</t>
  </si>
  <si>
    <t>Ibagué</t>
  </si>
  <si>
    <t>Soacha</t>
  </si>
  <si>
    <t>Villavicencio</t>
  </si>
  <si>
    <t>Manizales</t>
  </si>
  <si>
    <t>Neiva</t>
  </si>
  <si>
    <t>Armenia</t>
  </si>
  <si>
    <t>Facatativá</t>
  </si>
  <si>
    <t>Fusagasugá</t>
  </si>
  <si>
    <t>Zipaquirá</t>
  </si>
  <si>
    <t>Girardot</t>
  </si>
  <si>
    <t>Caracas</t>
  </si>
  <si>
    <t>Maturín</t>
  </si>
  <si>
    <t>Barcelona</t>
  </si>
  <si>
    <t>Petare</t>
  </si>
  <si>
    <t>Cumaná</t>
  </si>
  <si>
    <t>Baruta (incl. Las Minas)</t>
  </si>
  <si>
    <t>Puerto La Cruz (incl. Pozuelos)</t>
  </si>
  <si>
    <t>Guarenas</t>
  </si>
  <si>
    <t>Los Teques</t>
  </si>
  <si>
    <t>El Tigre</t>
  </si>
  <si>
    <t>Guatire</t>
  </si>
  <si>
    <t>Cúa (incl. Nueva Cúa)</t>
  </si>
  <si>
    <t>Carúpano</t>
  </si>
  <si>
    <t>Charallave</t>
  </si>
  <si>
    <t>Catia La Mar</t>
  </si>
  <si>
    <t>Anaco</t>
  </si>
  <si>
    <t>Ocumare del Tuy</t>
  </si>
  <si>
    <t>Santa Lucía</t>
  </si>
  <si>
    <t>Porlamar</t>
  </si>
  <si>
    <t>Le Robert</t>
  </si>
  <si>
    <t>LTR</t>
  </si>
  <si>
    <t>Fort-de-France</t>
  </si>
  <si>
    <t>FDF</t>
  </si>
  <si>
    <t>Pointe-à-Pitre</t>
  </si>
  <si>
    <t>GT</t>
  </si>
  <si>
    <t>Maracaibo (incl. San Francisco)</t>
  </si>
  <si>
    <t>Valencia (incl. Los Guayos, Naguanagua, San Diego, Tocuyito)</t>
  </si>
  <si>
    <t>Barquisimeto</t>
  </si>
  <si>
    <t>Maracay</t>
  </si>
  <si>
    <t>Turmero (incl. Santa Rita)</t>
  </si>
  <si>
    <t>Acarigua - Araure</t>
  </si>
  <si>
    <t>Cabimas</t>
  </si>
  <si>
    <t>Coro (Sta. Ana de Coro)</t>
  </si>
  <si>
    <t>Cabudare (incl. Los Rastrojos)</t>
  </si>
  <si>
    <t>Guacara</t>
  </si>
  <si>
    <t>Puerto Cabello</t>
  </si>
  <si>
    <t>Guanare</t>
  </si>
  <si>
    <t>San Felipe (incl. Independencia)</t>
  </si>
  <si>
    <t>Willemstad</t>
  </si>
  <si>
    <t>Ciudad Ojeda</t>
  </si>
  <si>
    <t>Punto Fijo</t>
  </si>
  <si>
    <t>Cagua</t>
  </si>
  <si>
    <t>Palo Negro</t>
  </si>
  <si>
    <t>Punta Cardón</t>
  </si>
  <si>
    <t>El Limón</t>
  </si>
  <si>
    <t>La Victoria</t>
  </si>
  <si>
    <t>Mariara</t>
  </si>
  <si>
    <t>Carora</t>
  </si>
  <si>
    <t>Ciudad Guayana</t>
  </si>
  <si>
    <t>Tunja</t>
  </si>
  <si>
    <t>Florencia</t>
  </si>
  <si>
    <t>Yopal</t>
  </si>
  <si>
    <t>Ciudad Bolívar</t>
  </si>
  <si>
    <t>Paramaribo</t>
  </si>
  <si>
    <t>PMR</t>
  </si>
  <si>
    <t>Barinas</t>
  </si>
  <si>
    <t>Duitama</t>
  </si>
  <si>
    <t>San Cristóbal</t>
  </si>
  <si>
    <t>Valera</t>
  </si>
  <si>
    <t>San Fernando de Apure</t>
  </si>
  <si>
    <t>Calabozo</t>
  </si>
  <si>
    <t>San Juan de los Morros</t>
  </si>
  <si>
    <t>Valle de la Pascua</t>
  </si>
  <si>
    <t>Georgetown</t>
  </si>
  <si>
    <t>Ejido</t>
  </si>
  <si>
    <t>Táriba</t>
  </si>
  <si>
    <t>Puerto Ayacucho</t>
  </si>
  <si>
    <t>Cayenne</t>
  </si>
  <si>
    <t>Santo Domingo</t>
  </si>
  <si>
    <t>DN</t>
  </si>
  <si>
    <t>Santiago de los Caballeros</t>
  </si>
  <si>
    <t>Los Alcarrizos</t>
  </si>
  <si>
    <t>San Juan</t>
  </si>
  <si>
    <t>PR</t>
  </si>
  <si>
    <t>La Romana</t>
  </si>
  <si>
    <t>LRO</t>
  </si>
  <si>
    <t>San Pedro de Macorís</t>
  </si>
  <si>
    <t>Higüey</t>
  </si>
  <si>
    <t>LAL</t>
  </si>
  <si>
    <t>SCR</t>
  </si>
  <si>
    <t>San Francisco de Macorís</t>
  </si>
  <si>
    <t>DUA</t>
  </si>
  <si>
    <t>Puerto Plata</t>
  </si>
  <si>
    <t>PPL</t>
  </si>
  <si>
    <t>Bayamón</t>
  </si>
  <si>
    <t>Carolina</t>
  </si>
  <si>
    <t>La Vega</t>
  </si>
  <si>
    <t>LVE</t>
  </si>
  <si>
    <t>Ponce</t>
  </si>
  <si>
    <t>ARGENTINA</t>
  </si>
  <si>
    <t>ARG</t>
  </si>
  <si>
    <t>BOLIVIA</t>
  </si>
  <si>
    <t>CHILE</t>
  </si>
  <si>
    <t>ECUADOR</t>
  </si>
  <si>
    <t>ECU</t>
  </si>
  <si>
    <t>ISLAS MALVINAS (R.U.)</t>
  </si>
  <si>
    <t>FLK</t>
  </si>
  <si>
    <t>PARAGUAY</t>
  </si>
  <si>
    <t>PAR</t>
  </si>
  <si>
    <t>PERÚ</t>
  </si>
  <si>
    <t>PER</t>
  </si>
  <si>
    <t>URUGUAY</t>
  </si>
  <si>
    <t>URU</t>
  </si>
  <si>
    <t>CARCHI</t>
  </si>
  <si>
    <t>ESMERALDAS</t>
  </si>
  <si>
    <t>ESM</t>
  </si>
  <si>
    <t>GALÁPAGOS</t>
  </si>
  <si>
    <t>GAL</t>
  </si>
  <si>
    <t>GUAYAS</t>
  </si>
  <si>
    <t>IMBABURA</t>
  </si>
  <si>
    <t>IMB</t>
  </si>
  <si>
    <t>LOS RÍOS</t>
  </si>
  <si>
    <t>LRI</t>
  </si>
  <si>
    <t>MANABÍ</t>
  </si>
  <si>
    <t>NAPO</t>
  </si>
  <si>
    <t>NAP</t>
  </si>
  <si>
    <t>ORELLANA</t>
  </si>
  <si>
    <t>ORE</t>
  </si>
  <si>
    <t>PICHINCHA</t>
  </si>
  <si>
    <t>PIC</t>
  </si>
  <si>
    <t>SANTA ELENA</t>
  </si>
  <si>
    <t>SEL</t>
  </si>
  <si>
    <t>SANTO DOMINGO DE LOS TSÁCHILAS</t>
  </si>
  <si>
    <t>SDT</t>
  </si>
  <si>
    <t>SUCUMBIOS</t>
  </si>
  <si>
    <t>ZONAS NO DELIMITADAS</t>
  </si>
  <si>
    <t>AZUAY</t>
  </si>
  <si>
    <t>AZU</t>
  </si>
  <si>
    <t>CAÑAR</t>
  </si>
  <si>
    <t>CHIMBORAZO</t>
  </si>
  <si>
    <t>COTOPAXI</t>
  </si>
  <si>
    <t>COT</t>
  </si>
  <si>
    <t>EL ORO</t>
  </si>
  <si>
    <t>EOR</t>
  </si>
  <si>
    <t>LOJA</t>
  </si>
  <si>
    <t>LOJ</t>
  </si>
  <si>
    <t>MORONA SANTIAGO</t>
  </si>
  <si>
    <t>MSA</t>
  </si>
  <si>
    <t>PASTAZA</t>
  </si>
  <si>
    <t>PAS</t>
  </si>
  <si>
    <t>TUNGURAHUA</t>
  </si>
  <si>
    <t>ZAMORA CHICHIPE</t>
  </si>
  <si>
    <t>ZCH</t>
  </si>
  <si>
    <t>CAJAMARCA</t>
  </si>
  <si>
    <t>CAJ</t>
  </si>
  <si>
    <t>LAMBAYAQUE</t>
  </si>
  <si>
    <t>LAM</t>
  </si>
  <si>
    <t>LORETO</t>
  </si>
  <si>
    <t>LOR</t>
  </si>
  <si>
    <t>PIURA</t>
  </si>
  <si>
    <t>PIU</t>
  </si>
  <si>
    <t>SAN MARTÍN</t>
  </si>
  <si>
    <t>SMA</t>
  </si>
  <si>
    <t>TUMBES</t>
  </si>
  <si>
    <t>TUM</t>
  </si>
  <si>
    <t>ÁNCASH</t>
  </si>
  <si>
    <t>ANC</t>
  </si>
  <si>
    <t>APURÍMAC</t>
  </si>
  <si>
    <t>AREQUIPA</t>
  </si>
  <si>
    <t>ARE</t>
  </si>
  <si>
    <t>AYACUCHO</t>
  </si>
  <si>
    <t>AYA</t>
  </si>
  <si>
    <t>CUZCO</t>
  </si>
  <si>
    <t>CUS</t>
  </si>
  <si>
    <t>HUANCAVELICA</t>
  </si>
  <si>
    <t>HCL</t>
  </si>
  <si>
    <t>HUÁNUCO</t>
  </si>
  <si>
    <t>HNC</t>
  </si>
  <si>
    <t>ICA</t>
  </si>
  <si>
    <t>LA LIBERTAD</t>
  </si>
  <si>
    <t>MADRE DE DIOS</t>
  </si>
  <si>
    <t>MDD</t>
  </si>
  <si>
    <t>PASCO</t>
  </si>
  <si>
    <t>PUNO</t>
  </si>
  <si>
    <t>PUN</t>
  </si>
  <si>
    <t>UCAYALI</t>
  </si>
  <si>
    <t>UCA</t>
  </si>
  <si>
    <t>CALLAO</t>
  </si>
  <si>
    <t>JUNÍN</t>
  </si>
  <si>
    <t>JUN</t>
  </si>
  <si>
    <t>LIMA</t>
  </si>
  <si>
    <t>LIM</t>
  </si>
  <si>
    <t>BENI</t>
  </si>
  <si>
    <t>BEN</t>
  </si>
  <si>
    <t>COCHABAMBA</t>
  </si>
  <si>
    <t>COC</t>
  </si>
  <si>
    <t>LA PAZ</t>
  </si>
  <si>
    <t>LPZ</t>
  </si>
  <si>
    <t>ORURO</t>
  </si>
  <si>
    <t>ORO</t>
  </si>
  <si>
    <t>PANDO</t>
  </si>
  <si>
    <t>POTOSÍ</t>
  </si>
  <si>
    <t>POT</t>
  </si>
  <si>
    <t>SANTA CRUZ</t>
  </si>
  <si>
    <t>ANTOFAGASTA</t>
  </si>
  <si>
    <t>II</t>
  </si>
  <si>
    <t>ARICA Y PARINACOTA</t>
  </si>
  <si>
    <t>XV</t>
  </si>
  <si>
    <t>TARAPACÁ</t>
  </si>
  <si>
    <t>I</t>
  </si>
  <si>
    <t>MOQUEGUA</t>
  </si>
  <si>
    <t>MOQ</t>
  </si>
  <si>
    <t>TACNA</t>
  </si>
  <si>
    <t>CHACO</t>
  </si>
  <si>
    <t>CHA</t>
  </si>
  <si>
    <t>FORMOSA</t>
  </si>
  <si>
    <t>FOR</t>
  </si>
  <si>
    <t>JUJUY</t>
  </si>
  <si>
    <t>JUJ</t>
  </si>
  <si>
    <t>SALTA</t>
  </si>
  <si>
    <t>SAL</t>
  </si>
  <si>
    <t>SANTIAGO DEL ESTERO</t>
  </si>
  <si>
    <t>SDE</t>
  </si>
  <si>
    <t>TUCUMÁN</t>
  </si>
  <si>
    <t>TUC</t>
  </si>
  <si>
    <t>CHUQUISACA</t>
  </si>
  <si>
    <t>CHU</t>
  </si>
  <si>
    <t>TARIJA</t>
  </si>
  <si>
    <t>TAR</t>
  </si>
  <si>
    <t>CDB</t>
  </si>
  <si>
    <t>CORRIENTES</t>
  </si>
  <si>
    <t>ENTRE RÍOS</t>
  </si>
  <si>
    <t>ERI</t>
  </si>
  <si>
    <t>MISIONES</t>
  </si>
  <si>
    <t>MIS</t>
  </si>
  <si>
    <t>SANTA FE</t>
  </si>
  <si>
    <t>SFE</t>
  </si>
  <si>
    <t>CATAMARCA</t>
  </si>
  <si>
    <t>CHUBUT</t>
  </si>
  <si>
    <t>LA PAMPA</t>
  </si>
  <si>
    <t>LPA</t>
  </si>
  <si>
    <t>LA RIOJA</t>
  </si>
  <si>
    <t>NUEQUÉN</t>
  </si>
  <si>
    <t>NEU</t>
  </si>
  <si>
    <t>RÍO NEGRO</t>
  </si>
  <si>
    <t>RNE</t>
  </si>
  <si>
    <t>SAN JUAN</t>
  </si>
  <si>
    <t>SJU</t>
  </si>
  <si>
    <t>SAN LUIS</t>
  </si>
  <si>
    <t>SLU</t>
  </si>
  <si>
    <t>TIERRA DEL FUEGO</t>
  </si>
  <si>
    <t>TDF</t>
  </si>
  <si>
    <t>ATACAMA</t>
  </si>
  <si>
    <t>III</t>
  </si>
  <si>
    <t>AYSÉN DEL GENERAL CARLOS IBAÑEZ DEL CAMPO</t>
  </si>
  <si>
    <t>XI</t>
  </si>
  <si>
    <t>BÍO BÍO</t>
  </si>
  <si>
    <t>VIII</t>
  </si>
  <si>
    <t>COQUIMBO</t>
  </si>
  <si>
    <t>IV</t>
  </si>
  <si>
    <t>LA ARAUCANÍA</t>
  </si>
  <si>
    <t>IX</t>
  </si>
  <si>
    <t>LOS LAGOS</t>
  </si>
  <si>
    <t>X</t>
  </si>
  <si>
    <t>XIV</t>
  </si>
  <si>
    <t>MAGALLANES</t>
  </si>
  <si>
    <t>XII</t>
  </si>
  <si>
    <t>MAULE</t>
  </si>
  <si>
    <t>VII</t>
  </si>
  <si>
    <t>MENDOZA</t>
  </si>
  <si>
    <t>MEN</t>
  </si>
  <si>
    <t>LIBERTADOR GENERAL BERNARDO O'HIGGINS</t>
  </si>
  <si>
    <t>VI</t>
  </si>
  <si>
    <t>SANTIAGO</t>
  </si>
  <si>
    <t>RM</t>
  </si>
  <si>
    <t>VALPARAÍSO</t>
  </si>
  <si>
    <t>V</t>
  </si>
  <si>
    <t>BUENOS AIRES</t>
  </si>
  <si>
    <t>BA</t>
  </si>
  <si>
    <t>CAPITAL FEDERAL</t>
  </si>
  <si>
    <t>DF</t>
  </si>
  <si>
    <t>Guayaquil</t>
  </si>
  <si>
    <t>Quito</t>
  </si>
  <si>
    <t>Santo Domingo de los Colorados</t>
  </si>
  <si>
    <t>Durán (Eloy Alfaro)</t>
  </si>
  <si>
    <t>Manta</t>
  </si>
  <si>
    <t>Portoviejo</t>
  </si>
  <si>
    <t>Esmeraldas</t>
  </si>
  <si>
    <t>Quevedo</t>
  </si>
  <si>
    <t>Milagro</t>
  </si>
  <si>
    <t>Ibarra</t>
  </si>
  <si>
    <t>Chiclayo</t>
  </si>
  <si>
    <t>Iquitos</t>
  </si>
  <si>
    <t>Piura</t>
  </si>
  <si>
    <t>Cuenca</t>
  </si>
  <si>
    <t>Machala</t>
  </si>
  <si>
    <t>Cajamarca</t>
  </si>
  <si>
    <t>Sullana</t>
  </si>
  <si>
    <t>Loja</t>
  </si>
  <si>
    <t>Ambato</t>
  </si>
  <si>
    <t>Riobamba</t>
  </si>
  <si>
    <t>Tarapoto</t>
  </si>
  <si>
    <t>Tumbes</t>
  </si>
  <si>
    <t>Arequipa</t>
  </si>
  <si>
    <t>Trujillo</t>
  </si>
  <si>
    <t>Cusco</t>
  </si>
  <si>
    <t>Chimbote</t>
  </si>
  <si>
    <t>Pucallpa</t>
  </si>
  <si>
    <t>Juliaca</t>
  </si>
  <si>
    <t>Ica</t>
  </si>
  <si>
    <t>Ayacucho</t>
  </si>
  <si>
    <t>Chincha Alta</t>
  </si>
  <si>
    <t>Huánuco</t>
  </si>
  <si>
    <t>Puno</t>
  </si>
  <si>
    <t>Huaráz</t>
  </si>
  <si>
    <t>Pisco (incl. San Clemente)</t>
  </si>
  <si>
    <t>Lima</t>
  </si>
  <si>
    <t>Callao</t>
  </si>
  <si>
    <t>Huancayo</t>
  </si>
  <si>
    <t>Santa Cruz de la Sierra</t>
  </si>
  <si>
    <t>Antofagasta</t>
  </si>
  <si>
    <t>El Alto</t>
  </si>
  <si>
    <t>Arica</t>
  </si>
  <si>
    <t>Iquique</t>
  </si>
  <si>
    <t>Tacna</t>
  </si>
  <si>
    <t>Cochabamba</t>
  </si>
  <si>
    <t>Calama</t>
  </si>
  <si>
    <t>Oruro</t>
  </si>
  <si>
    <t>Potosí</t>
  </si>
  <si>
    <t>San Miguel de Tucumán (Est. Tucumán)</t>
  </si>
  <si>
    <t>Salta</t>
  </si>
  <si>
    <t>Resistencia</t>
  </si>
  <si>
    <t>San Salvador de Jujuy (Est. Jujuy)</t>
  </si>
  <si>
    <t>Santiago del Estero</t>
  </si>
  <si>
    <t>Formosa</t>
  </si>
  <si>
    <t>Asunción</t>
  </si>
  <si>
    <t>ASU</t>
  </si>
  <si>
    <t>La Banda</t>
  </si>
  <si>
    <t>Ciudad del Este</t>
  </si>
  <si>
    <t>APR</t>
  </si>
  <si>
    <t>San Lorenzo</t>
  </si>
  <si>
    <t>CEN</t>
  </si>
  <si>
    <t>Luque</t>
  </si>
  <si>
    <t>Capiatá</t>
  </si>
  <si>
    <t>Lambaré</t>
  </si>
  <si>
    <t>Fernando de la Mora</t>
  </si>
  <si>
    <t>Limpio</t>
  </si>
  <si>
    <t>Ñemby</t>
  </si>
  <si>
    <t>Sucre</t>
  </si>
  <si>
    <t>Tarija</t>
  </si>
  <si>
    <t>Rosario</t>
  </si>
  <si>
    <t>Montevideo</t>
  </si>
  <si>
    <t>Santa Fe</t>
  </si>
  <si>
    <t>Corrientes</t>
  </si>
  <si>
    <t>Posadas</t>
  </si>
  <si>
    <t>Paraná</t>
  </si>
  <si>
    <t>Río Cuarto</t>
  </si>
  <si>
    <t>Concordia</t>
  </si>
  <si>
    <t>Villa María</t>
  </si>
  <si>
    <t>Reconquista (- Avellaneda)</t>
  </si>
  <si>
    <t>Salto</t>
  </si>
  <si>
    <t>Neuquén (- Plottier - Cipolletti)</t>
  </si>
  <si>
    <t>Catamarca (San Fernando del Valle de Catam)</t>
  </si>
  <si>
    <t>San Luis</t>
  </si>
  <si>
    <t>La Rioja</t>
  </si>
  <si>
    <t>Comodoro Rivadavia</t>
  </si>
  <si>
    <t>San Carlos de Bariloche</t>
  </si>
  <si>
    <t>Villa Mercedes</t>
  </si>
  <si>
    <t>Rawson (Villa Krause)</t>
  </si>
  <si>
    <t>Río Gallegos</t>
  </si>
  <si>
    <t>Trelew</t>
  </si>
  <si>
    <t>Temuco</t>
  </si>
  <si>
    <t>Concepción</t>
  </si>
  <si>
    <t>Puerto Montt</t>
  </si>
  <si>
    <t>Talca</t>
  </si>
  <si>
    <t>La Serena</t>
  </si>
  <si>
    <t>Coquimbo</t>
  </si>
  <si>
    <t>Chillán</t>
  </si>
  <si>
    <t>Copiapó</t>
  </si>
  <si>
    <t>Talcahuano</t>
  </si>
  <si>
    <t>Valdivia</t>
  </si>
  <si>
    <t>Osorno</t>
  </si>
  <si>
    <t>Los Ángeles</t>
  </si>
  <si>
    <t>Punta Arenas</t>
  </si>
  <si>
    <t>San Pedro de la Paz</t>
  </si>
  <si>
    <t>Curicó</t>
  </si>
  <si>
    <t>Coronel</t>
  </si>
  <si>
    <t>Santiago (Santiago de Chile)</t>
  </si>
  <si>
    <t>Guaymallén (Villa Nueva)</t>
  </si>
  <si>
    <t>Puente Alto</t>
  </si>
  <si>
    <t>Godoy Cruz</t>
  </si>
  <si>
    <t>Las Heras</t>
  </si>
  <si>
    <t>San Rafael</t>
  </si>
  <si>
    <t>Viña del Mar</t>
  </si>
  <si>
    <t>Mendoza</t>
  </si>
  <si>
    <t>Maipú</t>
  </si>
  <si>
    <t>Valparaíso</t>
  </si>
  <si>
    <t>San Bernardo</t>
  </si>
  <si>
    <t>Rancagua</t>
  </si>
  <si>
    <t>Quilpué</t>
  </si>
  <si>
    <t>Villa Alemana</t>
  </si>
  <si>
    <t>Buenos Aires</t>
  </si>
  <si>
    <t>La Matanza (San Justo)</t>
  </si>
  <si>
    <t>La Plata</t>
  </si>
  <si>
    <t>Lomas de Zamora</t>
  </si>
  <si>
    <t>Mar del Plata</t>
  </si>
  <si>
    <t>Quilmes</t>
  </si>
  <si>
    <t>Almirante Brown (Adrogué)</t>
  </si>
  <si>
    <t>Merlo</t>
  </si>
  <si>
    <t>Lanús</t>
  </si>
  <si>
    <t>Moreno</t>
  </si>
  <si>
    <t>Florencio Varela</t>
  </si>
  <si>
    <t>General San Martín</t>
  </si>
  <si>
    <t>Tigre</t>
  </si>
  <si>
    <t>Avellaneda</t>
  </si>
  <si>
    <t>Tres de Febrero (Caseros)</t>
  </si>
  <si>
    <t>Berazategui</t>
  </si>
  <si>
    <t>Malvinas Argentinas (Los Polvorines)</t>
  </si>
  <si>
    <t>Morón</t>
  </si>
  <si>
    <t>Esteban Echeverría (Monte Grande)</t>
  </si>
  <si>
    <t>Pilar</t>
  </si>
  <si>
    <t>Bahía Blanca</t>
  </si>
  <si>
    <t>San Isidro</t>
  </si>
  <si>
    <t>Vicente López (Olivos)</t>
  </si>
  <si>
    <t>José C. Paz</t>
  </si>
  <si>
    <t>Escobar (Belén de Escobar)</t>
  </si>
  <si>
    <t>Hurlingham</t>
  </si>
  <si>
    <t>Ituzaingó</t>
  </si>
  <si>
    <t>Ezeiza</t>
  </si>
  <si>
    <t>San Fernando</t>
  </si>
  <si>
    <t>San Nicolás de los Arroyos</t>
  </si>
  <si>
    <t>Tandil</t>
  </si>
  <si>
    <t>Zárate</t>
  </si>
  <si>
    <t>Luján (San Isidro de Lules)</t>
  </si>
  <si>
    <t>BRASIL</t>
  </si>
  <si>
    <t>BRA</t>
  </si>
  <si>
    <t>PARÁ</t>
  </si>
  <si>
    <t>AM</t>
  </si>
  <si>
    <t>ACRE</t>
  </si>
  <si>
    <t>AC</t>
  </si>
  <si>
    <t>AMAPÁ</t>
  </si>
  <si>
    <t>AP</t>
  </si>
  <si>
    <t>RORAIMA</t>
  </si>
  <si>
    <t>RR</t>
  </si>
  <si>
    <t>MARANHAO</t>
  </si>
  <si>
    <t>PIAUÍ</t>
  </si>
  <si>
    <t>PI</t>
  </si>
  <si>
    <t>TOCANTIS</t>
  </si>
  <si>
    <t>TO</t>
  </si>
  <si>
    <t>CEARÁ</t>
  </si>
  <si>
    <t>CE</t>
  </si>
  <si>
    <t>PARAÍBA</t>
  </si>
  <si>
    <t>PB</t>
  </si>
  <si>
    <t>RÍO GRANDE DEL NORTE</t>
  </si>
  <si>
    <t>RN</t>
  </si>
  <si>
    <t>PERNAMBUCO</t>
  </si>
  <si>
    <t>PE</t>
  </si>
  <si>
    <t>ALAGOAS</t>
  </si>
  <si>
    <t>SERGIPE</t>
  </si>
  <si>
    <t>SE</t>
  </si>
  <si>
    <t>GOIÁS</t>
  </si>
  <si>
    <t>GO</t>
  </si>
  <si>
    <t>MATO GROSSO</t>
  </si>
  <si>
    <t>MATO GROSSO DEL SUR</t>
  </si>
  <si>
    <t>RONDÔNIA</t>
  </si>
  <si>
    <t>RO</t>
  </si>
  <si>
    <t>BAHÍA</t>
  </si>
  <si>
    <t>MINAS GERAIS</t>
  </si>
  <si>
    <t>MG</t>
  </si>
  <si>
    <t>RÍO DE JANEIRO</t>
  </si>
  <si>
    <t>RJ</t>
  </si>
  <si>
    <t>ESPÍRITU SANTO</t>
  </si>
  <si>
    <t>ES</t>
  </si>
  <si>
    <t>SAO PAULO</t>
  </si>
  <si>
    <t>SP</t>
  </si>
  <si>
    <t>PARANÁ</t>
  </si>
  <si>
    <t>SANTA CATARINA</t>
  </si>
  <si>
    <t>RÍO GRANDE DEL SUR</t>
  </si>
  <si>
    <t>RS</t>
  </si>
  <si>
    <t>Manaus</t>
  </si>
  <si>
    <t>Belém</t>
  </si>
  <si>
    <t>Ananindeua</t>
  </si>
  <si>
    <t>Macapá</t>
  </si>
  <si>
    <t>Boa Vista</t>
  </si>
  <si>
    <t>Rio Branco</t>
  </si>
  <si>
    <t>Santarém</t>
  </si>
  <si>
    <t>Marabá</t>
  </si>
  <si>
    <t>Parauapebas</t>
  </si>
  <si>
    <t>Castanhal</t>
  </si>
  <si>
    <t>Marituba</t>
  </si>
  <si>
    <t>Santana (Porto Santana)</t>
  </si>
  <si>
    <t>Tucuruí</t>
  </si>
  <si>
    <t>São Luís</t>
  </si>
  <si>
    <t>Teresina</t>
  </si>
  <si>
    <t>Palmas</t>
  </si>
  <si>
    <t>Imperatriz</t>
  </si>
  <si>
    <t>Araguaína</t>
  </si>
  <si>
    <t>Timon</t>
  </si>
  <si>
    <t>Parnaíba</t>
  </si>
  <si>
    <t>Caxias</t>
  </si>
  <si>
    <t>Fortaleza</t>
  </si>
  <si>
    <t>Natal</t>
  </si>
  <si>
    <t>João Pessoa</t>
  </si>
  <si>
    <t>Campina Grande</t>
  </si>
  <si>
    <t>Caucaia</t>
  </si>
  <si>
    <t>Mossoró</t>
  </si>
  <si>
    <t>Juazeiro do Norte</t>
  </si>
  <si>
    <t>Parnamirim</t>
  </si>
  <si>
    <t>Maracanaú</t>
  </si>
  <si>
    <t>Sobral</t>
  </si>
  <si>
    <t>Santa Rita</t>
  </si>
  <si>
    <t>Crato</t>
  </si>
  <si>
    <t>Patos</t>
  </si>
  <si>
    <t>Recife</t>
  </si>
  <si>
    <t>Maceió</t>
  </si>
  <si>
    <t>Jaboatão (dos Guararapes)</t>
  </si>
  <si>
    <t>Aracaju</t>
  </si>
  <si>
    <t>Olinda</t>
  </si>
  <si>
    <t>Paulista</t>
  </si>
  <si>
    <t>Caruaru</t>
  </si>
  <si>
    <t>Petrolina</t>
  </si>
  <si>
    <t>Arapiraca</t>
  </si>
  <si>
    <t>Cabo de Santo Agostinho</t>
  </si>
  <si>
    <t>Nossa Senhora do Socorro</t>
  </si>
  <si>
    <t>Camaragibe</t>
  </si>
  <si>
    <t>Garanhuns</t>
  </si>
  <si>
    <t>Vitória de Santo Antão</t>
  </si>
  <si>
    <t>São Lourenço da Mata</t>
  </si>
  <si>
    <t>Igarassu</t>
  </si>
  <si>
    <t>Brasília</t>
  </si>
  <si>
    <t>Goiânia</t>
  </si>
  <si>
    <t>Campo Grande</t>
  </si>
  <si>
    <t>Cuiabá</t>
  </si>
  <si>
    <t>Aparecida de Goiânia</t>
  </si>
  <si>
    <t>Porto Velho</t>
  </si>
  <si>
    <t>Anápolis</t>
  </si>
  <si>
    <t>Várzea Grande</t>
  </si>
  <si>
    <t>Rondonópolis</t>
  </si>
  <si>
    <t>Dourados</t>
  </si>
  <si>
    <t>Rio Verde</t>
  </si>
  <si>
    <t>Águas Lindas de Goiás</t>
  </si>
  <si>
    <t>Luziânia</t>
  </si>
  <si>
    <t>Valparaíso de Goiás</t>
  </si>
  <si>
    <t>Ji-Paraná</t>
  </si>
  <si>
    <t>Trindade</t>
  </si>
  <si>
    <t>Três Lagoas</t>
  </si>
  <si>
    <t>Sinop</t>
  </si>
  <si>
    <t>Novo Gama</t>
  </si>
  <si>
    <t>Salvador</t>
  </si>
  <si>
    <t>Feira de Santana</t>
  </si>
  <si>
    <t>Vitória da Conquista</t>
  </si>
  <si>
    <t>Camaçari</t>
  </si>
  <si>
    <t>Itabuna</t>
  </si>
  <si>
    <t>Lauro de Freitas</t>
  </si>
  <si>
    <t>Juazeiro</t>
  </si>
  <si>
    <t>Ilhéus</t>
  </si>
  <si>
    <t>Jequié</t>
  </si>
  <si>
    <t>Teixeira de Freitas</t>
  </si>
  <si>
    <t>Barreiras</t>
  </si>
  <si>
    <t>Alagoinhas</t>
  </si>
  <si>
    <t>Simões Filho</t>
  </si>
  <si>
    <t>Porto Seguro</t>
  </si>
  <si>
    <t>Eunápolis</t>
  </si>
  <si>
    <t>Paulo Afonso</t>
  </si>
  <si>
    <t>Belo Horizonte</t>
  </si>
  <si>
    <t>Contagem</t>
  </si>
  <si>
    <t>Uberlândia</t>
  </si>
  <si>
    <t>Juiz de Fora</t>
  </si>
  <si>
    <t>Betim</t>
  </si>
  <si>
    <t>Montes Claros</t>
  </si>
  <si>
    <t>Ribeirão das Neves</t>
  </si>
  <si>
    <t>Uberaba</t>
  </si>
  <si>
    <t>Governador Valadares</t>
  </si>
  <si>
    <t>Ipatinga</t>
  </si>
  <si>
    <t>Sete Lagoas</t>
  </si>
  <si>
    <t>Divinópolis</t>
  </si>
  <si>
    <t>Santa Luzia</t>
  </si>
  <si>
    <t>Ibirité</t>
  </si>
  <si>
    <t>Poços de Caldas</t>
  </si>
  <si>
    <t>Patos de Minas</t>
  </si>
  <si>
    <t>Pouso Alegre</t>
  </si>
  <si>
    <t>Sabará</t>
  </si>
  <si>
    <t>Varginha</t>
  </si>
  <si>
    <t>Barbacena</t>
  </si>
  <si>
    <t>Conselheiro Lafaiete</t>
  </si>
  <si>
    <t>Vespasiano</t>
  </si>
  <si>
    <t>Teófilo Otoni</t>
  </si>
  <si>
    <t>Itabira</t>
  </si>
  <si>
    <t>Araguari</t>
  </si>
  <si>
    <t>Coronel Fabriciano</t>
  </si>
  <si>
    <t>Passos</t>
  </si>
  <si>
    <t>Ubá</t>
  </si>
  <si>
    <t>Araxá</t>
  </si>
  <si>
    <t>Rio de Janeiro</t>
  </si>
  <si>
    <t>São Gonçalo</t>
  </si>
  <si>
    <t>Duque de Caxias</t>
  </si>
  <si>
    <t>Nova Iguaçu</t>
  </si>
  <si>
    <t>Niterói</t>
  </si>
  <si>
    <t>Serra</t>
  </si>
  <si>
    <t>Belford Roxo</t>
  </si>
  <si>
    <t>Vila Velha</t>
  </si>
  <si>
    <t>São João de Meriti</t>
  </si>
  <si>
    <t>Campos dos Goytacazes</t>
  </si>
  <si>
    <t>Cariacica</t>
  </si>
  <si>
    <t>Vitória</t>
  </si>
  <si>
    <t>Petrópolis</t>
  </si>
  <si>
    <t>Volta Redonda</t>
  </si>
  <si>
    <t>Macaé</t>
  </si>
  <si>
    <t>Itaboraí</t>
  </si>
  <si>
    <t>Magé (Majé)</t>
  </si>
  <si>
    <t>Cachoeiro de Itapemirim</t>
  </si>
  <si>
    <t>Angra dos Reis</t>
  </si>
  <si>
    <t>Barra Mansa</t>
  </si>
  <si>
    <t>Mesquita</t>
  </si>
  <si>
    <t>Nova Friburgo</t>
  </si>
  <si>
    <t>Nilópolis</t>
  </si>
  <si>
    <t>Cabo Frio</t>
  </si>
  <si>
    <t>Teresópolis</t>
  </si>
  <si>
    <t>Maricá</t>
  </si>
  <si>
    <t>Queimados</t>
  </si>
  <si>
    <t>Linhares</t>
  </si>
  <si>
    <t>Rio das Ostras</t>
  </si>
  <si>
    <t>Resende</t>
  </si>
  <si>
    <t>Araruama</t>
  </si>
  <si>
    <t>Guarapari</t>
  </si>
  <si>
    <t>Itaguaí</t>
  </si>
  <si>
    <t>Colatina</t>
  </si>
  <si>
    <t>São Paulo</t>
  </si>
  <si>
    <t>Guarulhos</t>
  </si>
  <si>
    <t>Campinas</t>
  </si>
  <si>
    <t>São Bernardo do Campo</t>
  </si>
  <si>
    <t>Santo André</t>
  </si>
  <si>
    <t>Osasco</t>
  </si>
  <si>
    <t>São José dos Campos</t>
  </si>
  <si>
    <t>Ribeirão Preto</t>
  </si>
  <si>
    <t>Sorocaba</t>
  </si>
  <si>
    <t>Mauá</t>
  </si>
  <si>
    <t>Santos</t>
  </si>
  <si>
    <t>São José do Rio Preto</t>
  </si>
  <si>
    <t>Diadema</t>
  </si>
  <si>
    <t>Carapicuíba</t>
  </si>
  <si>
    <t>Mogi das Cruzes (Moji das Cruzes)</t>
  </si>
  <si>
    <t>Jundiaí</t>
  </si>
  <si>
    <t>Piracicaba</t>
  </si>
  <si>
    <t>Bauru</t>
  </si>
  <si>
    <t>São Vicente</t>
  </si>
  <si>
    <t>Itaquaquecetuba</t>
  </si>
  <si>
    <t>Franca</t>
  </si>
  <si>
    <t>Guarujá</t>
  </si>
  <si>
    <t>Praia Grande</t>
  </si>
  <si>
    <t>Taubaté</t>
  </si>
  <si>
    <t>Limeira</t>
  </si>
  <si>
    <t>Suzano (Susano)</t>
  </si>
  <si>
    <t>Taboão da Serra</t>
  </si>
  <si>
    <t>Sumaré</t>
  </si>
  <si>
    <t>Barueri</t>
  </si>
  <si>
    <t>Embu</t>
  </si>
  <si>
    <t>São Carlos</t>
  </si>
  <si>
    <t>Cotia</t>
  </si>
  <si>
    <t>Indaiatuba</t>
  </si>
  <si>
    <t>Americana</t>
  </si>
  <si>
    <t>Jacareí</t>
  </si>
  <si>
    <t>Itapevi</t>
  </si>
  <si>
    <t>Marília</t>
  </si>
  <si>
    <t>Araraquara</t>
  </si>
  <si>
    <t>Presidente Prudente</t>
  </si>
  <si>
    <t>Hortolândia</t>
  </si>
  <si>
    <t>Rio Claro</t>
  </si>
  <si>
    <t>Araçatuba</t>
  </si>
  <si>
    <t>Santa Bárbara d'Oeste</t>
  </si>
  <si>
    <t>Ferraz de Vasconcelos</t>
  </si>
  <si>
    <t>Francisco Morato</t>
  </si>
  <si>
    <t>Itapecerica da Serra</t>
  </si>
  <si>
    <t>São Caetano do Sul</t>
  </si>
  <si>
    <t>Itu</t>
  </si>
  <si>
    <t>Bragança Paulista</t>
  </si>
  <si>
    <t>Pindamonhangaba</t>
  </si>
  <si>
    <t>Itapetininga</t>
  </si>
  <si>
    <t>Mogi Guaçu (Moji Guaçu)</t>
  </si>
  <si>
    <t>Jaú</t>
  </si>
  <si>
    <t>Botucatu</t>
  </si>
  <si>
    <t>Franco da Rocha</t>
  </si>
  <si>
    <t>Cubatão</t>
  </si>
  <si>
    <t>Santana de Parnaíba</t>
  </si>
  <si>
    <t>Atibaia</t>
  </si>
  <si>
    <t>Araras</t>
  </si>
  <si>
    <t>Ribeirão Pires</t>
  </si>
  <si>
    <t>Jandira</t>
  </si>
  <si>
    <t>Sertãozinho</t>
  </si>
  <si>
    <t>Catanduva</t>
  </si>
  <si>
    <t>Várzea Paulista</t>
  </si>
  <si>
    <t>Barretos</t>
  </si>
  <si>
    <t>Birigui</t>
  </si>
  <si>
    <t>Valinhos</t>
  </si>
  <si>
    <t>Guaratinguetá</t>
  </si>
  <si>
    <t>Votorantim</t>
  </si>
  <si>
    <t>Poá</t>
  </si>
  <si>
    <t>Tatuí</t>
  </si>
  <si>
    <t>Caraguatatuba</t>
  </si>
  <si>
    <t>Ourinhos</t>
  </si>
  <si>
    <t>Curitiba</t>
  </si>
  <si>
    <t>Joinville</t>
  </si>
  <si>
    <t>Londrina</t>
  </si>
  <si>
    <t>Florianópolis</t>
  </si>
  <si>
    <t>Maringá</t>
  </si>
  <si>
    <t>Ponta Grossa</t>
  </si>
  <si>
    <t>Blumenau</t>
  </si>
  <si>
    <t>Cascavel</t>
  </si>
  <si>
    <t>São José dos Pinhais</t>
  </si>
  <si>
    <t>Foz do Iguaçu</t>
  </si>
  <si>
    <t>São José</t>
  </si>
  <si>
    <t>Colombo</t>
  </si>
  <si>
    <t>Criciúma</t>
  </si>
  <si>
    <t>Itajaí</t>
  </si>
  <si>
    <t>Chapecó</t>
  </si>
  <si>
    <t>Guarapuava</t>
  </si>
  <si>
    <t>Lages (Lajes)</t>
  </si>
  <si>
    <t>Palhoça</t>
  </si>
  <si>
    <t>Jaraguá do Sul</t>
  </si>
  <si>
    <t>Paranaguá</t>
  </si>
  <si>
    <t>Balneário Camboriú</t>
  </si>
  <si>
    <t>Pinhais</t>
  </si>
  <si>
    <t>Araucária</t>
  </si>
  <si>
    <t>Apucarana</t>
  </si>
  <si>
    <t>Brusque</t>
  </si>
  <si>
    <t>Arapongas</t>
  </si>
  <si>
    <t>Almirante Tamandaré</t>
  </si>
  <si>
    <t>Campo Largo</t>
  </si>
  <si>
    <t>Umuarama</t>
  </si>
  <si>
    <t>Porto Alegre</t>
  </si>
  <si>
    <t>Caxias do Sul</t>
  </si>
  <si>
    <t>Canoas</t>
  </si>
  <si>
    <t>Pelotas</t>
  </si>
  <si>
    <t>Gravataí</t>
  </si>
  <si>
    <t>Novo Hamburgo</t>
  </si>
  <si>
    <t>Viamão</t>
  </si>
  <si>
    <t>São Leopoldo</t>
  </si>
  <si>
    <t>Alvorada</t>
  </si>
  <si>
    <t>Rio Grande</t>
  </si>
  <si>
    <t>Passo Fundo</t>
  </si>
  <si>
    <t>Sapucaia do Sul</t>
  </si>
  <si>
    <t>Cachoeirinha</t>
  </si>
  <si>
    <t>Uruguaiana</t>
  </si>
  <si>
    <t>Santa Cruz do Sul</t>
  </si>
  <si>
    <t>Bento Gonçalves</t>
  </si>
  <si>
    <t>Bagé</t>
  </si>
  <si>
    <t>ALEMANIA</t>
  </si>
  <si>
    <t>GER</t>
  </si>
  <si>
    <t>AUSTRIA</t>
  </si>
  <si>
    <t>AUT</t>
  </si>
  <si>
    <t>DINAMARCA</t>
  </si>
  <si>
    <t>DEN</t>
  </si>
  <si>
    <t>FINLANDIA</t>
  </si>
  <si>
    <t>FIN</t>
  </si>
  <si>
    <t>GUERNSEY (R.U.)</t>
  </si>
  <si>
    <t>GGY</t>
  </si>
  <si>
    <t>IRLANDA</t>
  </si>
  <si>
    <t>IRL</t>
  </si>
  <si>
    <t>ISLA DE MAN (R.U.)</t>
  </si>
  <si>
    <t>IMN</t>
  </si>
  <si>
    <t>ISLANDIA</t>
  </si>
  <si>
    <t>ISL</t>
  </si>
  <si>
    <t>ISLAS FEROE (DIN.)</t>
  </si>
  <si>
    <t>FRO</t>
  </si>
  <si>
    <t>JERSEY (R.U.)</t>
  </si>
  <si>
    <t>JEY</t>
  </si>
  <si>
    <t>LIECHTENSTEIN</t>
  </si>
  <si>
    <t>LIE</t>
  </si>
  <si>
    <t>NORUEGA</t>
  </si>
  <si>
    <t>REINO UNIDO</t>
  </si>
  <si>
    <t>GBR</t>
  </si>
  <si>
    <t>SUECIA</t>
  </si>
  <si>
    <t>SWE</t>
  </si>
  <si>
    <t>SUIZA</t>
  </si>
  <si>
    <t>SUI</t>
  </si>
  <si>
    <t>BLACKBURN WITH DARWEN</t>
  </si>
  <si>
    <t>BLB</t>
  </si>
  <si>
    <t>BLACKPOOL</t>
  </si>
  <si>
    <t>BLP</t>
  </si>
  <si>
    <t>CUMBRIA</t>
  </si>
  <si>
    <t>CUM</t>
  </si>
  <si>
    <t>ESCOCIA</t>
  </si>
  <si>
    <t>SCO-S</t>
  </si>
  <si>
    <t>GRAN MANCHESTER</t>
  </si>
  <si>
    <t>LANCASHIRE</t>
  </si>
  <si>
    <t>LAN</t>
  </si>
  <si>
    <t>MERSEYSIDE</t>
  </si>
  <si>
    <t>CHESHIRE EAST</t>
  </si>
  <si>
    <t>CSE</t>
  </si>
  <si>
    <t>CHESHIRE WEST AND CHESTER</t>
  </si>
  <si>
    <t>CSW</t>
  </si>
  <si>
    <t>GALES</t>
  </si>
  <si>
    <t>WAL</t>
  </si>
  <si>
    <t>HALTON</t>
  </si>
  <si>
    <t>HAL</t>
  </si>
  <si>
    <t>HEREFORDSHIRE</t>
  </si>
  <si>
    <t>HFS</t>
  </si>
  <si>
    <t>IRLANDA DEL NORTE</t>
  </si>
  <si>
    <t>NIR</t>
  </si>
  <si>
    <t>SHROPSHIRE</t>
  </si>
  <si>
    <t>SHR</t>
  </si>
  <si>
    <t>TELFORD AND WREKIN</t>
  </si>
  <si>
    <t>TAW</t>
  </si>
  <si>
    <t>WARRINGTON</t>
  </si>
  <si>
    <t>WRT</t>
  </si>
  <si>
    <t>DARLINGTON</t>
  </si>
  <si>
    <t>DAR</t>
  </si>
  <si>
    <t>DERBY</t>
  </si>
  <si>
    <t>DER</t>
  </si>
  <si>
    <t>DERBYSHRE</t>
  </si>
  <si>
    <t>DSH</t>
  </si>
  <si>
    <t>DURHAM</t>
  </si>
  <si>
    <t>DUR</t>
  </si>
  <si>
    <t>EAST RIDING OF YORKSHIRE</t>
  </si>
  <si>
    <t>ERY</t>
  </si>
  <si>
    <t>HARTLEPOOL</t>
  </si>
  <si>
    <t>HAR</t>
  </si>
  <si>
    <t>KINGSTON UPTON HULL</t>
  </si>
  <si>
    <t>KUH</t>
  </si>
  <si>
    <t>LEICESTER</t>
  </si>
  <si>
    <t>LEI</t>
  </si>
  <si>
    <t>LEICESTERSHIRE</t>
  </si>
  <si>
    <t>LSH</t>
  </si>
  <si>
    <t>LINCOLNSHIRE</t>
  </si>
  <si>
    <t>LIN</t>
  </si>
  <si>
    <t>MIDDLESBROUGH</t>
  </si>
  <si>
    <t>MID</t>
  </si>
  <si>
    <t>NORTH EAST LINCOLNSHIRE</t>
  </si>
  <si>
    <t>NEL</t>
  </si>
  <si>
    <t>NORTH LINCOLNSHIRE</t>
  </si>
  <si>
    <t>NLS</t>
  </si>
  <si>
    <t>NORTH YORKSHIRE</t>
  </si>
  <si>
    <t>NYS</t>
  </si>
  <si>
    <t>NORTHUMBERLAND</t>
  </si>
  <si>
    <t>NHL</t>
  </si>
  <si>
    <t>NOTTINGHAM</t>
  </si>
  <si>
    <t>NOT</t>
  </si>
  <si>
    <t>NOTTINGHAMSHIRE</t>
  </si>
  <si>
    <t>NTS</t>
  </si>
  <si>
    <t>REDCAR AND CLEVELAND</t>
  </si>
  <si>
    <t>RAC</t>
  </si>
  <si>
    <t>RUTLAND</t>
  </si>
  <si>
    <t>RUT</t>
  </si>
  <si>
    <t>SOUTH YORKSHIRE</t>
  </si>
  <si>
    <t>SYS</t>
  </si>
  <si>
    <t>STOCKTON-ON-TEES</t>
  </si>
  <si>
    <t>SOT</t>
  </si>
  <si>
    <t>TYNE AND WEAR</t>
  </si>
  <si>
    <t>TYN</t>
  </si>
  <si>
    <t>WEST YORKSHIRE</t>
  </si>
  <si>
    <t>WYS</t>
  </si>
  <si>
    <t>YORK</t>
  </si>
  <si>
    <t>BEDFORD</t>
  </si>
  <si>
    <t>BFD</t>
  </si>
  <si>
    <t>BRACKNELL FOREST</t>
  </si>
  <si>
    <t>BRF</t>
  </si>
  <si>
    <t>BUCKINGHAMSHIRE</t>
  </si>
  <si>
    <t>BHS</t>
  </si>
  <si>
    <t>CAMBRIDGESHIRE</t>
  </si>
  <si>
    <t>CENTRAL BEDFORDSHIRE</t>
  </si>
  <si>
    <t>CBF</t>
  </si>
  <si>
    <t>GLOUCESTERSHIRE</t>
  </si>
  <si>
    <t>GLO</t>
  </si>
  <si>
    <t>LUTON</t>
  </si>
  <si>
    <t>LUT</t>
  </si>
  <si>
    <t>MILTON KEYNES</t>
  </si>
  <si>
    <t>MKE</t>
  </si>
  <si>
    <t>NORFOLK</t>
  </si>
  <si>
    <t>NFK</t>
  </si>
  <si>
    <t>NORTHAMPTONSHIRE</t>
  </si>
  <si>
    <t>NHS</t>
  </si>
  <si>
    <t>OXFORDSHIRE</t>
  </si>
  <si>
    <t>OFS</t>
  </si>
  <si>
    <t>PETERBOROUGH</t>
  </si>
  <si>
    <t>PET</t>
  </si>
  <si>
    <t>READING</t>
  </si>
  <si>
    <t>REA</t>
  </si>
  <si>
    <t>SLOUGH</t>
  </si>
  <si>
    <t>SLO</t>
  </si>
  <si>
    <t>STAFFORDSHIRE</t>
  </si>
  <si>
    <t>SFS</t>
  </si>
  <si>
    <t>STOKE-ON-TRENT</t>
  </si>
  <si>
    <t>STR</t>
  </si>
  <si>
    <t>SUFFOLK</t>
  </si>
  <si>
    <t>SUF</t>
  </si>
  <si>
    <t>WARWICKSHIRE</t>
  </si>
  <si>
    <t>WAR</t>
  </si>
  <si>
    <t>WEST BERKSHIRE</t>
  </si>
  <si>
    <t>WBS</t>
  </si>
  <si>
    <t>WEST MIDLANDS</t>
  </si>
  <si>
    <t>WML</t>
  </si>
  <si>
    <t>WINDSOR AND MAIDENHEAD</t>
  </si>
  <si>
    <t>WAM</t>
  </si>
  <si>
    <t>WOKINGHAM</t>
  </si>
  <si>
    <t>WOK</t>
  </si>
  <si>
    <t>WORCESTERSHIRE</t>
  </si>
  <si>
    <t>WOR</t>
  </si>
  <si>
    <t>ESSEX</t>
  </si>
  <si>
    <t>ESS</t>
  </si>
  <si>
    <t>GRAN LONDRES</t>
  </si>
  <si>
    <t>LON</t>
  </si>
  <si>
    <t>HERTFORDSHIRE</t>
  </si>
  <si>
    <t>SOUTHEND-ON-SEA</t>
  </si>
  <si>
    <t>SOS</t>
  </si>
  <si>
    <t>THURROCK</t>
  </si>
  <si>
    <t>THU</t>
  </si>
  <si>
    <t>BATH AND NORTH EAST SOMERSET</t>
  </si>
  <si>
    <t>BSS</t>
  </si>
  <si>
    <t>BOURNEMOUTH</t>
  </si>
  <si>
    <t>BMO</t>
  </si>
  <si>
    <t>BRIGHTON AND HOVE</t>
  </si>
  <si>
    <t>BRISTOL</t>
  </si>
  <si>
    <t>BRI</t>
  </si>
  <si>
    <t>CORNWALL</t>
  </si>
  <si>
    <t>DEVON</t>
  </si>
  <si>
    <t>DEV</t>
  </si>
  <si>
    <t>DORSET</t>
  </si>
  <si>
    <t>DST</t>
  </si>
  <si>
    <t>EAST SUSSEX</t>
  </si>
  <si>
    <t>ESX</t>
  </si>
  <si>
    <t>HAMPSHIRE</t>
  </si>
  <si>
    <t>HSH</t>
  </si>
  <si>
    <t>ISLA DE WIGHT</t>
  </si>
  <si>
    <t>WIG</t>
  </si>
  <si>
    <t>ISLAS SORLINGAS</t>
  </si>
  <si>
    <t>SCI</t>
  </si>
  <si>
    <t>KENT</t>
  </si>
  <si>
    <t>KEN</t>
  </si>
  <si>
    <t>MEDWAY</t>
  </si>
  <si>
    <t>MED</t>
  </si>
  <si>
    <t>NORTH SOMERSET</t>
  </si>
  <si>
    <t>NSS</t>
  </si>
  <si>
    <t>PLYMOUTH</t>
  </si>
  <si>
    <t>PLY</t>
  </si>
  <si>
    <t>POOLE</t>
  </si>
  <si>
    <t>POO</t>
  </si>
  <si>
    <t>PORTSMOUTH</t>
  </si>
  <si>
    <t>PMO</t>
  </si>
  <si>
    <t>SOMERSET</t>
  </si>
  <si>
    <t>SOM</t>
  </si>
  <si>
    <t>SOUTH GLOUCESTERSHIRE</t>
  </si>
  <si>
    <t>SGS</t>
  </si>
  <si>
    <t>SOUTHAMPTON</t>
  </si>
  <si>
    <t>SHT</t>
  </si>
  <si>
    <t>SURREY</t>
  </si>
  <si>
    <t>SWINDON</t>
  </si>
  <si>
    <t>SWI</t>
  </si>
  <si>
    <t>TORBAY</t>
  </si>
  <si>
    <t>TBY</t>
  </si>
  <si>
    <t>WEST SUSSEX</t>
  </si>
  <si>
    <t>WSX</t>
  </si>
  <si>
    <t>WILTSHIRE</t>
  </si>
  <si>
    <t>WSH</t>
  </si>
  <si>
    <t>HAMBURGO</t>
  </si>
  <si>
    <t>HH</t>
  </si>
  <si>
    <t>MACKLEMBURGO - POMERANIA OCCIDENTAL</t>
  </si>
  <si>
    <t>MV</t>
  </si>
  <si>
    <t>SCHLESWIG - HOLSTEIN</t>
  </si>
  <si>
    <t>SH</t>
  </si>
  <si>
    <t>BAJA SAJONIA</t>
  </si>
  <si>
    <t>NI</t>
  </si>
  <si>
    <t>BREMEN</t>
  </si>
  <si>
    <t>HB</t>
  </si>
  <si>
    <t>SAJONIA - ANHALT</t>
  </si>
  <si>
    <t>ST</t>
  </si>
  <si>
    <t>BERLÍN</t>
  </si>
  <si>
    <t>BE</t>
  </si>
  <si>
    <t>BRANDEBURGO</t>
  </si>
  <si>
    <t>BB</t>
  </si>
  <si>
    <t>SAJONIA</t>
  </si>
  <si>
    <t>SN</t>
  </si>
  <si>
    <t>TURINGIA</t>
  </si>
  <si>
    <t>TH</t>
  </si>
  <si>
    <t>BAVIERA</t>
  </si>
  <si>
    <t>BY</t>
  </si>
  <si>
    <t>RENANIA DEL NORTE - WESTFALIA</t>
  </si>
  <si>
    <t>NW</t>
  </si>
  <si>
    <t>HESSE</t>
  </si>
  <si>
    <t>HE</t>
  </si>
  <si>
    <t>RENANIA - PALATINADO</t>
  </si>
  <si>
    <t>RP</t>
  </si>
  <si>
    <t>SARRE</t>
  </si>
  <si>
    <t>SL</t>
  </si>
  <si>
    <t>BADEN - WURTEMBERG</t>
  </si>
  <si>
    <t>BW</t>
  </si>
  <si>
    <t>Liverpool</t>
  </si>
  <si>
    <t>Glasgow</t>
  </si>
  <si>
    <t>GLC-S</t>
  </si>
  <si>
    <t>Bolton</t>
  </si>
  <si>
    <t>Edinburgh</t>
  </si>
  <si>
    <t>CEB-S</t>
  </si>
  <si>
    <t>Blackpool</t>
  </si>
  <si>
    <t>Birkenhead</t>
  </si>
  <si>
    <t>Sale</t>
  </si>
  <si>
    <t>Blackburn</t>
  </si>
  <si>
    <t>Rochdale</t>
  </si>
  <si>
    <t>Stockport</t>
  </si>
  <si>
    <t>Salford</t>
  </si>
  <si>
    <t>Wigan</t>
  </si>
  <si>
    <t>St Helens</t>
  </si>
  <si>
    <t>Aberdeen</t>
  </si>
  <si>
    <t>ABC-S</t>
  </si>
  <si>
    <t>Dundee</t>
  </si>
  <si>
    <t>DDC-S</t>
  </si>
  <si>
    <t>Dublin</t>
  </si>
  <si>
    <t>D</t>
  </si>
  <si>
    <t>Cork</t>
  </si>
  <si>
    <t>C</t>
  </si>
  <si>
    <t>Warrington</t>
  </si>
  <si>
    <t>Telford</t>
  </si>
  <si>
    <t>Belfast</t>
  </si>
  <si>
    <t>NIR-I</t>
  </si>
  <si>
    <t>Cardiff</t>
  </si>
  <si>
    <t>CAR-W</t>
  </si>
  <si>
    <t>Swansea</t>
  </si>
  <si>
    <t>SWA-W</t>
  </si>
  <si>
    <t>Newport</t>
  </si>
  <si>
    <t>NEW-W</t>
  </si>
  <si>
    <t>Sheffield</t>
  </si>
  <si>
    <t>Leeds</t>
  </si>
  <si>
    <t>Leicester</t>
  </si>
  <si>
    <t>Bradford</t>
  </si>
  <si>
    <t>Nottingham</t>
  </si>
  <si>
    <t>Kingston upon Hull</t>
  </si>
  <si>
    <t>Newcastle upon Tyne</t>
  </si>
  <si>
    <t>Derby</t>
  </si>
  <si>
    <t>Middlesbrough</t>
  </si>
  <si>
    <t>Sunderland</t>
  </si>
  <si>
    <t>Huddersfield</t>
  </si>
  <si>
    <t>York</t>
  </si>
  <si>
    <t>Gateshead</t>
  </si>
  <si>
    <t>Doncaster</t>
  </si>
  <si>
    <t>Rotherham</t>
  </si>
  <si>
    <t>Coventry</t>
  </si>
  <si>
    <t>Stoke-on-Trent</t>
  </si>
  <si>
    <t>Reading</t>
  </si>
  <si>
    <t>Northampton</t>
  </si>
  <si>
    <t>Luton</t>
  </si>
  <si>
    <t>Wolverhampton</t>
  </si>
  <si>
    <t>Norwich</t>
  </si>
  <si>
    <t>Milton Keynes</t>
  </si>
  <si>
    <t>Peterborough</t>
  </si>
  <si>
    <t>Oxford</t>
  </si>
  <si>
    <t>Slough</t>
  </si>
  <si>
    <t>Ipswich</t>
  </si>
  <si>
    <t>Gloucester</t>
  </si>
  <si>
    <t>Solihull</t>
  </si>
  <si>
    <t>High Wycombe</t>
  </si>
  <si>
    <t>Cheltenham</t>
  </si>
  <si>
    <t>Sutton Coldfield</t>
  </si>
  <si>
    <t>Southend-on-Sea</t>
  </si>
  <si>
    <t>Watford</t>
  </si>
  <si>
    <t>Colchester</t>
  </si>
  <si>
    <t>Chelmsford</t>
  </si>
  <si>
    <t>Basildon</t>
  </si>
  <si>
    <t>Bristol</t>
  </si>
  <si>
    <t>Southampton</t>
  </si>
  <si>
    <t>Portsmouth</t>
  </si>
  <si>
    <t>Plymouth</t>
  </si>
  <si>
    <t>Brighton and Hove</t>
  </si>
  <si>
    <t>Bournemouth</t>
  </si>
  <si>
    <t>Swindon</t>
  </si>
  <si>
    <t>Poole</t>
  </si>
  <si>
    <t>Exeter</t>
  </si>
  <si>
    <t>Eastbourne</t>
  </si>
  <si>
    <t>Worthing</t>
  </si>
  <si>
    <t>Maidstone</t>
  </si>
  <si>
    <t>Basingstoke</t>
  </si>
  <si>
    <t>Crawley</t>
  </si>
  <si>
    <t>Woking</t>
  </si>
  <si>
    <t>Gillingham</t>
  </si>
  <si>
    <t>Stockholm</t>
  </si>
  <si>
    <t>STO</t>
  </si>
  <si>
    <t>Göteborg [Gothenburg]</t>
  </si>
  <si>
    <t>VGÖ</t>
  </si>
  <si>
    <t>Malmö</t>
  </si>
  <si>
    <t>SKA</t>
  </si>
  <si>
    <t>Oslo</t>
  </si>
  <si>
    <t>OSL</t>
  </si>
  <si>
    <t>Uppsala</t>
  </si>
  <si>
    <t>UPP</t>
  </si>
  <si>
    <t>Linköping</t>
  </si>
  <si>
    <t>ÖST</t>
  </si>
  <si>
    <t>Västerås</t>
  </si>
  <si>
    <t>VML</t>
  </si>
  <si>
    <t>Örebro</t>
  </si>
  <si>
    <t>ÖRE</t>
  </si>
  <si>
    <t>Helsingborg</t>
  </si>
  <si>
    <t>Norrköping</t>
  </si>
  <si>
    <t>Jönköping</t>
  </si>
  <si>
    <t>JÖN</t>
  </si>
  <si>
    <t>Umeå</t>
  </si>
  <si>
    <t>VÄS</t>
  </si>
  <si>
    <t>Lund</t>
  </si>
  <si>
    <t>Borås</t>
  </si>
  <si>
    <t>Helsinki</t>
  </si>
  <si>
    <t>UUS</t>
  </si>
  <si>
    <t>Huddinge</t>
  </si>
  <si>
    <t>Eskilstuna</t>
  </si>
  <si>
    <t>SÖD</t>
  </si>
  <si>
    <t>Bergen</t>
  </si>
  <si>
    <t>HOR</t>
  </si>
  <si>
    <t>Trondheim</t>
  </si>
  <si>
    <t>Espoo</t>
  </si>
  <si>
    <t>Stavanger</t>
  </si>
  <si>
    <t>ROG</t>
  </si>
  <si>
    <t>Bærum</t>
  </si>
  <si>
    <t>AKE</t>
  </si>
  <si>
    <t>Tampere</t>
  </si>
  <si>
    <t>PIR</t>
  </si>
  <si>
    <t>Vantaa</t>
  </si>
  <si>
    <t>Oulu</t>
  </si>
  <si>
    <t>PPO</t>
  </si>
  <si>
    <t>Turku</t>
  </si>
  <si>
    <t>VSS</t>
  </si>
  <si>
    <t>Jyväskylä</t>
  </si>
  <si>
    <t>KSO</t>
  </si>
  <si>
    <t>Reykjavík</t>
  </si>
  <si>
    <t>HOF</t>
  </si>
  <si>
    <t>Kuopio</t>
  </si>
  <si>
    <t>PSA</t>
  </si>
  <si>
    <t>Lahti</t>
  </si>
  <si>
    <t>PHÄ</t>
  </si>
  <si>
    <t>Hamburg</t>
  </si>
  <si>
    <t>København</t>
  </si>
  <si>
    <t>HOV</t>
  </si>
  <si>
    <t>Kiel</t>
  </si>
  <si>
    <t>Lübeck</t>
  </si>
  <si>
    <t>Rostock</t>
  </si>
  <si>
    <t>Aarhus</t>
  </si>
  <si>
    <t>MJL</t>
  </si>
  <si>
    <t>Odense</t>
  </si>
  <si>
    <t>SDM</t>
  </si>
  <si>
    <t>Aalborg</t>
  </si>
  <si>
    <t>NJL</t>
  </si>
  <si>
    <t>Bremen</t>
  </si>
  <si>
    <t>Hannover [Hanover]</t>
  </si>
  <si>
    <t>Braunschweig [Brunswick]</t>
  </si>
  <si>
    <t>Halle (Saale)</t>
  </si>
  <si>
    <t>Magdeburg</t>
  </si>
  <si>
    <t>Oldenburg (Oldenburg)</t>
  </si>
  <si>
    <t>Osnabrück</t>
  </si>
  <si>
    <t>Wolfsburg</t>
  </si>
  <si>
    <t>Göttingen</t>
  </si>
  <si>
    <t>Bremerhaven</t>
  </si>
  <si>
    <t>Berlin</t>
  </si>
  <si>
    <t>Leipzig</t>
  </si>
  <si>
    <t>Dresden</t>
  </si>
  <si>
    <t>Chemnitz</t>
  </si>
  <si>
    <t>Erfurt</t>
  </si>
  <si>
    <t>Potsdam</t>
  </si>
  <si>
    <t>Jena</t>
  </si>
  <si>
    <t>München [Munich]</t>
  </si>
  <si>
    <t>Nürnberg [Nuremberg]</t>
  </si>
  <si>
    <t>Augsburg</t>
  </si>
  <si>
    <t>Regensburg</t>
  </si>
  <si>
    <t>Ingolstadt</t>
  </si>
  <si>
    <t>Würzburg</t>
  </si>
  <si>
    <t>Fürth</t>
  </si>
  <si>
    <t>Erlangen</t>
  </si>
  <si>
    <t>Köln [Cologne]</t>
  </si>
  <si>
    <t>Düsseldorf [Dusseldorf]</t>
  </si>
  <si>
    <t>Dortmund</t>
  </si>
  <si>
    <t>Essen</t>
  </si>
  <si>
    <t>Duisburg</t>
  </si>
  <si>
    <t>Bochum</t>
  </si>
  <si>
    <t>Wuppertal</t>
  </si>
  <si>
    <t>Bielefeld</t>
  </si>
  <si>
    <t>Bonn</t>
  </si>
  <si>
    <t>Münster</t>
  </si>
  <si>
    <t>Gelsenkirchen</t>
  </si>
  <si>
    <t>Mönchengladbach</t>
  </si>
  <si>
    <t>Aachen [Aix-la-Chapelle]</t>
  </si>
  <si>
    <t>Krefeld</t>
  </si>
  <si>
    <t>Oberhausen</t>
  </si>
  <si>
    <t>Hagen</t>
  </si>
  <si>
    <t>Hamm</t>
  </si>
  <si>
    <t>Mülheim an der Ruhr</t>
  </si>
  <si>
    <t>Leverkusen</t>
  </si>
  <si>
    <t>Solingen</t>
  </si>
  <si>
    <t>Herne</t>
  </si>
  <si>
    <t>Neuss</t>
  </si>
  <si>
    <t>Paderborn</t>
  </si>
  <si>
    <t>Bottrop</t>
  </si>
  <si>
    <t>Recklinghausen</t>
  </si>
  <si>
    <t>Bergisch Gladbach</t>
  </si>
  <si>
    <t>Remscheid</t>
  </si>
  <si>
    <t>Moers</t>
  </si>
  <si>
    <t>Frankfurt am Main</t>
  </si>
  <si>
    <t>Wiesbaden</t>
  </si>
  <si>
    <t>Mainz</t>
  </si>
  <si>
    <t>Kassel</t>
  </si>
  <si>
    <t>Saarbrücken</t>
  </si>
  <si>
    <t>Ludwigshafen (Ludwigshafen am Rhein)</t>
  </si>
  <si>
    <t>Darmstadt</t>
  </si>
  <si>
    <t>Offenbach am Main</t>
  </si>
  <si>
    <t>Koblenz</t>
  </si>
  <si>
    <t>Trier</t>
  </si>
  <si>
    <t>Stuttgart</t>
  </si>
  <si>
    <t>Karlsruhe</t>
  </si>
  <si>
    <t>Mannheim</t>
  </si>
  <si>
    <t>Freiburg (Freiburg im Breisgau)</t>
  </si>
  <si>
    <t>Heidelberg</t>
  </si>
  <si>
    <t>Ulm</t>
  </si>
  <si>
    <t>Heilbronn</t>
  </si>
  <si>
    <t>Pforzheim</t>
  </si>
  <si>
    <t>Reutlingen</t>
  </si>
  <si>
    <t>Wien</t>
  </si>
  <si>
    <t>Zürich</t>
  </si>
  <si>
    <t>ZH</t>
  </si>
  <si>
    <t>Graz</t>
  </si>
  <si>
    <t>Stm</t>
  </si>
  <si>
    <t>Linz</t>
  </si>
  <si>
    <t>OÖ</t>
  </si>
  <si>
    <t>Genève</t>
  </si>
  <si>
    <t>GE</t>
  </si>
  <si>
    <t>Basel</t>
  </si>
  <si>
    <t>BS</t>
  </si>
  <si>
    <t>Salzburg</t>
  </si>
  <si>
    <t>Sbg</t>
  </si>
  <si>
    <t>Innsbruck</t>
  </si>
  <si>
    <t>Tir</t>
  </si>
  <si>
    <t>Lausanne</t>
  </si>
  <si>
    <t>VD</t>
  </si>
  <si>
    <t>Bern</t>
  </si>
  <si>
    <t>Winterthur</t>
  </si>
  <si>
    <t>BENÍN</t>
  </si>
  <si>
    <t>BURKINA FASO</t>
  </si>
  <si>
    <t>BFA</t>
  </si>
  <si>
    <t>CABO VERDE</t>
  </si>
  <si>
    <t>CPV</t>
  </si>
  <si>
    <t>COSTA DE MARFIL</t>
  </si>
  <si>
    <t>CIV</t>
  </si>
  <si>
    <t>GAMBIA</t>
  </si>
  <si>
    <t>GAM</t>
  </si>
  <si>
    <t>GHANA</t>
  </si>
  <si>
    <t>GHA</t>
  </si>
  <si>
    <t>GUINEA</t>
  </si>
  <si>
    <t>GUINEA-BISÁU</t>
  </si>
  <si>
    <t>GNB</t>
  </si>
  <si>
    <t>LIBERIA</t>
  </si>
  <si>
    <t>LBR</t>
  </si>
  <si>
    <t>MALÍ</t>
  </si>
  <si>
    <t>MLI</t>
  </si>
  <si>
    <t>NÍGER</t>
  </si>
  <si>
    <t>NIG</t>
  </si>
  <si>
    <t>SENEGAL</t>
  </si>
  <si>
    <t>SEN</t>
  </si>
  <si>
    <t>SIERRA LEONA</t>
  </si>
  <si>
    <t>SLE</t>
  </si>
  <si>
    <t>TOGO</t>
  </si>
  <si>
    <t>TOG</t>
  </si>
  <si>
    <t>DAKAR</t>
  </si>
  <si>
    <t>DAK</t>
  </si>
  <si>
    <t>DIOURBEL</t>
  </si>
  <si>
    <t>DIO</t>
  </si>
  <si>
    <t>FATICK</t>
  </si>
  <si>
    <t>FAT</t>
  </si>
  <si>
    <t>KAOLACK</t>
  </si>
  <si>
    <t>KAO</t>
  </si>
  <si>
    <t>LOUGA</t>
  </si>
  <si>
    <t>LOU</t>
  </si>
  <si>
    <t>MATAM</t>
  </si>
  <si>
    <t>SAINT - LOUIS</t>
  </si>
  <si>
    <t>STL</t>
  </si>
  <si>
    <t>THIÈS</t>
  </si>
  <si>
    <t>THI</t>
  </si>
  <si>
    <t>BAMAKO</t>
  </si>
  <si>
    <t>BAM</t>
  </si>
  <si>
    <t>KAYES</t>
  </si>
  <si>
    <t>KAY</t>
  </si>
  <si>
    <t>KULIKORÓ</t>
  </si>
  <si>
    <t>KOU</t>
  </si>
  <si>
    <t>SIKASO</t>
  </si>
  <si>
    <t>SIK</t>
  </si>
  <si>
    <t>KAFFRINE</t>
  </si>
  <si>
    <t>KAF</t>
  </si>
  <si>
    <t>KÉDOUGOU</t>
  </si>
  <si>
    <t>KED</t>
  </si>
  <si>
    <t>KOLDA</t>
  </si>
  <si>
    <t>KOL</t>
  </si>
  <si>
    <t>TAMBACOUNDA</t>
  </si>
  <si>
    <t>BOKÉ</t>
  </si>
  <si>
    <t>BOK</t>
  </si>
  <si>
    <t>CONAKRY</t>
  </si>
  <si>
    <t>CON</t>
  </si>
  <si>
    <t>FARANAH</t>
  </si>
  <si>
    <t>FAR</t>
  </si>
  <si>
    <t>KINDIA</t>
  </si>
  <si>
    <t>KIN</t>
  </si>
  <si>
    <t>LABÉ</t>
  </si>
  <si>
    <t>LAB</t>
  </si>
  <si>
    <t>MAMOU</t>
  </si>
  <si>
    <t>MAM</t>
  </si>
  <si>
    <t>SÉDHIOU</t>
  </si>
  <si>
    <t>SED</t>
  </si>
  <si>
    <t>ZIGUINCHOR</t>
  </si>
  <si>
    <t>ZIN</t>
  </si>
  <si>
    <t>KANKAN</t>
  </si>
  <si>
    <t>KAN</t>
  </si>
  <si>
    <t>NZÉRÉKORÉ</t>
  </si>
  <si>
    <t>NZE</t>
  </si>
  <si>
    <t>BSA</t>
  </si>
  <si>
    <t>COMOÉ</t>
  </si>
  <si>
    <t>GOH-DJIBOUA</t>
  </si>
  <si>
    <t>GDJ</t>
  </si>
  <si>
    <t>LACS</t>
  </si>
  <si>
    <t>LAC</t>
  </si>
  <si>
    <t>LAGUNES</t>
  </si>
  <si>
    <t>LAG</t>
  </si>
  <si>
    <t>MONTAGNES</t>
  </si>
  <si>
    <t>SASSANDRA - MARAHOUÉ</t>
  </si>
  <si>
    <t>WORODOUGOU</t>
  </si>
  <si>
    <t>YAMOUSSOUKRO</t>
  </si>
  <si>
    <t>YAM</t>
  </si>
  <si>
    <t>ALIBORI</t>
  </si>
  <si>
    <t>ALI</t>
  </si>
  <si>
    <t>ATAKORA</t>
  </si>
  <si>
    <t>ATA</t>
  </si>
  <si>
    <t>BAZÉGA</t>
  </si>
  <si>
    <t>BAZ</t>
  </si>
  <si>
    <t>BOULGOU</t>
  </si>
  <si>
    <t>BLG</t>
  </si>
  <si>
    <t>BOULKIEMDÉ</t>
  </si>
  <si>
    <t>BLK</t>
  </si>
  <si>
    <t>GANZOURGOU</t>
  </si>
  <si>
    <t>GAN</t>
  </si>
  <si>
    <t>GNAGNA</t>
  </si>
  <si>
    <t>GNA</t>
  </si>
  <si>
    <t>GOURMA</t>
  </si>
  <si>
    <t>GOU</t>
  </si>
  <si>
    <t>KADIOGO</t>
  </si>
  <si>
    <t>KAD</t>
  </si>
  <si>
    <t>KOMANDJOARI</t>
  </si>
  <si>
    <t>KMD</t>
  </si>
  <si>
    <t>KOMPIENGA</t>
  </si>
  <si>
    <t>KMP</t>
  </si>
  <si>
    <t>KOULPÉLOGO</t>
  </si>
  <si>
    <t>KOP</t>
  </si>
  <si>
    <t>KOURITENGA</t>
  </si>
  <si>
    <t>KOT</t>
  </si>
  <si>
    <t>KOURWÉOGO</t>
  </si>
  <si>
    <t>KOW</t>
  </si>
  <si>
    <t>LOROUM</t>
  </si>
  <si>
    <t>NAHOURI</t>
  </si>
  <si>
    <t>NAO</t>
  </si>
  <si>
    <t>NAMENTENGA</t>
  </si>
  <si>
    <t>NAM</t>
  </si>
  <si>
    <t>OUBRITENGA</t>
  </si>
  <si>
    <t>OUB</t>
  </si>
  <si>
    <t>OUDALAN</t>
  </si>
  <si>
    <t>OUD</t>
  </si>
  <si>
    <t>PASSORÉ</t>
  </si>
  <si>
    <t>SANGUIÉ</t>
  </si>
  <si>
    <t>SNG</t>
  </si>
  <si>
    <t>SANMATENGA</t>
  </si>
  <si>
    <t>SÉNO</t>
  </si>
  <si>
    <t>SISSILI</t>
  </si>
  <si>
    <t>SIS</t>
  </si>
  <si>
    <t>SOUM</t>
  </si>
  <si>
    <t>TAPOA</t>
  </si>
  <si>
    <t>TAP</t>
  </si>
  <si>
    <t>YAGHA</t>
  </si>
  <si>
    <t>YAG</t>
  </si>
  <si>
    <t>YATENGA</t>
  </si>
  <si>
    <t>YAT</t>
  </si>
  <si>
    <t>ZIRO</t>
  </si>
  <si>
    <t>ZIR</t>
  </si>
  <si>
    <t>ZONDOMA</t>
  </si>
  <si>
    <t>ZON</t>
  </si>
  <si>
    <t>ZOUNDWÉOGO</t>
  </si>
  <si>
    <t>ZOU</t>
  </si>
  <si>
    <t>KARA</t>
  </si>
  <si>
    <t>KAR</t>
  </si>
  <si>
    <t>SABANA</t>
  </si>
  <si>
    <t>SAV</t>
  </si>
  <si>
    <t>BALÉ</t>
  </si>
  <si>
    <t>BAL</t>
  </si>
  <si>
    <t>BANWA</t>
  </si>
  <si>
    <t>BAN</t>
  </si>
  <si>
    <t>BOUGOURIBA</t>
  </si>
  <si>
    <t>BGR</t>
  </si>
  <si>
    <t>HOUET</t>
  </si>
  <si>
    <t>HOU</t>
  </si>
  <si>
    <t>IOBA</t>
  </si>
  <si>
    <t>IOB</t>
  </si>
  <si>
    <t>KÉNÉDOUGOU</t>
  </si>
  <si>
    <t>KOSSI</t>
  </si>
  <si>
    <t>KOS</t>
  </si>
  <si>
    <t>LÉRABA</t>
  </si>
  <si>
    <t>LER</t>
  </si>
  <si>
    <t>MOUHOUN</t>
  </si>
  <si>
    <t>MOU</t>
  </si>
  <si>
    <t>NAYALA</t>
  </si>
  <si>
    <t>NOUMBIEL</t>
  </si>
  <si>
    <t>NOU</t>
  </si>
  <si>
    <t>PONI</t>
  </si>
  <si>
    <t>PON</t>
  </si>
  <si>
    <t>SOUROU</t>
  </si>
  <si>
    <t>SOR</t>
  </si>
  <si>
    <t>TUY</t>
  </si>
  <si>
    <t>ABIDJAN</t>
  </si>
  <si>
    <t>ABI</t>
  </si>
  <si>
    <t>DENGUÉLÉ</t>
  </si>
  <si>
    <t>SAVANES</t>
  </si>
  <si>
    <t>VALLÉE DU BANDAMA</t>
  </si>
  <si>
    <t>VBA</t>
  </si>
  <si>
    <t>ZANZAN</t>
  </si>
  <si>
    <t>ZAN</t>
  </si>
  <si>
    <t>ATLANTIQUE</t>
  </si>
  <si>
    <t>BORGOU</t>
  </si>
  <si>
    <t>BOR</t>
  </si>
  <si>
    <t>COLLINES</t>
  </si>
  <si>
    <t>DONGA</t>
  </si>
  <si>
    <t>DON</t>
  </si>
  <si>
    <t>KOUFFO</t>
  </si>
  <si>
    <t>COU</t>
  </si>
  <si>
    <t>LITTORAL</t>
  </si>
  <si>
    <t>LIT</t>
  </si>
  <si>
    <t>MONO</t>
  </si>
  <si>
    <t>PLATEAU</t>
  </si>
  <si>
    <t>PLA</t>
  </si>
  <si>
    <t>QUÉMÉ</t>
  </si>
  <si>
    <t>OUE</t>
  </si>
  <si>
    <t>CENTRAL</t>
  </si>
  <si>
    <t>MARÍTIMA</t>
  </si>
  <si>
    <t>MAR</t>
  </si>
  <si>
    <t>PLATEAUX</t>
  </si>
  <si>
    <t>GAO</t>
  </si>
  <si>
    <t>KIDAL</t>
  </si>
  <si>
    <t>KID</t>
  </si>
  <si>
    <t>MOPTI</t>
  </si>
  <si>
    <t>MOP</t>
  </si>
  <si>
    <t>SEGÚ</t>
  </si>
  <si>
    <t>SEG</t>
  </si>
  <si>
    <t>TOMBUCTÚ</t>
  </si>
  <si>
    <t>TOM</t>
  </si>
  <si>
    <t>DOSSO</t>
  </si>
  <si>
    <t>DOS</t>
  </si>
  <si>
    <t>NIAMEY</t>
  </si>
  <si>
    <t>NIA</t>
  </si>
  <si>
    <t>TILLABÉRI</t>
  </si>
  <si>
    <t>TIL</t>
  </si>
  <si>
    <t>AGADEZ</t>
  </si>
  <si>
    <t>AGA</t>
  </si>
  <si>
    <t>DIFFA</t>
  </si>
  <si>
    <t>DIF</t>
  </si>
  <si>
    <t>MARADI</t>
  </si>
  <si>
    <t>TAHOUA</t>
  </si>
  <si>
    <t>TAH</t>
  </si>
  <si>
    <t>ZINDER</t>
  </si>
  <si>
    <t>ALTA GHANA OCCIDENTAL</t>
  </si>
  <si>
    <t>UWE</t>
  </si>
  <si>
    <t>ALTA GHANA ORIENTAL</t>
  </si>
  <si>
    <t>UEA</t>
  </si>
  <si>
    <t>BRONG - AHAFO</t>
  </si>
  <si>
    <t>GHANA CENTRAL</t>
  </si>
  <si>
    <t>GHANA OCCIDENTAL</t>
  </si>
  <si>
    <t>WES</t>
  </si>
  <si>
    <t>GHANA SEPTENTRIONAL</t>
  </si>
  <si>
    <t>ASHANTI</t>
  </si>
  <si>
    <t>ASH</t>
  </si>
  <si>
    <t>GHANA ORIENTAL</t>
  </si>
  <si>
    <t>EAS</t>
  </si>
  <si>
    <t>GRAN ACCRA</t>
  </si>
  <si>
    <t>ACC</t>
  </si>
  <si>
    <t>VOLTA</t>
  </si>
  <si>
    <t>VOL</t>
  </si>
  <si>
    <t>Dakar (incl. Pikine, Guédiawaye)</t>
  </si>
  <si>
    <t>Touba (Touba Mosquée)</t>
  </si>
  <si>
    <t>Thiès</t>
  </si>
  <si>
    <t>Kaolack</t>
  </si>
  <si>
    <t>Mbour</t>
  </si>
  <si>
    <t>Rufisque</t>
  </si>
  <si>
    <t>Saint-Louis</t>
  </si>
  <si>
    <t>Diourbel</t>
  </si>
  <si>
    <t>Louga</t>
  </si>
  <si>
    <t>Praia</t>
  </si>
  <si>
    <t>Bamako</t>
  </si>
  <si>
    <t>Sikasso</t>
  </si>
  <si>
    <t>Tambacounda</t>
  </si>
  <si>
    <t>Koutiala</t>
  </si>
  <si>
    <t>Kayes</t>
  </si>
  <si>
    <t>Conakry</t>
  </si>
  <si>
    <t>Ziguinchor</t>
  </si>
  <si>
    <t>Kanifeng</t>
  </si>
  <si>
    <t>Bissau</t>
  </si>
  <si>
    <t>Kindia</t>
  </si>
  <si>
    <t>Manéah</t>
  </si>
  <si>
    <t>Monrovia</t>
  </si>
  <si>
    <t>Freetown</t>
  </si>
  <si>
    <t>W</t>
  </si>
  <si>
    <t>Nzérékoré</t>
  </si>
  <si>
    <t>Kankan</t>
  </si>
  <si>
    <t>Bo</t>
  </si>
  <si>
    <t>S</t>
  </si>
  <si>
    <t>Kenema</t>
  </si>
  <si>
    <t>E</t>
  </si>
  <si>
    <t>Daloa</t>
  </si>
  <si>
    <t>Yamoussoukro</t>
  </si>
  <si>
    <t>San Pédro</t>
  </si>
  <si>
    <t>Gagnoa</t>
  </si>
  <si>
    <t>Man</t>
  </si>
  <si>
    <t>Divo</t>
  </si>
  <si>
    <t>Ouagadougou</t>
  </si>
  <si>
    <t>Abidjan</t>
  </si>
  <si>
    <t>Bouaké</t>
  </si>
  <si>
    <t>Korhogo</t>
  </si>
  <si>
    <t>Bobo Dioulasso</t>
  </si>
  <si>
    <t>Anyama</t>
  </si>
  <si>
    <t>Lomé</t>
  </si>
  <si>
    <t>Cotonou</t>
  </si>
  <si>
    <t>Porto-Novo</t>
  </si>
  <si>
    <t>Parakou</t>
  </si>
  <si>
    <t>Godomey</t>
  </si>
  <si>
    <t>Abomey-Calavi</t>
  </si>
  <si>
    <t>Niamey</t>
  </si>
  <si>
    <t>Ségou</t>
  </si>
  <si>
    <t>Mopti</t>
  </si>
  <si>
    <t>Maradi</t>
  </si>
  <si>
    <t>Zinder</t>
  </si>
  <si>
    <t>Tahoua</t>
  </si>
  <si>
    <t>Agadez</t>
  </si>
  <si>
    <t>Tamale</t>
  </si>
  <si>
    <t>Takoradi (incl. Effia Kuma)</t>
  </si>
  <si>
    <t>Sekondi</t>
  </si>
  <si>
    <t>Cape Coast</t>
  </si>
  <si>
    <t>Accra (incl. Teshie, Nungua)</t>
  </si>
  <si>
    <t>Kumasi (incl. Tafo)</t>
  </si>
  <si>
    <t>Ashiaman</t>
  </si>
  <si>
    <t>Obuasi</t>
  </si>
  <si>
    <t>Tema</t>
  </si>
  <si>
    <t>Koforidua</t>
  </si>
  <si>
    <t>Amanfrom</t>
  </si>
  <si>
    <t>Ho</t>
  </si>
  <si>
    <t>ANDORRA</t>
  </si>
  <si>
    <t>AND</t>
  </si>
  <si>
    <t>BÉLGICA</t>
  </si>
  <si>
    <t>BEL</t>
  </si>
  <si>
    <t>ESPAÑA</t>
  </si>
  <si>
    <t>ESP</t>
  </si>
  <si>
    <t>FRANCIA</t>
  </si>
  <si>
    <t>FRA</t>
  </si>
  <si>
    <t>GIBRALTAR (R.U.)</t>
  </si>
  <si>
    <t>GIB</t>
  </si>
  <si>
    <t>LUXEMBURGO</t>
  </si>
  <si>
    <t>LUX</t>
  </si>
  <si>
    <t>MÓNACO</t>
  </si>
  <si>
    <t>MCO</t>
  </si>
  <si>
    <t>PAÍSES BAJOS</t>
  </si>
  <si>
    <t>NED</t>
  </si>
  <si>
    <t>PORTUGAL</t>
  </si>
  <si>
    <t>CEUTA</t>
  </si>
  <si>
    <t>CEU</t>
  </si>
  <si>
    <t>MELILLA</t>
  </si>
  <si>
    <t>MEL</t>
  </si>
  <si>
    <t>CANARIAS</t>
  </si>
  <si>
    <t>MADEIRA</t>
  </si>
  <si>
    <t>MAD</t>
  </si>
  <si>
    <t>DRENTE</t>
  </si>
  <si>
    <t>FLEVOLANDA</t>
  </si>
  <si>
    <t>Fl</t>
  </si>
  <si>
    <t>FRISIA</t>
  </si>
  <si>
    <t>Fr</t>
  </si>
  <si>
    <t>GRONINGA</t>
  </si>
  <si>
    <t>Gr</t>
  </si>
  <si>
    <t>GÜELDES</t>
  </si>
  <si>
    <t>Gld</t>
  </si>
  <si>
    <t>HOLANDA MERIDIONAL</t>
  </si>
  <si>
    <t>Z-H</t>
  </si>
  <si>
    <t>HOLANDA SEPTENTRIONAL</t>
  </si>
  <si>
    <t>N-H</t>
  </si>
  <si>
    <t>OVERIJSSEL</t>
  </si>
  <si>
    <t>O</t>
  </si>
  <si>
    <t>UTRECHT</t>
  </si>
  <si>
    <t>U</t>
  </si>
  <si>
    <t>AMBERES</t>
  </si>
  <si>
    <t>BRABANTE FLAMENGO</t>
  </si>
  <si>
    <t>BRV</t>
  </si>
  <si>
    <t>BRUSELAS</t>
  </si>
  <si>
    <t>BRC</t>
  </si>
  <si>
    <t>FLANDES OCCIDENTAL</t>
  </si>
  <si>
    <t>WVL</t>
  </si>
  <si>
    <t>FLANDES ORIENTAL</t>
  </si>
  <si>
    <t>OVL</t>
  </si>
  <si>
    <t>LIMBURGO</t>
  </si>
  <si>
    <t>BRABANTE SEPTENTRIONAL</t>
  </si>
  <si>
    <t>N-B</t>
  </si>
  <si>
    <t>L</t>
  </si>
  <si>
    <t>ZELANDA</t>
  </si>
  <si>
    <t>Z</t>
  </si>
  <si>
    <t>BRABANTE VALÓN</t>
  </si>
  <si>
    <t>BRW</t>
  </si>
  <si>
    <t>HENAO</t>
  </si>
  <si>
    <t>LIEJA</t>
  </si>
  <si>
    <t>NAMUR</t>
  </si>
  <si>
    <t>ALSACIA</t>
  </si>
  <si>
    <t>ALS</t>
  </si>
  <si>
    <t>CHAMPAÑA - ARDENAS</t>
  </si>
  <si>
    <t>LORENA</t>
  </si>
  <si>
    <t>NORTE - PASO DE CALAIS</t>
  </si>
  <si>
    <t>BORGOÑA</t>
  </si>
  <si>
    <t>BOU</t>
  </si>
  <si>
    <t>FRANCO CONDADO</t>
  </si>
  <si>
    <t>PROVENZA - ALPES - COSTA AZUL</t>
  </si>
  <si>
    <t>PRO</t>
  </si>
  <si>
    <t>RÓDANO - ALPES</t>
  </si>
  <si>
    <t>RHO</t>
  </si>
  <si>
    <t>ALTA NORMANDÍA</t>
  </si>
  <si>
    <t>HAU</t>
  </si>
  <si>
    <t>BAJA NORMANDÍA</t>
  </si>
  <si>
    <t>BAS</t>
  </si>
  <si>
    <t>BRETAÑA</t>
  </si>
  <si>
    <t>BRE</t>
  </si>
  <si>
    <t>CENTRO - VALLE DE LOIRA</t>
  </si>
  <si>
    <t>PAÍSES DEL LOIRA</t>
  </si>
  <si>
    <t>PAY</t>
  </si>
  <si>
    <t>PICARDÍA</t>
  </si>
  <si>
    <t>ISLA DE FRANCIA</t>
  </si>
  <si>
    <t>ILE</t>
  </si>
  <si>
    <t>AQUITANIA</t>
  </si>
  <si>
    <t>AQU</t>
  </si>
  <si>
    <t>AUVERNIA</t>
  </si>
  <si>
    <t>AUV</t>
  </si>
  <si>
    <t>LANGUEDOC - ROSELÓN</t>
  </si>
  <si>
    <t>LEMUSÍN</t>
  </si>
  <si>
    <t>MEDIODÍA - PIRINEOS</t>
  </si>
  <si>
    <t>POITOU - CHARENTES</t>
  </si>
  <si>
    <t>POI</t>
  </si>
  <si>
    <t>ALENTEJO</t>
  </si>
  <si>
    <t>ALE</t>
  </si>
  <si>
    <t>ALGARVE</t>
  </si>
  <si>
    <t>ALG</t>
  </si>
  <si>
    <t>AZORES</t>
  </si>
  <si>
    <t>ACO</t>
  </si>
  <si>
    <t>CENTRO</t>
  </si>
  <si>
    <t>LISBOA</t>
  </si>
  <si>
    <t>LIS</t>
  </si>
  <si>
    <t>NORTE</t>
  </si>
  <si>
    <t>ANDALUCÍA</t>
  </si>
  <si>
    <t>CASTILLA - LA MANCHA</t>
  </si>
  <si>
    <t>CLM</t>
  </si>
  <si>
    <t>EXTREMADURA</t>
  </si>
  <si>
    <t>EXT</t>
  </si>
  <si>
    <t>MURCIA</t>
  </si>
  <si>
    <t>MUR</t>
  </si>
  <si>
    <t>ASTURIAS</t>
  </si>
  <si>
    <t>AST</t>
  </si>
  <si>
    <t>CANTABRIA</t>
  </si>
  <si>
    <t>CASTILLA Y LEÓN</t>
  </si>
  <si>
    <t>CLE</t>
  </si>
  <si>
    <t>GALICIA</t>
  </si>
  <si>
    <t>MADRID</t>
  </si>
  <si>
    <t>NAVARRA</t>
  </si>
  <si>
    <t>NAV</t>
  </si>
  <si>
    <t>PAÍS VASCO</t>
  </si>
  <si>
    <t>PAI</t>
  </si>
  <si>
    <t>ARAGÓN</t>
  </si>
  <si>
    <t>CATALUÑA</t>
  </si>
  <si>
    <t>COMUNIDAD VALENCIANA</t>
  </si>
  <si>
    <t>ISLAS BALEARES</t>
  </si>
  <si>
    <t>CORSA</t>
  </si>
  <si>
    <t>Las Palmas de Gran Canaria</t>
  </si>
  <si>
    <t>Santa Cruz de Tenerife</t>
  </si>
  <si>
    <t>La Laguna (San Cristóbal de la Laguna)</t>
  </si>
  <si>
    <t>Telde</t>
  </si>
  <si>
    <t>Funchal</t>
  </si>
  <si>
    <t>Amsterdam</t>
  </si>
  <si>
    <t>Rotterdam</t>
  </si>
  <si>
    <t>'s-Gravenhage [The Hague]</t>
  </si>
  <si>
    <t>Utrecht</t>
  </si>
  <si>
    <t>Leiden</t>
  </si>
  <si>
    <t>Dordrecht</t>
  </si>
  <si>
    <t>Groningen</t>
  </si>
  <si>
    <t>Haarlem</t>
  </si>
  <si>
    <t>Almere</t>
  </si>
  <si>
    <t>Nijmegen</t>
  </si>
  <si>
    <t>Enschede</t>
  </si>
  <si>
    <t>Amersfoort</t>
  </si>
  <si>
    <t>Apeldoorn</t>
  </si>
  <si>
    <t>Zoetermeer</t>
  </si>
  <si>
    <t>IJmuiden (Velsen)</t>
  </si>
  <si>
    <t>Arnhem</t>
  </si>
  <si>
    <t>Antwerpen</t>
  </si>
  <si>
    <t>Gent</t>
  </si>
  <si>
    <t>Bruxelles</t>
  </si>
  <si>
    <t>Schaerbeek</t>
  </si>
  <si>
    <t>Brugge</t>
  </si>
  <si>
    <t>Anderlecht</t>
  </si>
  <si>
    <t>Eindhoven</t>
  </si>
  <si>
    <t>Tilburg</t>
  </si>
  <si>
    <t>Heerlen</t>
  </si>
  <si>
    <t>'s-Hertogenbosch</t>
  </si>
  <si>
    <t>Breda</t>
  </si>
  <si>
    <t>Maastricht</t>
  </si>
  <si>
    <t>Charleroi</t>
  </si>
  <si>
    <t>Liège</t>
  </si>
  <si>
    <t>Namur</t>
  </si>
  <si>
    <t>Strasbourg</t>
  </si>
  <si>
    <t>Lille</t>
  </si>
  <si>
    <t>Reims</t>
  </si>
  <si>
    <t>Metz</t>
  </si>
  <si>
    <t>Mulhouse</t>
  </si>
  <si>
    <t>Nancy</t>
  </si>
  <si>
    <t>Luxembourg</t>
  </si>
  <si>
    <t>Marseille</t>
  </si>
  <si>
    <t>Lyon</t>
  </si>
  <si>
    <t>Nice</t>
  </si>
  <si>
    <t>Saint-Étienne</t>
  </si>
  <si>
    <t>Toulon</t>
  </si>
  <si>
    <t>Grenoble</t>
  </si>
  <si>
    <t>Dijon</t>
  </si>
  <si>
    <t>Villeurbanne</t>
  </si>
  <si>
    <t>Aix-en-Provence</t>
  </si>
  <si>
    <t>Besançon</t>
  </si>
  <si>
    <t>Nantes</t>
  </si>
  <si>
    <t>Rennes</t>
  </si>
  <si>
    <t>Le Havre</t>
  </si>
  <si>
    <t>Angers</t>
  </si>
  <si>
    <t>Le Mans</t>
  </si>
  <si>
    <t>Brest</t>
  </si>
  <si>
    <t>Tours</t>
  </si>
  <si>
    <t>Amiens</t>
  </si>
  <si>
    <t>Orléans</t>
  </si>
  <si>
    <t>Rouen</t>
  </si>
  <si>
    <t>Caen</t>
  </si>
  <si>
    <t>Paris</t>
  </si>
  <si>
    <t>Boulogne-Billancourt</t>
  </si>
  <si>
    <t>Saint-Denis</t>
  </si>
  <si>
    <t>Argenteuil</t>
  </si>
  <si>
    <t>Montreuil</t>
  </si>
  <si>
    <t>Toulouse</t>
  </si>
  <si>
    <t>Montpellier</t>
  </si>
  <si>
    <t>Bordeaux</t>
  </si>
  <si>
    <t>Nîmes</t>
  </si>
  <si>
    <t>Clermont-Ferrand</t>
  </si>
  <si>
    <t>Limoges</t>
  </si>
  <si>
    <t>Perpignan</t>
  </si>
  <si>
    <t>Lisboa</t>
  </si>
  <si>
    <t>Porto</t>
  </si>
  <si>
    <t>Vila Nova de Gaia</t>
  </si>
  <si>
    <t>Amadora</t>
  </si>
  <si>
    <t>Braga</t>
  </si>
  <si>
    <t>Coimbra</t>
  </si>
  <si>
    <t>Sevilla</t>
  </si>
  <si>
    <t>Málaga</t>
  </si>
  <si>
    <t>Murcia</t>
  </si>
  <si>
    <t>Granada</t>
  </si>
  <si>
    <t>Cartagena</t>
  </si>
  <si>
    <t>Jerez de la Frontera</t>
  </si>
  <si>
    <t>Almería</t>
  </si>
  <si>
    <t>Albacete</t>
  </si>
  <si>
    <t>Badajoz</t>
  </si>
  <si>
    <t>Huelva</t>
  </si>
  <si>
    <t>Marbella</t>
  </si>
  <si>
    <t>Dos Hermanas</t>
  </si>
  <si>
    <t>Cádiz</t>
  </si>
  <si>
    <t>Algeciras</t>
  </si>
  <si>
    <t>Jaén</t>
  </si>
  <si>
    <t>Madrid</t>
  </si>
  <si>
    <t>Bilbao</t>
  </si>
  <si>
    <t>Valladolid</t>
  </si>
  <si>
    <t>Vigo</t>
  </si>
  <si>
    <t>Gijón</t>
  </si>
  <si>
    <t>A Coruña (La Coruña)</t>
  </si>
  <si>
    <t>Vitoria-Gasteiz</t>
  </si>
  <si>
    <t>Oviedo</t>
  </si>
  <si>
    <t>Móstoles</t>
  </si>
  <si>
    <t>Alcalá de Henares</t>
  </si>
  <si>
    <t>Pamplona (Iruña)</t>
  </si>
  <si>
    <t>Fuenlabrada</t>
  </si>
  <si>
    <t>Leganés</t>
  </si>
  <si>
    <t>Donostia-San Sebastián</t>
  </si>
  <si>
    <t>Burgos</t>
  </si>
  <si>
    <t>Santander</t>
  </si>
  <si>
    <t>Getafe</t>
  </si>
  <si>
    <t>Alcorcón</t>
  </si>
  <si>
    <t>Logroño</t>
  </si>
  <si>
    <t>Torrejón de Ardoz</t>
  </si>
  <si>
    <t>Parla</t>
  </si>
  <si>
    <t>Alcobendas</t>
  </si>
  <si>
    <t>Ourense (Orense)</t>
  </si>
  <si>
    <t>Barakaldo (San Vicente de Baracaldo)</t>
  </si>
  <si>
    <t>Valencia (València)</t>
  </si>
  <si>
    <t>Zaragoza</t>
  </si>
  <si>
    <t>Palma de Mallorca</t>
  </si>
  <si>
    <t>Alicante (Alacant)</t>
  </si>
  <si>
    <t>L'Hospitalet de Llobregat</t>
  </si>
  <si>
    <t>Elche (Elx)</t>
  </si>
  <si>
    <t>Badalona</t>
  </si>
  <si>
    <t>Terrassa (Tarrasa)</t>
  </si>
  <si>
    <t>Sabadell</t>
  </si>
  <si>
    <t>Castellón de la Plana (Castelló de la Plana)</t>
  </si>
  <si>
    <t>Lleida (Lérida)</t>
  </si>
  <si>
    <t>Tarragona</t>
  </si>
  <si>
    <t>Mataró</t>
  </si>
  <si>
    <t>Santa Coloma de Gramanet</t>
  </si>
  <si>
    <t>Reus</t>
  </si>
  <si>
    <t>SEM</t>
  </si>
  <si>
    <t>DIA</t>
  </si>
  <si>
    <t>11-12 EQUIPOS</t>
  </si>
  <si>
    <t>13-14 EQUIPOS</t>
  </si>
  <si>
    <t>15-16 EQUIPOS</t>
  </si>
  <si>
    <t>17-18 EQUIPOS</t>
  </si>
  <si>
    <t>19-20 EQUIPOS</t>
  </si>
  <si>
    <t>21-22 EQUIPOS</t>
  </si>
  <si>
    <t>23-24 EQUIPOS</t>
  </si>
  <si>
    <t>019 GUATEMALA 1</t>
  </si>
  <si>
    <t>007 ILLINOIS 1</t>
  </si>
  <si>
    <t>014 JALISCO 1</t>
  </si>
  <si>
    <t>005 CHIHUAHUA 1</t>
  </si>
  <si>
    <t>001 WASHINGTON 1</t>
  </si>
  <si>
    <t>003 ARIZONA 2</t>
  </si>
  <si>
    <t>002 CALIFORNIA 1</t>
  </si>
  <si>
    <t>038 BOGOTÁ 1</t>
  </si>
  <si>
    <t>013 GUANAJUATO 1</t>
  </si>
  <si>
    <t>015 MÉXICO 1</t>
  </si>
  <si>
    <t>006 OKLAHOMA 1</t>
  </si>
  <si>
    <t>009 MISURI 1</t>
  </si>
  <si>
    <t>012 NUEVO LEÓN 1</t>
  </si>
  <si>
    <t>002 CALIFORNIA 2</t>
  </si>
  <si>
    <t>044 ZULIA 2</t>
  </si>
  <si>
    <t>015 MÉXICO 2</t>
  </si>
  <si>
    <t>017 VERACRUZ 1</t>
  </si>
  <si>
    <t>011 TEXAS 2</t>
  </si>
  <si>
    <t>011 TEXAS 1</t>
  </si>
  <si>
    <t>050 PARÁ 1</t>
  </si>
  <si>
    <t>002 CALIFORNIA 3</t>
  </si>
  <si>
    <t>047 LA PAZ 1</t>
  </si>
  <si>
    <t>018 CHIAPAS 1</t>
  </si>
  <si>
    <t>024 OHIO 1</t>
  </si>
  <si>
    <t>020 HONDURAS 1</t>
  </si>
  <si>
    <t>031 GEORGIA 1</t>
  </si>
  <si>
    <t>079 ABIDJAN 1</t>
  </si>
  <si>
    <t>003 ARIZONA 1</t>
  </si>
  <si>
    <t>049 URUGUAY 1</t>
  </si>
  <si>
    <t>026 MASSACHUSETTS 1</t>
  </si>
  <si>
    <t>034 CUBA 1</t>
  </si>
  <si>
    <t>021 NICARAGUA 1</t>
  </si>
  <si>
    <t>043 MIRANDA 1</t>
  </si>
  <si>
    <t>119 ARGEL 1</t>
  </si>
  <si>
    <t>023 ONTARIO 1</t>
  </si>
  <si>
    <t>064 ESCOCIA 2</t>
  </si>
  <si>
    <t>035 HAITÍ 1</t>
  </si>
  <si>
    <t>036 ATLÁNTICO 1</t>
  </si>
  <si>
    <t>022 QUEBEC 1</t>
  </si>
  <si>
    <t>045 BOLÍVAR 1</t>
  </si>
  <si>
    <t>033 FLORIDA 1</t>
  </si>
  <si>
    <t>094 AUSTRIA 1</t>
  </si>
  <si>
    <t>044 ZULIA 1</t>
  </si>
  <si>
    <t>041 LIMA 1</t>
  </si>
  <si>
    <t>027 NUEVA YORK 1</t>
  </si>
  <si>
    <t>054 GOIÁS 1</t>
  </si>
  <si>
    <t>039 GUAYAS 1</t>
  </si>
  <si>
    <t>104 ISLA DE FRANCIA 2</t>
  </si>
  <si>
    <t>046 REPÚBLICA DOMINICANA 1</t>
  </si>
  <si>
    <t>053 PERNAMBUCO 1</t>
  </si>
  <si>
    <t>030 CAROLINA DEL NORTE 1</t>
  </si>
  <si>
    <t>058 SAO PAULO 1</t>
  </si>
  <si>
    <t>068 GRAN LONDRES 1</t>
  </si>
  <si>
    <t>109 MADRID 2</t>
  </si>
  <si>
    <t>052 CEARÁ 1</t>
  </si>
  <si>
    <t>055 BAHÍA 1</t>
  </si>
  <si>
    <t>037 ANTIOQUIA 1</t>
  </si>
  <si>
    <t>067 WEST MIDLANDS 1</t>
  </si>
  <si>
    <t>071 GRAN CASABLANCA 1</t>
  </si>
  <si>
    <t>120 BATNA 1</t>
  </si>
  <si>
    <t>056 MINAS GERAIS 2</t>
  </si>
  <si>
    <t>056 MINAS GERAIS 1</t>
  </si>
  <si>
    <t>043 MIRANDA 2</t>
  </si>
  <si>
    <t>092 BADEN - WURTEMBERG 1</t>
  </si>
  <si>
    <t>107 ANDALUCÍA 1</t>
  </si>
  <si>
    <t>121 TÚNEZ 1</t>
  </si>
  <si>
    <t>059 PARANÁ 2</t>
  </si>
  <si>
    <t>057 RÍO DE JANEIRO 2</t>
  </si>
  <si>
    <t>048 PARAGUAY 1</t>
  </si>
  <si>
    <t>095 MAZOVIA 1</t>
  </si>
  <si>
    <t>062 SANTIAGO 1</t>
  </si>
  <si>
    <t>059 PARANÁ 1</t>
  </si>
  <si>
    <t>057 RÍO DE JANEIRO 1</t>
  </si>
  <si>
    <t>097 PEQUEÑA POLONIA 1</t>
  </si>
  <si>
    <t>064 ESCOCIA 1</t>
  </si>
  <si>
    <t>061 BÍO BÍO 1</t>
  </si>
  <si>
    <t>058 SAO PAULO 2</t>
  </si>
  <si>
    <t>102 RÓDANO - ALPES 1</t>
  </si>
  <si>
    <t>070 FEZ - BULMÁN 1</t>
  </si>
  <si>
    <t>061 BÍO BÍO 2</t>
  </si>
  <si>
    <t>058 SAO PAULO 3</t>
  </si>
  <si>
    <t>114 CAMPANIA 1</t>
  </si>
  <si>
    <t>091 RENANIA DEL NORTE - WESTFALIA 1</t>
  </si>
  <si>
    <t>063 BUENOS AIRES 2</t>
  </si>
  <si>
    <t>058 SAO PAULO 4</t>
  </si>
  <si>
    <t>122 CHAD 1</t>
  </si>
  <si>
    <t>091 RENANIA DEL NORTE - WESTFALIA 2</t>
  </si>
  <si>
    <t>066 WEST YORKSHIRE 1</t>
  </si>
  <si>
    <t>060 RÍO GRANDE DEL SUR 1</t>
  </si>
  <si>
    <t>125 LUANDA 1</t>
  </si>
  <si>
    <t>101 BRABANTE SEPTENTRIONAL 1</t>
  </si>
  <si>
    <t>073 MAURITANIA 1</t>
  </si>
  <si>
    <t>063 BUENOS AIRES 1</t>
  </si>
  <si>
    <t>104 ISLA DE FRANCIA 1</t>
  </si>
  <si>
    <t>074 DAKAR 1</t>
  </si>
  <si>
    <t>087 BAJA SAJONIA 1</t>
  </si>
  <si>
    <t>109 MADRID 1</t>
  </si>
  <si>
    <t>076 SIERRA LEONA 1</t>
  </si>
  <si>
    <t>100 HOLANDA MERIDIONAL 1</t>
  </si>
  <si>
    <t>084 GHANA 1</t>
  </si>
  <si>
    <t>110 CATALUÑA 1</t>
  </si>
  <si>
    <t>086 SUECIA 1</t>
  </si>
  <si>
    <t>113 VÉNETO 1</t>
  </si>
  <si>
    <t>086 SUECIA 2</t>
  </si>
  <si>
    <t>089 BAVIERA 1</t>
  </si>
  <si>
    <t>098 REPÚBLICA CHECA 1</t>
  </si>
  <si>
    <t>111 LOMBARDÍA 1</t>
  </si>
  <si>
    <t>116 SERBIA 1</t>
  </si>
  <si>
    <t>ARGELIA</t>
  </si>
  <si>
    <t>EGIPTO</t>
  </si>
  <si>
    <t>EGY</t>
  </si>
  <si>
    <t>ERITREA</t>
  </si>
  <si>
    <t>72,798,031</t>
  </si>
  <si>
    <t>LIBIA</t>
  </si>
  <si>
    <t>LBY</t>
  </si>
  <si>
    <t>MARRUECOS</t>
  </si>
  <si>
    <t>MAURITANIA</t>
  </si>
  <si>
    <t>MTN</t>
  </si>
  <si>
    <t>SAHARA OCCIDENTAL (MAR.)</t>
  </si>
  <si>
    <t>ESH</t>
  </si>
  <si>
    <t>SOMALIA</t>
  </si>
  <si>
    <t>SUDÁN</t>
  </si>
  <si>
    <t>SDN</t>
  </si>
  <si>
    <t>TÚNEZ</t>
  </si>
  <si>
    <t>YIBUTI</t>
  </si>
  <si>
    <t>DJI</t>
  </si>
  <si>
    <t>FEZ - BULMÁN</t>
  </si>
  <si>
    <t>FMK</t>
  </si>
  <si>
    <t>LA ORIENTAL</t>
  </si>
  <si>
    <t>ORI</t>
  </si>
  <si>
    <t>TÁNGER - TETUÁN</t>
  </si>
  <si>
    <t>TTH</t>
  </si>
  <si>
    <t>GRAN CASABLANCA</t>
  </si>
  <si>
    <t>GCS</t>
  </si>
  <si>
    <t>RABAT - SALÉ - ZEMUR - ZAER</t>
  </si>
  <si>
    <t>RSK</t>
  </si>
  <si>
    <t>MARRAKECH - TENSILT - AL HAUZ</t>
  </si>
  <si>
    <t>MSF</t>
  </si>
  <si>
    <t>MEQUINEZ - TAFILALET</t>
  </si>
  <si>
    <t>DTF</t>
  </si>
  <si>
    <t>SUS - MASA - DRAA</t>
  </si>
  <si>
    <t>SMS</t>
  </si>
  <si>
    <t>TADLA - AZILAL</t>
  </si>
  <si>
    <t>BMK</t>
  </si>
  <si>
    <t>GUELMIN - ESMARA</t>
  </si>
  <si>
    <t>GUE</t>
  </si>
  <si>
    <t>ADRAR</t>
  </si>
  <si>
    <t>ADR</t>
  </si>
  <si>
    <t>BÉCHAR</t>
  </si>
  <si>
    <t>BEC</t>
  </si>
  <si>
    <t>EL BAYADH</t>
  </si>
  <si>
    <t>BAY</t>
  </si>
  <si>
    <t>EL OUED</t>
  </si>
  <si>
    <t>GHARDAIA</t>
  </si>
  <si>
    <t>ILLIZI</t>
  </si>
  <si>
    <t>ILL</t>
  </si>
  <si>
    <t>LAGHOUAT</t>
  </si>
  <si>
    <t>NAAMA</t>
  </si>
  <si>
    <t>NAA</t>
  </si>
  <si>
    <t>OUARGLA</t>
  </si>
  <si>
    <t>OUA</t>
  </si>
  <si>
    <t>TAMANRASSET</t>
  </si>
  <si>
    <t>TINDUF</t>
  </si>
  <si>
    <t>TIN</t>
  </si>
  <si>
    <t>AIN DEFLA</t>
  </si>
  <si>
    <t>ADE</t>
  </si>
  <si>
    <t>AIN TEMOUCHENT</t>
  </si>
  <si>
    <t>ATE</t>
  </si>
  <si>
    <t>CHLEF</t>
  </si>
  <si>
    <t>CHL</t>
  </si>
  <si>
    <t>DJELFA</t>
  </si>
  <si>
    <t>DJE</t>
  </si>
  <si>
    <t>MOSTAGANEM</t>
  </si>
  <si>
    <t>MOS</t>
  </si>
  <si>
    <t>MUASKAR</t>
  </si>
  <si>
    <t>ORÁN</t>
  </si>
  <si>
    <t>ORA</t>
  </si>
  <si>
    <t>RELIZAN</t>
  </si>
  <si>
    <t>REL</t>
  </si>
  <si>
    <t>SAIDA</t>
  </si>
  <si>
    <t>SAI</t>
  </si>
  <si>
    <t>SIDI BEL ABBÉS</t>
  </si>
  <si>
    <t>SBA</t>
  </si>
  <si>
    <t>TIARET</t>
  </si>
  <si>
    <t>TIA</t>
  </si>
  <si>
    <t>TIPASA</t>
  </si>
  <si>
    <t>TIP</t>
  </si>
  <si>
    <t>TISSEMSILT</t>
  </si>
  <si>
    <t>TIS</t>
  </si>
  <si>
    <t>TLEMCEN</t>
  </si>
  <si>
    <t>TLE</t>
  </si>
  <si>
    <t>ARGEL</t>
  </si>
  <si>
    <t>DJZ</t>
  </si>
  <si>
    <t>BÉJAIA</t>
  </si>
  <si>
    <t>BEJ</t>
  </si>
  <si>
    <t>BLIDA</t>
  </si>
  <si>
    <t>BLI</t>
  </si>
  <si>
    <t>BORDJ BOU ARRÉRIDJ</t>
  </si>
  <si>
    <t>BBA</t>
  </si>
  <si>
    <t>BOUIRA</t>
  </si>
  <si>
    <t>BOI</t>
  </si>
  <si>
    <t>BOURMERDÈS</t>
  </si>
  <si>
    <t>BOM</t>
  </si>
  <si>
    <t>MÉDÉA</t>
  </si>
  <si>
    <t>MSILA</t>
  </si>
  <si>
    <t>MSI</t>
  </si>
  <si>
    <t>SÉTIF</t>
  </si>
  <si>
    <t>SET</t>
  </si>
  <si>
    <t>TIZI OUZOU</t>
  </si>
  <si>
    <t>TIZ</t>
  </si>
  <si>
    <t>ANNABA</t>
  </si>
  <si>
    <t>ANN</t>
  </si>
  <si>
    <t>BATNA</t>
  </si>
  <si>
    <t>BAT</t>
  </si>
  <si>
    <t>BISKRA</t>
  </si>
  <si>
    <t>BIS</t>
  </si>
  <si>
    <t>CONSTANTINA</t>
  </si>
  <si>
    <t>EL TARF</t>
  </si>
  <si>
    <t>GUELMA</t>
  </si>
  <si>
    <t>JIJEL</t>
  </si>
  <si>
    <t>JIJ</t>
  </si>
  <si>
    <t>KHENCHELA</t>
  </si>
  <si>
    <t>KHE</t>
  </si>
  <si>
    <t>MILA</t>
  </si>
  <si>
    <t>MIL</t>
  </si>
  <si>
    <t>OUM EL BOUAGHI</t>
  </si>
  <si>
    <t>OEB</t>
  </si>
  <si>
    <t>SKIKDA</t>
  </si>
  <si>
    <t>SKI</t>
  </si>
  <si>
    <t>SOUK AHRAS</t>
  </si>
  <si>
    <t>SAH</t>
  </si>
  <si>
    <t>TÉBESSA</t>
  </si>
  <si>
    <t>TEB</t>
  </si>
  <si>
    <t>BÉJA</t>
  </si>
  <si>
    <t>BAJ</t>
  </si>
  <si>
    <t>GAFSA</t>
  </si>
  <si>
    <t>QAF</t>
  </si>
  <si>
    <t>JENDOUBA</t>
  </si>
  <si>
    <t>KASSERINE</t>
  </si>
  <si>
    <t>QAS</t>
  </si>
  <si>
    <t>KEF</t>
  </si>
  <si>
    <t>SILIANA</t>
  </si>
  <si>
    <t>SIL</t>
  </si>
  <si>
    <t>ARIANA</t>
  </si>
  <si>
    <t>ARY</t>
  </si>
  <si>
    <t>BEN AROUS</t>
  </si>
  <si>
    <t>BIZERTA</t>
  </si>
  <si>
    <t>BIN</t>
  </si>
  <si>
    <t>GABES</t>
  </si>
  <si>
    <t>QAB</t>
  </si>
  <si>
    <t>KAIRUÁN</t>
  </si>
  <si>
    <t>QAY</t>
  </si>
  <si>
    <t>KEBILI</t>
  </si>
  <si>
    <t>QIB</t>
  </si>
  <si>
    <t>MAHDIA</t>
  </si>
  <si>
    <t>MAH</t>
  </si>
  <si>
    <t>MANASTIR</t>
  </si>
  <si>
    <t>MUN</t>
  </si>
  <si>
    <t>MANOUBA</t>
  </si>
  <si>
    <t>MEDENINE</t>
  </si>
  <si>
    <t>NABEUL</t>
  </si>
  <si>
    <t>NAB</t>
  </si>
  <si>
    <t>SFAX</t>
  </si>
  <si>
    <t>SAF</t>
  </si>
  <si>
    <t>SIDI BOU SAID</t>
  </si>
  <si>
    <t>SBZ</t>
  </si>
  <si>
    <t>SUSA</t>
  </si>
  <si>
    <t>SUS</t>
  </si>
  <si>
    <t>TATAOUINE</t>
  </si>
  <si>
    <t>TAT</t>
  </si>
  <si>
    <t>TOZEUR</t>
  </si>
  <si>
    <t>ZAGHOUAN</t>
  </si>
  <si>
    <t>ZAG</t>
  </si>
  <si>
    <t>AL JABAL AL GHARBI</t>
  </si>
  <si>
    <t>JG</t>
  </si>
  <si>
    <t>AL JFARA</t>
  </si>
  <si>
    <t>JI</t>
  </si>
  <si>
    <t>AN NUQAT AL KHAMS</t>
  </si>
  <si>
    <t>NQ</t>
  </si>
  <si>
    <t>GHAT</t>
  </si>
  <si>
    <t>NALUT</t>
  </si>
  <si>
    <t>SABHA</t>
  </si>
  <si>
    <t>SB</t>
  </si>
  <si>
    <t>WADI AL HAYAA</t>
  </si>
  <si>
    <t>WD</t>
  </si>
  <si>
    <t>WADI AL SHATII</t>
  </si>
  <si>
    <t>ZAUIYA</t>
  </si>
  <si>
    <t>ZA</t>
  </si>
  <si>
    <t>ALEJANDRÍA</t>
  </si>
  <si>
    <t>ISK</t>
  </si>
  <si>
    <t>BEHERIA</t>
  </si>
  <si>
    <t>BHR</t>
  </si>
  <si>
    <t>MATRÚ</t>
  </si>
  <si>
    <t>MTR</t>
  </si>
  <si>
    <t>AL BUTNAN</t>
  </si>
  <si>
    <t>BU</t>
  </si>
  <si>
    <t>AL JABAL AL AKHDAR</t>
  </si>
  <si>
    <t>JA</t>
  </si>
  <si>
    <t>AL JUFRAH</t>
  </si>
  <si>
    <t>JU</t>
  </si>
  <si>
    <t>AL KUFRAH</t>
  </si>
  <si>
    <t>KF</t>
  </si>
  <si>
    <t>AL MARJ</t>
  </si>
  <si>
    <t>MJ</t>
  </si>
  <si>
    <t>AL MURGUB</t>
  </si>
  <si>
    <t>MB</t>
  </si>
  <si>
    <t>AL WAHAT</t>
  </si>
  <si>
    <t>BENGASI</t>
  </si>
  <si>
    <t>DERNA</t>
  </si>
  <si>
    <t>DR</t>
  </si>
  <si>
    <t>MISURATA</t>
  </si>
  <si>
    <t>MURZUQ</t>
  </si>
  <si>
    <t>MQ</t>
  </si>
  <si>
    <t>SIRTE</t>
  </si>
  <si>
    <t>SR</t>
  </si>
  <si>
    <t>TRÍPOLI</t>
  </si>
  <si>
    <t>TB</t>
  </si>
  <si>
    <t>J</t>
  </si>
  <si>
    <t>DACALIA</t>
  </si>
  <si>
    <t>DQH</t>
  </si>
  <si>
    <t>DAMIETA</t>
  </si>
  <si>
    <t>DMY</t>
  </si>
  <si>
    <t>GHARBIA</t>
  </si>
  <si>
    <t>GHB</t>
  </si>
  <si>
    <t>KAFR EL SHEIJ</t>
  </si>
  <si>
    <t>KSH</t>
  </si>
  <si>
    <t>K</t>
  </si>
  <si>
    <t>CALIUBIA</t>
  </si>
  <si>
    <t>QLY</t>
  </si>
  <si>
    <t>MENUFIA</t>
  </si>
  <si>
    <t>MNF</t>
  </si>
  <si>
    <t>SHARQUIA</t>
  </si>
  <si>
    <t>SQY</t>
  </si>
  <si>
    <t>EL CAIRO</t>
  </si>
  <si>
    <t>QAH</t>
  </si>
  <si>
    <t>ISMAILIA</t>
  </si>
  <si>
    <t>ISM</t>
  </si>
  <si>
    <t>PUERTO SAÍD</t>
  </si>
  <si>
    <t>BSD</t>
  </si>
  <si>
    <t>SINAÍ DEL NORTE</t>
  </si>
  <si>
    <t>SSH</t>
  </si>
  <si>
    <t>SINAÍ DEL SUR</t>
  </si>
  <si>
    <t>SJN</t>
  </si>
  <si>
    <t>SUEZ</t>
  </si>
  <si>
    <t>SWS</t>
  </si>
  <si>
    <t>M</t>
  </si>
  <si>
    <t>BENI SUEF</t>
  </si>
  <si>
    <t>BSW</t>
  </si>
  <si>
    <t>FAYÚN</t>
  </si>
  <si>
    <t>FYM</t>
  </si>
  <si>
    <t>GUIZA</t>
  </si>
  <si>
    <t>JIZ</t>
  </si>
  <si>
    <t>N</t>
  </si>
  <si>
    <t>ASIUT</t>
  </si>
  <si>
    <t>ASY</t>
  </si>
  <si>
    <t>MENIA</t>
  </si>
  <si>
    <t>MNY</t>
  </si>
  <si>
    <t>QUENA</t>
  </si>
  <si>
    <t>QNA</t>
  </si>
  <si>
    <t>SUHAG</t>
  </si>
  <si>
    <t>SWJ</t>
  </si>
  <si>
    <t>ASUAN</t>
  </si>
  <si>
    <t>ASW</t>
  </si>
  <si>
    <t>LUXOR</t>
  </si>
  <si>
    <t>UQS</t>
  </si>
  <si>
    <t>MAR ROJO</t>
  </si>
  <si>
    <t>NUEVO VALLE</t>
  </si>
  <si>
    <t>WJD</t>
  </si>
  <si>
    <t>DARFUR DEL NORTE</t>
  </si>
  <si>
    <t>SDA</t>
  </si>
  <si>
    <t>DARFUR DEL OESTE</t>
  </si>
  <si>
    <t>GDA</t>
  </si>
  <si>
    <t>KORDOFÁN DEL NORTE</t>
  </si>
  <si>
    <t>SKU</t>
  </si>
  <si>
    <t>SHA</t>
  </si>
  <si>
    <t>RÍO NILO</t>
  </si>
  <si>
    <t>NNL</t>
  </si>
  <si>
    <t>P</t>
  </si>
  <si>
    <t>DARFUR DEL SUR</t>
  </si>
  <si>
    <t>JDA</t>
  </si>
  <si>
    <t>JARTUN</t>
  </si>
  <si>
    <t>KHA</t>
  </si>
  <si>
    <t>KORDOFÁN DEL SUR</t>
  </si>
  <si>
    <t>JKU</t>
  </si>
  <si>
    <t>NILO BLANCO</t>
  </si>
  <si>
    <t>R</t>
  </si>
  <si>
    <t>GERADIF</t>
  </si>
  <si>
    <t>QAD</t>
  </si>
  <si>
    <t>GEZIRA</t>
  </si>
  <si>
    <t>JAZ</t>
  </si>
  <si>
    <t>KASSALA</t>
  </si>
  <si>
    <t>KAS</t>
  </si>
  <si>
    <t>NILO AZUL</t>
  </si>
  <si>
    <t>NAZ</t>
  </si>
  <si>
    <t>SENNAR</t>
  </si>
  <si>
    <t>Fès (incl. Méchouar Fès Jdid) [Fes]</t>
  </si>
  <si>
    <t>Meknès</t>
  </si>
  <si>
    <t>Taza</t>
  </si>
  <si>
    <t>Berkane (incl. Bouhdila)</t>
  </si>
  <si>
    <t>Nador (incl. Touima)</t>
  </si>
  <si>
    <t>Oujda</t>
  </si>
  <si>
    <t>Taourirt</t>
  </si>
  <si>
    <t>Ksar El Kebir</t>
  </si>
  <si>
    <t>Larache</t>
  </si>
  <si>
    <t>Tanger (incl. Boukhalef) [Tangier]</t>
  </si>
  <si>
    <t>Tétouan</t>
  </si>
  <si>
    <t>Berrechid</t>
  </si>
  <si>
    <t>Bouskoura (incl. Lamkanssa)</t>
  </si>
  <si>
    <t>Casablanca (Dar El Beida; incl. Méchouar de Casablanca)</t>
  </si>
  <si>
    <t>Dar Bouazza</t>
  </si>
  <si>
    <t>El Jadida</t>
  </si>
  <si>
    <t>Mohammédia</t>
  </si>
  <si>
    <t>Settat</t>
  </si>
  <si>
    <t>Kénitra</t>
  </si>
  <si>
    <t>Khémisset</t>
  </si>
  <si>
    <t>Rabat (incl. Touarga)</t>
  </si>
  <si>
    <t>Salé</t>
  </si>
  <si>
    <t>Témara</t>
  </si>
  <si>
    <t>Béni Mellal</t>
  </si>
  <si>
    <t>Fquih Ben Salah</t>
  </si>
  <si>
    <t>Khenifra (incl. Amalou Ighriben)</t>
  </si>
  <si>
    <t>Khouribga</t>
  </si>
  <si>
    <t>Marrakech (incl. Méchouar Kasba) [Marrakesh]</t>
  </si>
  <si>
    <t>Safi</t>
  </si>
  <si>
    <t>Agadir</t>
  </si>
  <si>
    <t>Aït Melloul</t>
  </si>
  <si>
    <t>Dcheira El Jihadia</t>
  </si>
  <si>
    <t>Inezgane</t>
  </si>
  <si>
    <t>Béchar</t>
  </si>
  <si>
    <t>Ghardaïa</t>
  </si>
  <si>
    <t>Laghouat</t>
  </si>
  <si>
    <t>Ouargla (Wargla)</t>
  </si>
  <si>
    <t>Touggourt</t>
  </si>
  <si>
    <t>El Oued (El Wad)</t>
  </si>
  <si>
    <t>Laâyoune</t>
  </si>
  <si>
    <t>LAA</t>
  </si>
  <si>
    <t>Dakhla</t>
  </si>
  <si>
    <t>OED</t>
  </si>
  <si>
    <t>Guelmim</t>
  </si>
  <si>
    <t>Nouadhibou</t>
  </si>
  <si>
    <t>DNO</t>
  </si>
  <si>
    <t>Nouakchott</t>
  </si>
  <si>
    <t>Chlef (El Asnam)</t>
  </si>
  <si>
    <t>Djelfa</t>
  </si>
  <si>
    <t>Mascara (Mouaskar)</t>
  </si>
  <si>
    <t>Mostaganem (Mestghanem)</t>
  </si>
  <si>
    <t>Oran (Wahran)</t>
  </si>
  <si>
    <t>Relizane (Ghilizane)</t>
  </si>
  <si>
    <t>Saïda</t>
  </si>
  <si>
    <t>Sidi bel Abbès</t>
  </si>
  <si>
    <t>Tiaret (Tihert)</t>
  </si>
  <si>
    <t>Tlemcen (Tilimsen)</t>
  </si>
  <si>
    <t>Bordj Bou Arreridj</t>
  </si>
  <si>
    <t>Béjaïa</t>
  </si>
  <si>
    <t>Blida (El Boulaïda)</t>
  </si>
  <si>
    <t>El Djazaïr [Algiers]</t>
  </si>
  <si>
    <t>Rouïba</t>
  </si>
  <si>
    <t>Médéa (Lemdiyya)</t>
  </si>
  <si>
    <t>Bou Saâda</t>
  </si>
  <si>
    <t>M'Sila</t>
  </si>
  <si>
    <t>El Eulma</t>
  </si>
  <si>
    <t>Sétif (Stif)</t>
  </si>
  <si>
    <t>Tizi Ouzou</t>
  </si>
  <si>
    <t>Annaba</t>
  </si>
  <si>
    <t>Batna</t>
  </si>
  <si>
    <t>Biskra</t>
  </si>
  <si>
    <t>Constantine (Qacentina)</t>
  </si>
  <si>
    <t>Guelma</t>
  </si>
  <si>
    <t>Jijel</t>
  </si>
  <si>
    <t>Khenchela</t>
  </si>
  <si>
    <t>Aïn Béïda</t>
  </si>
  <si>
    <t>Souk Ahras</t>
  </si>
  <si>
    <t>Skikda</t>
  </si>
  <si>
    <t>Tébessa</t>
  </si>
  <si>
    <t>Aryānah (Ariana)</t>
  </si>
  <si>
    <t>At-Taḍāman (Ettadhamen-Mnihla)</t>
  </si>
  <si>
    <t>Sukrah (La Soukra)</t>
  </si>
  <si>
    <t>Al-Murūj (El Mourouj)</t>
  </si>
  <si>
    <t>Mūḥammadiyat Fushānah (Mohamedia-Fouchana)</t>
  </si>
  <si>
    <t>Binzart (Bizerte)</t>
  </si>
  <si>
    <t>Qābis (Gabès)</t>
  </si>
  <si>
    <t>Al-Qayrawān (Kairouan)</t>
  </si>
  <si>
    <t>Ṣafāqis (Sfax)</t>
  </si>
  <si>
    <t>Sūsah (Sousse)</t>
  </si>
  <si>
    <t>Sīdī Ḥasīne (Sidi Hassine)</t>
  </si>
  <si>
    <t>Tūnis [Tunis]</t>
  </si>
  <si>
    <t>Banghāzī [Benghazi]</t>
  </si>
  <si>
    <t>Miṣrātah [Misrata]</t>
  </si>
  <si>
    <t>Ṭarābulus</t>
  </si>
  <si>
    <t>BIELORRUSIA</t>
  </si>
  <si>
    <t>BLR</t>
  </si>
  <si>
    <t>ESLOVAQUIA</t>
  </si>
  <si>
    <t>SVK</t>
  </si>
  <si>
    <t>ESTONIA</t>
  </si>
  <si>
    <t>HUNGRÍA</t>
  </si>
  <si>
    <t>HUN</t>
  </si>
  <si>
    <t>LETONIA</t>
  </si>
  <si>
    <t>LVA</t>
  </si>
  <si>
    <t>LITUANIA</t>
  </si>
  <si>
    <t>LTU</t>
  </si>
  <si>
    <t>POLONIA</t>
  </si>
  <si>
    <t>POL</t>
  </si>
  <si>
    <t>REPÚBLICA CHECA</t>
  </si>
  <si>
    <t>CZE</t>
  </si>
  <si>
    <t>UCRANIA</t>
  </si>
  <si>
    <t>UKR</t>
  </si>
  <si>
    <t>KALININGRADO (RUS.)</t>
  </si>
  <si>
    <t>RUS</t>
  </si>
  <si>
    <t>F</t>
  </si>
  <si>
    <t>G</t>
  </si>
  <si>
    <t>CHERNIVTSI</t>
  </si>
  <si>
    <t>CNC</t>
  </si>
  <si>
    <t>IVANO-FRANKIVSK</t>
  </si>
  <si>
    <t>IVA</t>
  </si>
  <si>
    <t>JMELNITSKI</t>
  </si>
  <si>
    <t>CHM</t>
  </si>
  <si>
    <t>LEÓPOLIS</t>
  </si>
  <si>
    <t>LVI</t>
  </si>
  <si>
    <t>RIVNE</t>
  </si>
  <si>
    <t>RIV</t>
  </si>
  <si>
    <t>TERNOPIL</t>
  </si>
  <si>
    <t>TER</t>
  </si>
  <si>
    <t>TRANSCARPATIA</t>
  </si>
  <si>
    <t>ZAK</t>
  </si>
  <si>
    <t>VOLINIA</t>
  </si>
  <si>
    <t>ZHYTOMIR</t>
  </si>
  <si>
    <t>ZYT</t>
  </si>
  <si>
    <t>H</t>
  </si>
  <si>
    <t>CHERKASY</t>
  </si>
  <si>
    <t>CKS</t>
  </si>
  <si>
    <t>CHERNIHIV</t>
  </si>
  <si>
    <t>CNH</t>
  </si>
  <si>
    <t>KIEV</t>
  </si>
  <si>
    <t>KYI</t>
  </si>
  <si>
    <t>KIEV (CIUDAD)</t>
  </si>
  <si>
    <t>KYIC</t>
  </si>
  <si>
    <t>KIROVOGRADO</t>
  </si>
  <si>
    <t>KIR</t>
  </si>
  <si>
    <t>SUMY</t>
  </si>
  <si>
    <t>SUM</t>
  </si>
  <si>
    <t>VINNYTSIA</t>
  </si>
  <si>
    <t>CRIMEA</t>
  </si>
  <si>
    <t>KRY</t>
  </si>
  <si>
    <t>DNIPROPETROVSK</t>
  </si>
  <si>
    <t>DNI</t>
  </si>
  <si>
    <t>JERSON</t>
  </si>
  <si>
    <t>CHE</t>
  </si>
  <si>
    <t>MYKOLAIV</t>
  </si>
  <si>
    <t>MYK</t>
  </si>
  <si>
    <t>ODESA</t>
  </si>
  <si>
    <t>ODE</t>
  </si>
  <si>
    <t>SEVASTOPOL</t>
  </si>
  <si>
    <t>SEV</t>
  </si>
  <si>
    <t>ZAPORIZHIA</t>
  </si>
  <si>
    <t>ZAP</t>
  </si>
  <si>
    <t>JÁRKOV</t>
  </si>
  <si>
    <t>POLTAVA</t>
  </si>
  <si>
    <t>DONETSK</t>
  </si>
  <si>
    <t>LUGANSK</t>
  </si>
  <si>
    <t>LUH</t>
  </si>
  <si>
    <t>CUYAVIA Y POMERANIA</t>
  </si>
  <si>
    <t>KUJ</t>
  </si>
  <si>
    <t>GRAN POLONIA</t>
  </si>
  <si>
    <t>WIE</t>
  </si>
  <si>
    <t>PODLAQUIA</t>
  </si>
  <si>
    <t>POD</t>
  </si>
  <si>
    <t>POMERANIA</t>
  </si>
  <si>
    <t>POM</t>
  </si>
  <si>
    <t>POMERANIA OCCIDENTAL</t>
  </si>
  <si>
    <t>VARMIA Y MASURIA</t>
  </si>
  <si>
    <t>LÓDZ</t>
  </si>
  <si>
    <t>LOD</t>
  </si>
  <si>
    <t>LUBLIN</t>
  </si>
  <si>
    <t>LUB</t>
  </si>
  <si>
    <t>MAZOVIA</t>
  </si>
  <si>
    <t>MAZ</t>
  </si>
  <si>
    <t>SUBCARPACIA</t>
  </si>
  <si>
    <t>PDK</t>
  </si>
  <si>
    <t>BAJA SILESIA</t>
  </si>
  <si>
    <t>DOL</t>
  </si>
  <si>
    <t>LUBUSZ</t>
  </si>
  <si>
    <t>LBU</t>
  </si>
  <si>
    <t>OPOLE</t>
  </si>
  <si>
    <t>OPO</t>
  </si>
  <si>
    <t>PEQUEÑA POLONIA</t>
  </si>
  <si>
    <t>MAL</t>
  </si>
  <si>
    <t>SILESIA</t>
  </si>
  <si>
    <t>SLA</t>
  </si>
  <si>
    <t>Bydgoszcz</t>
  </si>
  <si>
    <t>Toruń</t>
  </si>
  <si>
    <t>Włocławek</t>
  </si>
  <si>
    <t>Białystok</t>
  </si>
  <si>
    <t>Gdańsk</t>
  </si>
  <si>
    <t>Gdynia</t>
  </si>
  <si>
    <t>Olsztyn</t>
  </si>
  <si>
    <t>Elbląg</t>
  </si>
  <si>
    <t>Poznań</t>
  </si>
  <si>
    <t>Kalisz</t>
  </si>
  <si>
    <t>Szczecin</t>
  </si>
  <si>
    <t>Koszalin</t>
  </si>
  <si>
    <t>Łódź [Lodz]</t>
  </si>
  <si>
    <t>Lublin</t>
  </si>
  <si>
    <t>Warszawa [Warsaw]</t>
  </si>
  <si>
    <t>Radom</t>
  </si>
  <si>
    <t>Płock</t>
  </si>
  <si>
    <t>Rzeszów</t>
  </si>
  <si>
    <t>Kielce</t>
  </si>
  <si>
    <t>Wrocław</t>
  </si>
  <si>
    <t>Wałbrzych</t>
  </si>
  <si>
    <t>Legnica</t>
  </si>
  <si>
    <t>Gorzów Wielkopolski</t>
  </si>
  <si>
    <t>Zielona Góra</t>
  </si>
  <si>
    <t>Kraków [Krakow]</t>
  </si>
  <si>
    <t>Tarnów</t>
  </si>
  <si>
    <t>Opole</t>
  </si>
  <si>
    <t>Katowice</t>
  </si>
  <si>
    <t>Częstochowa</t>
  </si>
  <si>
    <t>Sosnowiec</t>
  </si>
  <si>
    <t>Gliwice</t>
  </si>
  <si>
    <t>Zabrze</t>
  </si>
  <si>
    <t>Bielsko-Biała</t>
  </si>
  <si>
    <t>Bytom</t>
  </si>
  <si>
    <t>Ruda Śląska</t>
  </si>
  <si>
    <t>Rybnik</t>
  </si>
  <si>
    <t>Tychy</t>
  </si>
  <si>
    <t>Dąbrowa Górnicza</t>
  </si>
  <si>
    <t>Chorzów</t>
  </si>
  <si>
    <t>Brno</t>
  </si>
  <si>
    <t>JM</t>
  </si>
  <si>
    <t>Liberec</t>
  </si>
  <si>
    <t>LI</t>
  </si>
  <si>
    <t>Ostrava</t>
  </si>
  <si>
    <t>Plzeň</t>
  </si>
  <si>
    <t>PL</t>
  </si>
  <si>
    <t>Praha</t>
  </si>
  <si>
    <t>Kecskemét</t>
  </si>
  <si>
    <t>BAC</t>
  </si>
  <si>
    <t>Pécs</t>
  </si>
  <si>
    <t>Miskolc</t>
  </si>
  <si>
    <t>Bratislava</t>
  </si>
  <si>
    <t>Budapest</t>
  </si>
  <si>
    <t>BUD</t>
  </si>
  <si>
    <t>Szeged</t>
  </si>
  <si>
    <t>CSO</t>
  </si>
  <si>
    <t>Győr</t>
  </si>
  <si>
    <t>GYÖ</t>
  </si>
  <si>
    <t>Debrecen</t>
  </si>
  <si>
    <t>HAJ</t>
  </si>
  <si>
    <t>Košice</t>
  </si>
  <si>
    <t>Nyíregyháza</t>
  </si>
  <si>
    <t>SZA</t>
  </si>
  <si>
    <t>ALBANIA</t>
  </si>
  <si>
    <t>ALB</t>
  </si>
  <si>
    <t>BOSNIA Y HERZEGOVINA</t>
  </si>
  <si>
    <t>BIH</t>
  </si>
  <si>
    <t>BULGARIA</t>
  </si>
  <si>
    <t>BUL</t>
  </si>
  <si>
    <t>CIUDAD DEL VATICANO</t>
  </si>
  <si>
    <t>VAT</t>
  </si>
  <si>
    <t>CROACIA</t>
  </si>
  <si>
    <t>CRO</t>
  </si>
  <si>
    <t>ESLOVENIA</t>
  </si>
  <si>
    <t>SVN</t>
  </si>
  <si>
    <t>GRECIA</t>
  </si>
  <si>
    <t>GRE</t>
  </si>
  <si>
    <t>ITALIA</t>
  </si>
  <si>
    <t>ITA</t>
  </si>
  <si>
    <t>KOSOVO</t>
  </si>
  <si>
    <t>MACEDONIA</t>
  </si>
  <si>
    <t>MKD</t>
  </si>
  <si>
    <t>MALTA</t>
  </si>
  <si>
    <t>MLT</t>
  </si>
  <si>
    <t>MOLDAVIA</t>
  </si>
  <si>
    <t>MDA</t>
  </si>
  <si>
    <t>MONTENEGRO</t>
  </si>
  <si>
    <t>MNE</t>
  </si>
  <si>
    <t>RUMANIA</t>
  </si>
  <si>
    <t>ROU</t>
  </si>
  <si>
    <t>SAN MARINO</t>
  </si>
  <si>
    <t>SMR</t>
  </si>
  <si>
    <t>SERBIA</t>
  </si>
  <si>
    <t>SRB</t>
  </si>
  <si>
    <t>POB TOT</t>
  </si>
  <si>
    <t>CALARASI</t>
  </si>
  <si>
    <t>CONSTANTA</t>
  </si>
  <si>
    <t>DOLJ</t>
  </si>
  <si>
    <t>GIURGIU</t>
  </si>
  <si>
    <t>GIU</t>
  </si>
  <si>
    <t>MEHEDINTI</t>
  </si>
  <si>
    <t>MEH</t>
  </si>
  <si>
    <t>OLT</t>
  </si>
  <si>
    <t>TELEORMAN</t>
  </si>
  <si>
    <t>TEL</t>
  </si>
  <si>
    <t>BACAU</t>
  </si>
  <si>
    <t>BIHOR</t>
  </si>
  <si>
    <t>BOTOSANI</t>
  </si>
  <si>
    <t>BOT</t>
  </si>
  <si>
    <t>BRAILA</t>
  </si>
  <si>
    <t>CLUJ</t>
  </si>
  <si>
    <t>CLU</t>
  </si>
  <si>
    <t>GALATI</t>
  </si>
  <si>
    <t>IASI</t>
  </si>
  <si>
    <t>IAS</t>
  </si>
  <si>
    <t>MARAMURES</t>
  </si>
  <si>
    <t>NEAMT</t>
  </si>
  <si>
    <t>NEA</t>
  </si>
  <si>
    <t>SALAJ</t>
  </si>
  <si>
    <t>SATU MARE</t>
  </si>
  <si>
    <t>SAT</t>
  </si>
  <si>
    <t>SUCEAVA</t>
  </si>
  <si>
    <t>TULCEA</t>
  </si>
  <si>
    <t>TUL</t>
  </si>
  <si>
    <t>VASLUI</t>
  </si>
  <si>
    <t>VAS</t>
  </si>
  <si>
    <t>VRANCEA</t>
  </si>
  <si>
    <t>VRA</t>
  </si>
  <si>
    <t>ALBA</t>
  </si>
  <si>
    <t>ARAD</t>
  </si>
  <si>
    <t>ARGES</t>
  </si>
  <si>
    <t>BISTRITA - NASAUD</t>
  </si>
  <si>
    <t>BRSOV</t>
  </si>
  <si>
    <t>BRS</t>
  </si>
  <si>
    <t>BUCAREST</t>
  </si>
  <si>
    <t>BUC</t>
  </si>
  <si>
    <t>BUZAU</t>
  </si>
  <si>
    <t>BUZ</t>
  </si>
  <si>
    <t>CARAS - SEVERIN</t>
  </si>
  <si>
    <t>COVASNA</t>
  </si>
  <si>
    <t>COV</t>
  </si>
  <si>
    <t>DAMBOVITA</t>
  </si>
  <si>
    <t>GORJ</t>
  </si>
  <si>
    <t>GOR</t>
  </si>
  <si>
    <t>HARGHITA</t>
  </si>
  <si>
    <t>HUNEDOARA</t>
  </si>
  <si>
    <t>IALOMITA</t>
  </si>
  <si>
    <t>IAL</t>
  </si>
  <si>
    <t>ILFOV</t>
  </si>
  <si>
    <t>ILF</t>
  </si>
  <si>
    <t>MURES</t>
  </si>
  <si>
    <t>PRAHOVA</t>
  </si>
  <si>
    <t>PRA</t>
  </si>
  <si>
    <t>SIBIU</t>
  </si>
  <si>
    <t>SIB</t>
  </si>
  <si>
    <t>TIMIS</t>
  </si>
  <si>
    <t>TIM</t>
  </si>
  <si>
    <t>VALCEA</t>
  </si>
  <si>
    <t>CERDEÑA</t>
  </si>
  <si>
    <t>SAR</t>
  </si>
  <si>
    <t>LIGURIA</t>
  </si>
  <si>
    <t>LIG</t>
  </si>
  <si>
    <t>PIAMONTE</t>
  </si>
  <si>
    <t>PIE</t>
  </si>
  <si>
    <t>TOSCANA</t>
  </si>
  <si>
    <t>TOS</t>
  </si>
  <si>
    <t>VALLE DE AOSTA</t>
  </si>
  <si>
    <t>VDA</t>
  </si>
  <si>
    <t>LOMBARDÍA</t>
  </si>
  <si>
    <t>LOM</t>
  </si>
  <si>
    <t>TRENTINO - ALTO ADAGIO</t>
  </si>
  <si>
    <t>TRE</t>
  </si>
  <si>
    <t>EMILIA - ROMAÑA</t>
  </si>
  <si>
    <t>EMI</t>
  </si>
  <si>
    <t>FRIULI - VENECIA JULIA</t>
  </si>
  <si>
    <t>FRI</t>
  </si>
  <si>
    <t>MARCAS</t>
  </si>
  <si>
    <t>UMBRÍAS</t>
  </si>
  <si>
    <t>UMB</t>
  </si>
  <si>
    <t>VÉNETO</t>
  </si>
  <si>
    <t>ABRUZOS</t>
  </si>
  <si>
    <t>CAMPANIA</t>
  </si>
  <si>
    <t>LACIO</t>
  </si>
  <si>
    <t>LAZ</t>
  </si>
  <si>
    <t>MOLISE</t>
  </si>
  <si>
    <t>MOL</t>
  </si>
  <si>
    <t>APULIA</t>
  </si>
  <si>
    <t>PUG</t>
  </si>
  <si>
    <t>BASILICATA</t>
  </si>
  <si>
    <t>CALABRIA</t>
  </si>
  <si>
    <t>SICILIA</t>
  </si>
  <si>
    <t>SIC</t>
  </si>
  <si>
    <t>Torino [Turin]</t>
  </si>
  <si>
    <t>Genova [Genoa]</t>
  </si>
  <si>
    <t>Firenze [Florence]</t>
  </si>
  <si>
    <t>Prato</t>
  </si>
  <si>
    <t>Livorno</t>
  </si>
  <si>
    <t>Cagliari</t>
  </si>
  <si>
    <t>Sassari</t>
  </si>
  <si>
    <t>Novara</t>
  </si>
  <si>
    <t>Milano [Milan]</t>
  </si>
  <si>
    <t>Brescia</t>
  </si>
  <si>
    <t>Monza</t>
  </si>
  <si>
    <t>Bergamo</t>
  </si>
  <si>
    <t>Trento</t>
  </si>
  <si>
    <t>Bolzano (Bozen)</t>
  </si>
  <si>
    <t>Bologna</t>
  </si>
  <si>
    <t>Venezia [Venice]</t>
  </si>
  <si>
    <t>Verona</t>
  </si>
  <si>
    <t>Padova [Padua]</t>
  </si>
  <si>
    <t>Trieste</t>
  </si>
  <si>
    <t>Parma</t>
  </si>
  <si>
    <t>Modena</t>
  </si>
  <si>
    <t>Reggio nell'Emilia</t>
  </si>
  <si>
    <t>Perugia</t>
  </si>
  <si>
    <t>Ravenna</t>
  </si>
  <si>
    <t>Rimini</t>
  </si>
  <si>
    <t>Ferrara</t>
  </si>
  <si>
    <t>Forlì</t>
  </si>
  <si>
    <t>Vicenza</t>
  </si>
  <si>
    <t>Terni</t>
  </si>
  <si>
    <t>Piacenza</t>
  </si>
  <si>
    <t>Ancona</t>
  </si>
  <si>
    <t>Roma [Rome]</t>
  </si>
  <si>
    <t>Napoli [Naples]</t>
  </si>
  <si>
    <t>Salerno</t>
  </si>
  <si>
    <t>Latina</t>
  </si>
  <si>
    <t>Pescara</t>
  </si>
  <si>
    <t>Giugliano in Campania</t>
  </si>
  <si>
    <t>Palermo</t>
  </si>
  <si>
    <t>Bari</t>
  </si>
  <si>
    <t>Catania</t>
  </si>
  <si>
    <t>Messina</t>
  </si>
  <si>
    <t>Taranto</t>
  </si>
  <si>
    <t>Reggio di Calabria</t>
  </si>
  <si>
    <t>Foggia</t>
  </si>
  <si>
    <t>Siracusa [Syracuse]</t>
  </si>
  <si>
    <t>Andria</t>
  </si>
  <si>
    <t>Sarajevo</t>
  </si>
  <si>
    <t>Banja Luka</t>
  </si>
  <si>
    <t>SRP</t>
  </si>
  <si>
    <t>Zagreb</t>
  </si>
  <si>
    <t>GZA</t>
  </si>
  <si>
    <t>Split</t>
  </si>
  <si>
    <t>SPD</t>
  </si>
  <si>
    <t>Rijeka</t>
  </si>
  <si>
    <t>PGK</t>
  </si>
  <si>
    <t>Podgorica</t>
  </si>
  <si>
    <t>Ljubljana</t>
  </si>
  <si>
    <t>OSR</t>
  </si>
  <si>
    <t>Maribor</t>
  </si>
  <si>
    <t>Tiranë</t>
  </si>
  <si>
    <t>TIR</t>
  </si>
  <si>
    <t>Durrës</t>
  </si>
  <si>
    <t>Prishtinë</t>
  </si>
  <si>
    <t>PRS</t>
  </si>
  <si>
    <t>Skopje</t>
  </si>
  <si>
    <t>SKO</t>
  </si>
  <si>
    <t>Beograd</t>
  </si>
  <si>
    <t>GBE</t>
  </si>
  <si>
    <t>Novi Sad</t>
  </si>
  <si>
    <t>JBK</t>
  </si>
  <si>
    <t>Niš</t>
  </si>
  <si>
    <t>NIS</t>
  </si>
  <si>
    <t>Kragujevac</t>
  </si>
  <si>
    <t>ANGOLA</t>
  </si>
  <si>
    <t>ANG</t>
  </si>
  <si>
    <t>BURUNDI</t>
  </si>
  <si>
    <t>BDI</t>
  </si>
  <si>
    <t>CAMERÚN</t>
  </si>
  <si>
    <t>CMR</t>
  </si>
  <si>
    <t>CHAD</t>
  </si>
  <si>
    <t>GABÓN</t>
  </si>
  <si>
    <t>GAB</t>
  </si>
  <si>
    <t>GUINEA ECUATORIAL</t>
  </si>
  <si>
    <t>EQG</t>
  </si>
  <si>
    <t>REPÚBLICA CENTROAFRICANA</t>
  </si>
  <si>
    <t>CTA</t>
  </si>
  <si>
    <t>REPÚBLICA DEL CONGO</t>
  </si>
  <si>
    <t>CGO</t>
  </si>
  <si>
    <t>REPÚBLICA DEMOCRÁTICA DEL CONGO</t>
  </si>
  <si>
    <t>COD</t>
  </si>
  <si>
    <t>RUANDA</t>
  </si>
  <si>
    <t>RWA</t>
  </si>
  <si>
    <t>SANTO TOMÉ Y PRÍNCIPE</t>
  </si>
  <si>
    <t>STP</t>
  </si>
  <si>
    <t>Province du Nord-Kivu</t>
  </si>
  <si>
    <t>NKV</t>
  </si>
  <si>
    <t>Province du Sud-Kivu</t>
  </si>
  <si>
    <t>SKV</t>
  </si>
  <si>
    <t>Province du Katanga</t>
  </si>
  <si>
    <t>KAT</t>
  </si>
  <si>
    <t>Province du Maniema</t>
  </si>
  <si>
    <t>Province Orientale</t>
  </si>
  <si>
    <t>ADAMAOUA</t>
  </si>
  <si>
    <t>ADA</t>
  </si>
  <si>
    <t>ESTE</t>
  </si>
  <si>
    <t>EXTREMO NORTE</t>
  </si>
  <si>
    <t>EXN</t>
  </si>
  <si>
    <t>LITORAL</t>
  </si>
  <si>
    <t>NOROESTE</t>
  </si>
  <si>
    <t>OESTE</t>
  </si>
  <si>
    <t>SUD</t>
  </si>
  <si>
    <t>SUROESTE</t>
  </si>
  <si>
    <t>SOU</t>
  </si>
  <si>
    <t>CABINDA</t>
  </si>
  <si>
    <t>CAB</t>
  </si>
  <si>
    <t>BAJO CONGO</t>
  </si>
  <si>
    <t>BSK</t>
  </si>
  <si>
    <t>BANDUNDU</t>
  </si>
  <si>
    <t>KINSHASA</t>
  </si>
  <si>
    <t>EQU</t>
  </si>
  <si>
    <t>KASAI OCCIDENTAL</t>
  </si>
  <si>
    <t>KOC</t>
  </si>
  <si>
    <t>KASAI ORIENTAL</t>
  </si>
  <si>
    <t>KOR</t>
  </si>
  <si>
    <t>BENGO</t>
  </si>
  <si>
    <t>BGO</t>
  </si>
  <si>
    <t>KWANZA - NORTE</t>
  </si>
  <si>
    <t>CZN</t>
  </si>
  <si>
    <t>LUANDA</t>
  </si>
  <si>
    <t>LUA</t>
  </si>
  <si>
    <t>LUNDA - NORTE</t>
  </si>
  <si>
    <t>LNO</t>
  </si>
  <si>
    <t>LUNDA - SUR</t>
  </si>
  <si>
    <t>LSU</t>
  </si>
  <si>
    <t>MALANJE</t>
  </si>
  <si>
    <t>UÍGE</t>
  </si>
  <si>
    <t>UIG</t>
  </si>
  <si>
    <t>ZAIRE</t>
  </si>
  <si>
    <t>ZAI</t>
  </si>
  <si>
    <t>BENGUELA</t>
  </si>
  <si>
    <t>BGU</t>
  </si>
  <si>
    <t>BIÉ</t>
  </si>
  <si>
    <t>BIE</t>
  </si>
  <si>
    <t>CUNENE</t>
  </si>
  <si>
    <t>CNN</t>
  </si>
  <si>
    <t>HUAMBO</t>
  </si>
  <si>
    <t>HUA</t>
  </si>
  <si>
    <t>KUANDO KUBANDO</t>
  </si>
  <si>
    <t>CCU</t>
  </si>
  <si>
    <t>KWANZA - SUR</t>
  </si>
  <si>
    <t>CZS</t>
  </si>
  <si>
    <t>MOXICO</t>
  </si>
  <si>
    <t>MOX</t>
  </si>
  <si>
    <t>NAMIBE</t>
  </si>
  <si>
    <t>Moundou</t>
  </si>
  <si>
    <t>LOC</t>
  </si>
  <si>
    <t>Ndjamena</t>
  </si>
  <si>
    <t>NDJ</t>
  </si>
  <si>
    <t>Brazzaville</t>
  </si>
  <si>
    <t>Pointe-Noire</t>
  </si>
  <si>
    <t>PNO</t>
  </si>
  <si>
    <t>Ngaoundéré</t>
  </si>
  <si>
    <t>Maroua</t>
  </si>
  <si>
    <t>Garoua</t>
  </si>
  <si>
    <t>Bangui</t>
  </si>
  <si>
    <t>Bimbo</t>
  </si>
  <si>
    <t>OMB</t>
  </si>
  <si>
    <t>Yaoundé</t>
  </si>
  <si>
    <t>Douala</t>
  </si>
  <si>
    <t>Nkongsamba</t>
  </si>
  <si>
    <t>Bamenda</t>
  </si>
  <si>
    <t>Bafoussam</t>
  </si>
  <si>
    <t>Kumba</t>
  </si>
  <si>
    <t>Libreville</t>
  </si>
  <si>
    <t>Franceville</t>
  </si>
  <si>
    <t>HOG</t>
  </si>
  <si>
    <t>Port-Gentil</t>
  </si>
  <si>
    <t>OGM</t>
  </si>
  <si>
    <t>Kikwit</t>
  </si>
  <si>
    <t>Bandundu</t>
  </si>
  <si>
    <t>Matadi</t>
  </si>
  <si>
    <t>Boma</t>
  </si>
  <si>
    <t>Kinshasa</t>
  </si>
  <si>
    <t>Likasi</t>
  </si>
  <si>
    <t>Mbandaka</t>
  </si>
  <si>
    <t>Gemena</t>
  </si>
  <si>
    <t>Kananga</t>
  </si>
  <si>
    <t>Kolwezi</t>
  </si>
  <si>
    <t>Tshikapa</t>
  </si>
  <si>
    <t>Mbuji-Mayi</t>
  </si>
  <si>
    <t>Mwene-Ditu</t>
  </si>
  <si>
    <t>Kabinda</t>
  </si>
  <si>
    <t>Gandajika</t>
  </si>
  <si>
    <t>Luanda</t>
  </si>
  <si>
    <t>Benguela</t>
  </si>
  <si>
    <t>Lobito</t>
  </si>
  <si>
    <t>Huambo (Nova Lisboa)</t>
  </si>
  <si>
    <t>Namibe (Moçâmedes)</t>
  </si>
  <si>
    <t>Lubumbashi</t>
  </si>
  <si>
    <t>Kamina</t>
  </si>
  <si>
    <t>Kindu</t>
  </si>
  <si>
    <t>Goma</t>
  </si>
  <si>
    <t>Butembo</t>
  </si>
  <si>
    <t>Kisangani</t>
  </si>
  <si>
    <t>Bunia</t>
  </si>
  <si>
    <t>Isiro</t>
  </si>
  <si>
    <t>Bukavu</t>
  </si>
  <si>
    <t>Uvira</t>
  </si>
  <si>
    <t>PROM</t>
  </si>
  <si>
    <t>PJ</t>
  </si>
  <si>
    <t>PGM</t>
  </si>
  <si>
    <t>PEM</t>
  </si>
  <si>
    <t>PPM</t>
  </si>
  <si>
    <t>GFM</t>
  </si>
  <si>
    <t>GCM</t>
  </si>
  <si>
    <t>DIFM</t>
  </si>
  <si>
    <t>PGC</t>
  </si>
  <si>
    <t>PEC</t>
  </si>
  <si>
    <t>PPC</t>
  </si>
  <si>
    <t>GFC</t>
  </si>
  <si>
    <t>GCC</t>
  </si>
  <si>
    <t>DIFC</t>
  </si>
  <si>
    <t>ÁFRICA</t>
  </si>
  <si>
    <t>NIGERIA</t>
  </si>
  <si>
    <t>ZAMBIA</t>
  </si>
  <si>
    <t>SUDÁFRICA</t>
  </si>
  <si>
    <t>ZIMBABWE</t>
  </si>
  <si>
    <t>KENIA</t>
  </si>
  <si>
    <t>CONGO</t>
  </si>
  <si>
    <t>MALAWI</t>
  </si>
  <si>
    <t>ETIOPÍA</t>
  </si>
  <si>
    <t>MADAGASCAR</t>
  </si>
  <si>
    <t>UGANDA</t>
  </si>
  <si>
    <t>NAMIBIA</t>
  </si>
  <si>
    <t>TANZANIA</t>
  </si>
  <si>
    <t>MOZAMBIQUE</t>
  </si>
  <si>
    <t>BOTSWANA</t>
  </si>
  <si>
    <t>LESOTHO</t>
  </si>
  <si>
    <t>SWAZILANDIA</t>
  </si>
  <si>
    <t>MAURICIO</t>
  </si>
  <si>
    <t>GUINEA - BISSAU</t>
  </si>
  <si>
    <t>DJIBOUTI</t>
  </si>
  <si>
    <t>SEYCHELLES</t>
  </si>
  <si>
    <t>COMORAS</t>
  </si>
  <si>
    <t>REUNIÓN (FRA.)</t>
  </si>
  <si>
    <t>SUDÁN DEL SUR</t>
  </si>
  <si>
    <t>AMÉRICA</t>
  </si>
  <si>
    <t>GUAYANA</t>
  </si>
  <si>
    <t>GUYANA (FRA.)</t>
  </si>
  <si>
    <t>SAINT - MARTIN (FRA.)</t>
  </si>
  <si>
    <t>ASIA Y OCEANIA</t>
  </si>
  <si>
    <t>COREA DEL SUR</t>
  </si>
  <si>
    <t>AUSTRALIA</t>
  </si>
  <si>
    <t>JAPÓN</t>
  </si>
  <si>
    <t>IRÁN</t>
  </si>
  <si>
    <t>ARABIA SAUDITA</t>
  </si>
  <si>
    <t>CHINA</t>
  </si>
  <si>
    <t>NUEVA ZELANDA</t>
  </si>
  <si>
    <t>KUWAIT</t>
  </si>
  <si>
    <t>IRAK</t>
  </si>
  <si>
    <t>COREA DEL NORTE</t>
  </si>
  <si>
    <t>QATAR</t>
  </si>
  <si>
    <t>UZBEKISTÁN</t>
  </si>
  <si>
    <t>EMIRATOS ÁRABES UNIDOS</t>
  </si>
  <si>
    <t>BAHRAIN</t>
  </si>
  <si>
    <t>SIRIA</t>
  </si>
  <si>
    <t>OMÁN</t>
  </si>
  <si>
    <t>INDONESIA</t>
  </si>
  <si>
    <t>TAILANDIA</t>
  </si>
  <si>
    <t>JORDANIA</t>
  </si>
  <si>
    <t>HONG KONG (CHI.)</t>
  </si>
  <si>
    <t>SINGAPUR</t>
  </si>
  <si>
    <t>FIDJI</t>
  </si>
  <si>
    <t>MALASIA</t>
  </si>
  <si>
    <t>LÍBANO</t>
  </si>
  <si>
    <t>ISLAS SALOMÓN</t>
  </si>
  <si>
    <t>POLINESIA (FRA.)</t>
  </si>
  <si>
    <t>YEMEN</t>
  </si>
  <si>
    <t>NUEVA CALEDONIA (FRA.)</t>
  </si>
  <si>
    <t>TURKMENISTÁN</t>
  </si>
  <si>
    <t>BANGLADESH</t>
  </si>
  <si>
    <t>VANUATU</t>
  </si>
  <si>
    <t>TAYIKISTÁN</t>
  </si>
  <si>
    <t>TAIWAN</t>
  </si>
  <si>
    <t>INDIA</t>
  </si>
  <si>
    <t>VIETNAM</t>
  </si>
  <si>
    <t>KIRGUISTÁN</t>
  </si>
  <si>
    <t>SRI LANKA</t>
  </si>
  <si>
    <t>NEPAL</t>
  </si>
  <si>
    <t>MACAO (CHI.)</t>
  </si>
  <si>
    <t>SAMOA</t>
  </si>
  <si>
    <t>TONGA</t>
  </si>
  <si>
    <t>MALDIVAS</t>
  </si>
  <si>
    <t>PALESTINA</t>
  </si>
  <si>
    <t>PAKISTÁN</t>
  </si>
  <si>
    <t>PAPÚA NUEVA GUINEA</t>
  </si>
  <si>
    <t>LAOS</t>
  </si>
  <si>
    <t>CAMBOYA</t>
  </si>
  <si>
    <t>ISLAS COOK (N.Z.)</t>
  </si>
  <si>
    <t>SAMOA AMERICANA (E.U.)</t>
  </si>
  <si>
    <t>FILIPINAS</t>
  </si>
  <si>
    <t>MONGOLIA</t>
  </si>
  <si>
    <t>BRUNEI</t>
  </si>
  <si>
    <t>MYANMAR</t>
  </si>
  <si>
    <t>AFGANISTÁN</t>
  </si>
  <si>
    <t>TUVALU</t>
  </si>
  <si>
    <t>TIMOR ORIENTAL</t>
  </si>
  <si>
    <t>GUAM (E.U.)</t>
  </si>
  <si>
    <t>BUTÁN</t>
  </si>
  <si>
    <t>ISLAS MARIANA DEL NORTE (E.U.)</t>
  </si>
  <si>
    <t>KIRIBATI</t>
  </si>
  <si>
    <t>NIUE (N.Z.)</t>
  </si>
  <si>
    <t>PALAOS</t>
  </si>
  <si>
    <t>EUROPA</t>
  </si>
  <si>
    <t>INGLATERRA (R.U.)</t>
  </si>
  <si>
    <t>RUSIA</t>
  </si>
  <si>
    <t>ESCOCIA (R.U.)</t>
  </si>
  <si>
    <t>IRLANDA DEL NORTE (R.U.)</t>
  </si>
  <si>
    <t>TURQUÍA</t>
  </si>
  <si>
    <t>ISRAEL</t>
  </si>
  <si>
    <t>GALES (R.U.)</t>
  </si>
  <si>
    <t>CHIPRE</t>
  </si>
  <si>
    <t>KAZAJISTÁN</t>
  </si>
  <si>
    <t>ARMENIA</t>
  </si>
  <si>
    <t>ISLAS FAROE (DIN.)</t>
  </si>
  <si>
    <t>AZERBAIYÁN</t>
  </si>
  <si>
    <t>POS</t>
  </si>
  <si>
    <t>%</t>
  </si>
  <si>
    <t>REG</t>
  </si>
  <si>
    <t> Estados Unidos</t>
  </si>
  <si>
    <t>AMERICA</t>
  </si>
  <si>
    <t> Canadá</t>
  </si>
  <si>
    <t> Bermudas (R.U.)</t>
  </si>
  <si>
    <t> Groenlandia (DIN.)</t>
  </si>
  <si>
    <t> San Pedro y Miquelón (FRA.)</t>
  </si>
  <si>
    <t> México</t>
  </si>
  <si>
    <t> Colombia</t>
  </si>
  <si>
    <t> Venezuela</t>
  </si>
  <si>
    <t> Guatemala</t>
  </si>
  <si>
    <t> Cuba</t>
  </si>
  <si>
    <t> Haití</t>
  </si>
  <si>
    <t> República Dominicana</t>
  </si>
  <si>
    <t> Honduras</t>
  </si>
  <si>
    <t> Nicaragua</t>
  </si>
  <si>
    <t> El Salvador</t>
  </si>
  <si>
    <t> Costa Rica</t>
  </si>
  <si>
    <t> Panamá</t>
  </si>
  <si>
    <t> Puerto Rico (E.U.)</t>
  </si>
  <si>
    <t> Jamaica</t>
  </si>
  <si>
    <t> Trinidad y Tobago</t>
  </si>
  <si>
    <t> Guyana</t>
  </si>
  <si>
    <t> Surinam</t>
  </si>
  <si>
    <t> Guadalupe (FRA.)</t>
  </si>
  <si>
    <t> Martinica (FRA.)</t>
  </si>
  <si>
    <t> Bahamas</t>
  </si>
  <si>
    <t> Belice</t>
  </si>
  <si>
    <t> Barbados</t>
  </si>
  <si>
    <t> Guayana (FRA.)</t>
  </si>
  <si>
    <t> Santa Lucía</t>
  </si>
  <si>
    <t> Curazao (P.B.)</t>
  </si>
  <si>
    <t> Aruba (P.B.)</t>
  </si>
  <si>
    <t> San Vicente y las Granadinas</t>
  </si>
  <si>
    <t> Islas Vírgenes de los Estados Unidos</t>
  </si>
  <si>
    <t> Granada</t>
  </si>
  <si>
    <t> Antigua y Barbuda</t>
  </si>
  <si>
    <t> Dominica</t>
  </si>
  <si>
    <t> Islas Caimán (R.U.)</t>
  </si>
  <si>
    <t> San Cristóbal y Nieves</t>
  </si>
  <si>
    <t> Sint Maarten (P.B.)</t>
  </si>
  <si>
    <t> Islas Turcas y Caicos (R.U.)</t>
  </si>
  <si>
    <t> San Martín (FRA.)</t>
  </si>
  <si>
    <t> Islas Vírgenes Británicas (R.U.)</t>
  </si>
  <si>
    <t> Caribe Neerlandés (P.B.)</t>
  </si>
  <si>
    <t> Anguila (R.U.)</t>
  </si>
  <si>
    <t> San Bartolomé (FRA.)</t>
  </si>
  <si>
    <t> Montserrat (R.U.)</t>
  </si>
  <si>
    <t> Argentina</t>
  </si>
  <si>
    <t> Perú</t>
  </si>
  <si>
    <t> Chile</t>
  </si>
  <si>
    <t> Ecuador</t>
  </si>
  <si>
    <t> Bolivia</t>
  </si>
  <si>
    <t> Paraguay</t>
  </si>
  <si>
    <t> Uruguay</t>
  </si>
  <si>
    <t> Islas Malvinas (R.U.)</t>
  </si>
  <si>
    <t> Brasil</t>
  </si>
  <si>
    <t> Alemania</t>
  </si>
  <si>
    <t> Reino Unido</t>
  </si>
  <si>
    <t> Suecia</t>
  </si>
  <si>
    <t> Austria</t>
  </si>
  <si>
    <t> Suiza</t>
  </si>
  <si>
    <t> Dinamarca</t>
  </si>
  <si>
    <t> Finlandia</t>
  </si>
  <si>
    <t> Noruega</t>
  </si>
  <si>
    <t> Irlanda</t>
  </si>
  <si>
    <t> Islandia</t>
  </si>
  <si>
    <t> Jersey (R.U.)</t>
  </si>
  <si>
    <t> Isla de Man (R.U.)</t>
  </si>
  <si>
    <t> Guernsey (R.U.)</t>
  </si>
  <si>
    <t> Islas Feroe (DIN.)</t>
  </si>
  <si>
    <t> Liechtenstein</t>
  </si>
  <si>
    <t> Egipto</t>
  </si>
  <si>
    <t> Argelia</t>
  </si>
  <si>
    <t> Sudán</t>
  </si>
  <si>
    <t> Marruecos</t>
  </si>
  <si>
    <t> Túnez</t>
  </si>
  <si>
    <t> Somalia</t>
  </si>
  <si>
    <t> Eritrea</t>
  </si>
  <si>
    <t> Libia</t>
  </si>
  <si>
    <t> Mauritania</t>
  </si>
  <si>
    <t> Yibuti</t>
  </si>
  <si>
    <t>Sahara Ocidental</t>
  </si>
  <si>
    <t> Ghana</t>
  </si>
  <si>
    <t> Costa de Marfil</t>
  </si>
  <si>
    <t> Níger</t>
  </si>
  <si>
    <t> Burkina Faso</t>
  </si>
  <si>
    <t> Malí</t>
  </si>
  <si>
    <t> Senegal</t>
  </si>
  <si>
    <t> Guinea</t>
  </si>
  <si>
    <t> Benín</t>
  </si>
  <si>
    <t> Togo</t>
  </si>
  <si>
    <t> Sierra Leona</t>
  </si>
  <si>
    <t> Liberia</t>
  </si>
  <si>
    <t> Gambia</t>
  </si>
  <si>
    <t> Guinea-Bisáu</t>
  </si>
  <si>
    <t> Cabo Verde</t>
  </si>
  <si>
    <t> Francia</t>
  </si>
  <si>
    <t> España</t>
  </si>
  <si>
    <t> Países Bajos</t>
  </si>
  <si>
    <t> Bélgica</t>
  </si>
  <si>
    <t> Portugal</t>
  </si>
  <si>
    <t> Luxemburgo</t>
  </si>
  <si>
    <t> Andorra</t>
  </si>
  <si>
    <t> Mónaco</t>
  </si>
  <si>
    <t> Gibraltar (R.U.)</t>
  </si>
  <si>
    <t> Ucrania</t>
  </si>
  <si>
    <t> Polonia</t>
  </si>
  <si>
    <t> República Checa</t>
  </si>
  <si>
    <t> Hungría</t>
  </si>
  <si>
    <t> Bielorrusia</t>
  </si>
  <si>
    <t> Eslovaquia</t>
  </si>
  <si>
    <t> Lituania</t>
  </si>
  <si>
    <t> Letonia</t>
  </si>
  <si>
    <t> Estonia</t>
  </si>
  <si>
    <t> Italia</t>
  </si>
  <si>
    <t> Rumania</t>
  </si>
  <si>
    <t> Grecia</t>
  </si>
  <si>
    <t> Bulgaria</t>
  </si>
  <si>
    <t> Serbia</t>
  </si>
  <si>
    <t> Croacia</t>
  </si>
  <si>
    <t> Bosnia y Herzegovina</t>
  </si>
  <si>
    <t> Moldavia</t>
  </si>
  <si>
    <t> Albania</t>
  </si>
  <si>
    <t> Macedonia</t>
  </si>
  <si>
    <t> Eslovenia</t>
  </si>
  <si>
    <t> Kosovo</t>
  </si>
  <si>
    <t> Montenegro</t>
  </si>
  <si>
    <t> Malta</t>
  </si>
  <si>
    <t> San Marino</t>
  </si>
  <si>
    <t> Ciudad del Vaticano</t>
  </si>
  <si>
    <t> República Democrática del Congo</t>
  </si>
  <si>
    <t> Angola</t>
  </si>
  <si>
    <t> Camerún</t>
  </si>
  <si>
    <t> Chad</t>
  </si>
  <si>
    <t> Ruanda</t>
  </si>
  <si>
    <t> Burundi</t>
  </si>
  <si>
    <t> República Centroafricana</t>
  </si>
  <si>
    <t> República del Congo</t>
  </si>
  <si>
    <t> Gabón</t>
  </si>
  <si>
    <t> Guinea Ecuatorial</t>
  </si>
  <si>
    <t> Santo Tomé y Príncipe</t>
  </si>
  <si>
    <t> Nigeria</t>
  </si>
  <si>
    <t> Etiopía</t>
  </si>
  <si>
    <t> Kenia</t>
  </si>
  <si>
    <t> Uganda</t>
  </si>
  <si>
    <t> Sudán del Sur</t>
  </si>
  <si>
    <t> Sudáfrica</t>
  </si>
  <si>
    <t> Tanzania</t>
  </si>
  <si>
    <t> Mozambique</t>
  </si>
  <si>
    <t> Madagascar</t>
  </si>
  <si>
    <t> Malaui</t>
  </si>
  <si>
    <t> Zambia</t>
  </si>
  <si>
    <t> Zimbabue</t>
  </si>
  <si>
    <t> Namibia</t>
  </si>
  <si>
    <t> Botsuana</t>
  </si>
  <si>
    <t> Lesoto</t>
  </si>
  <si>
    <t> Mauricio</t>
  </si>
  <si>
    <t> Suazilandia</t>
  </si>
  <si>
    <t> Reunión(Francia)</t>
  </si>
  <si>
    <t> Comoras</t>
  </si>
  <si>
    <t> Mayotte(Francia)</t>
  </si>
  <si>
    <t> Seychelles</t>
  </si>
  <si>
    <t> Santa Elena, Ascensión y Tristán de Acuña (RU)</t>
  </si>
  <si>
    <t> China</t>
  </si>
  <si>
    <t>ASIA</t>
  </si>
  <si>
    <t> República de China17</t>
  </si>
  <si>
    <t> Hong Kong(China)18</t>
  </si>
  <si>
    <t> Mongolia</t>
  </si>
  <si>
    <t> Macao(China)24</t>
  </si>
  <si>
    <t> India</t>
  </si>
  <si>
    <t> Nepal</t>
  </si>
  <si>
    <t> Sri Lanka</t>
  </si>
  <si>
    <t> Bután</t>
  </si>
  <si>
    <t> Maldivas</t>
  </si>
  <si>
    <t> Indonesia</t>
  </si>
  <si>
    <t> Malasia</t>
  </si>
  <si>
    <t> Singapur19</t>
  </si>
  <si>
    <t> Timor Oriental</t>
  </si>
  <si>
    <t> Brunéi</t>
  </si>
  <si>
    <t> Bangladés</t>
  </si>
  <si>
    <t> Pakistán</t>
  </si>
  <si>
    <t> Uzbekistán</t>
  </si>
  <si>
    <t> Afganistán</t>
  </si>
  <si>
    <t> Kazajistán</t>
  </si>
  <si>
    <t> Tayikistán</t>
  </si>
  <si>
    <t> Kirguistán</t>
  </si>
  <si>
    <t> Turkmenistán</t>
  </si>
  <si>
    <t> Japón</t>
  </si>
  <si>
    <t> Corea del Sur</t>
  </si>
  <si>
    <t> Corea del Norte</t>
  </si>
  <si>
    <t> Turquía</t>
  </si>
  <si>
    <t> Siria</t>
  </si>
  <si>
    <t> Azerbaiyán</t>
  </si>
  <si>
    <t> Israel</t>
  </si>
  <si>
    <t> Jordania</t>
  </si>
  <si>
    <t> Palestina20</t>
  </si>
  <si>
    <t> Líbano</t>
  </si>
  <si>
    <t> Georgia21</t>
  </si>
  <si>
    <t> Armenia</t>
  </si>
  <si>
    <t> Chipre</t>
  </si>
  <si>
    <t> Irán</t>
  </si>
  <si>
    <t> Irak</t>
  </si>
  <si>
    <t> Arabia Saudita</t>
  </si>
  <si>
    <t> Yemen</t>
  </si>
  <si>
    <t> Emiratos Árabes Unidos</t>
  </si>
  <si>
    <t> Omán</t>
  </si>
  <si>
    <t> Kuwait</t>
  </si>
  <si>
    <t> Catar</t>
  </si>
  <si>
    <t> Baréin</t>
  </si>
  <si>
    <t> Filipinas</t>
  </si>
  <si>
    <t> Australia</t>
  </si>
  <si>
    <t>OCEANIA</t>
  </si>
  <si>
    <t> Papúa Nueva Guinea</t>
  </si>
  <si>
    <t> Nueva Zelanda</t>
  </si>
  <si>
    <t> Fiyi</t>
  </si>
  <si>
    <t> Islas Salomón</t>
  </si>
  <si>
    <t> Vanuatu</t>
  </si>
  <si>
    <t> Nueva Caledonia(Francia)</t>
  </si>
  <si>
    <t> Polinesia Francesa</t>
  </si>
  <si>
    <t> Samoa</t>
  </si>
  <si>
    <t> Guam(EE.UU.)</t>
  </si>
  <si>
    <t> Kiribati</t>
  </si>
  <si>
    <t> Tonga</t>
  </si>
  <si>
    <t> Micronesia</t>
  </si>
  <si>
    <t> Islas Marshall</t>
  </si>
  <si>
    <t> Samoa Americana (EE.UU.)</t>
  </si>
  <si>
    <t> Islas Marianas del Norte (EE.UU.)</t>
  </si>
  <si>
    <t> Palaos</t>
  </si>
  <si>
    <t> Islas Cook(NZ)</t>
  </si>
  <si>
    <t> Wallis y Futuna (Francia)</t>
  </si>
  <si>
    <t> Tuvalu</t>
  </si>
  <si>
    <t> Nauru</t>
  </si>
  <si>
    <t> Norfolk(Australia)</t>
  </si>
  <si>
    <t> Isla de Navidad(Australia)</t>
  </si>
  <si>
    <t> Niue (NZ)</t>
  </si>
  <si>
    <t> Tokelau(NZ)</t>
  </si>
  <si>
    <t> Islas Cocos(Australia)</t>
  </si>
  <si>
    <t> Islas Pitcairn(RU)</t>
  </si>
  <si>
    <t> Vietnam</t>
  </si>
  <si>
    <t> Tailandia</t>
  </si>
  <si>
    <t> Myanmar</t>
  </si>
  <si>
    <t> Camboya</t>
  </si>
  <si>
    <t> Laos</t>
  </si>
  <si>
    <t> Rusia</t>
  </si>
  <si>
    <t>DIAS</t>
  </si>
  <si>
    <t>DESDE</t>
  </si>
  <si>
    <t>NOMBRE</t>
  </si>
  <si>
    <t>NIV</t>
  </si>
  <si>
    <t>ARIZONA I</t>
  </si>
  <si>
    <t>ARIZONA II</t>
  </si>
  <si>
    <t>ILLINOIS I</t>
  </si>
  <si>
    <t>ILLINOIS II</t>
  </si>
  <si>
    <t>MISURI I</t>
  </si>
  <si>
    <t>MISURI II</t>
  </si>
  <si>
    <t>OHIO I</t>
  </si>
  <si>
    <t>OHIO II</t>
  </si>
  <si>
    <t>NUEVA YORK I</t>
  </si>
  <si>
    <t>NUEVA YORK II</t>
  </si>
  <si>
    <t>NUEVA YORK III</t>
  </si>
  <si>
    <t>GEORGIA I</t>
  </si>
  <si>
    <t>GEORGIA II</t>
  </si>
  <si>
    <t>MÉXICO I</t>
  </si>
  <si>
    <t>MÉXICO II</t>
  </si>
  <si>
    <t>BOLIVAR</t>
  </si>
  <si>
    <t>GUAYAS I</t>
  </si>
  <si>
    <t>GUAYAS II</t>
  </si>
  <si>
    <t>LIMA I</t>
  </si>
  <si>
    <t>LIMA II</t>
  </si>
  <si>
    <t>PARÁ I</t>
  </si>
  <si>
    <t>PARÁ II</t>
  </si>
  <si>
    <t>ESCOCIA I</t>
  </si>
  <si>
    <t>ESCOCIA II</t>
  </si>
  <si>
    <t>GRAN LONDRES I</t>
  </si>
  <si>
    <t>GRAN LONDRES II</t>
  </si>
  <si>
    <t>BAJA SAJONIA I</t>
  </si>
  <si>
    <t>BAJA SAJONIA II</t>
  </si>
  <si>
    <t>BAVIERA I</t>
  </si>
  <si>
    <t>BAVIERA II</t>
  </si>
  <si>
    <t>BADEN - WURTEMBERG I</t>
  </si>
  <si>
    <t>BADEN - WURTEMBERG II</t>
  </si>
  <si>
    <t>RÓDANO - ALPES I</t>
  </si>
  <si>
    <t>RÓDANO - ALPES II</t>
  </si>
  <si>
    <t>ISLA DE FRANCIA I</t>
  </si>
  <si>
    <t>ISLA DE FRANCIA II</t>
  </si>
  <si>
    <t>ISLA DE FRANCIA III</t>
  </si>
  <si>
    <t>ANDALUCÍA I</t>
  </si>
  <si>
    <t>ANDALUCÍA II</t>
  </si>
  <si>
    <t>LOMBARDÍA I</t>
  </si>
  <si>
    <t>LOMBARDÍA II</t>
  </si>
  <si>
    <t>CAMPANIA I</t>
  </si>
  <si>
    <t>CAMPANIA II</t>
  </si>
  <si>
    <t>SERBIA I</t>
  </si>
  <si>
    <t>SERBIA II</t>
  </si>
  <si>
    <t>MAZOVIA I</t>
  </si>
  <si>
    <t>MAZOVIA II</t>
  </si>
  <si>
    <t>REPÚBLICA CHECA I</t>
  </si>
  <si>
    <t>REPÚBLICA CHECA II</t>
  </si>
  <si>
    <t>GRAN CASABLANCA I</t>
  </si>
  <si>
    <t>GRAN CASABLANCA II</t>
  </si>
  <si>
    <t>ARGEL I</t>
  </si>
  <si>
    <t>ARGEL II</t>
  </si>
  <si>
    <t>DAKAR I</t>
  </si>
  <si>
    <t>DAKAR II</t>
  </si>
  <si>
    <t>SIERRA LEONA I</t>
  </si>
  <si>
    <t>SIERRA LEONA II</t>
  </si>
  <si>
    <t>SIERRA LEONA III</t>
  </si>
  <si>
    <t>ABIDJAN I</t>
  </si>
  <si>
    <t>ABIDJAN II</t>
  </si>
  <si>
    <t>ABIDJAN III</t>
  </si>
  <si>
    <t>ABIDJAN IV</t>
  </si>
  <si>
    <t>ABIDJAN V</t>
  </si>
  <si>
    <t>GHANA I</t>
  </si>
  <si>
    <t>GHANA II</t>
  </si>
  <si>
    <t>CHAD I</t>
  </si>
  <si>
    <t>CHAD II</t>
  </si>
  <si>
    <t>CHAD III</t>
  </si>
  <si>
    <t>LUANDA I</t>
  </si>
  <si>
    <t>LUANDA II</t>
  </si>
  <si>
    <t>LUANDA III</t>
  </si>
  <si>
    <t>LUANDA IV</t>
  </si>
  <si>
    <t>NORTEAMÉRICA</t>
  </si>
  <si>
    <t>CARIBE</t>
  </si>
  <si>
    <t>SUDAMÉRICA</t>
  </si>
  <si>
    <t>EUROPA CENTRAL</t>
  </si>
  <si>
    <t>NORTE DE ÁFRICA</t>
  </si>
  <si>
    <t>ÁFRICA OCCIDENTAL</t>
  </si>
  <si>
    <t>EUROPA OCCIDENTAL</t>
  </si>
  <si>
    <t>NOROESTE DE EUROPA</t>
  </si>
  <si>
    <t>SUROESTE DE EUROPA</t>
  </si>
  <si>
    <t>ÁFRICA CENTRAL</t>
  </si>
  <si>
    <t>CONTINENTE</t>
  </si>
  <si>
    <t>AMÉRCIA</t>
  </si>
  <si>
    <t>Name</t>
  </si>
  <si>
    <t>Adm.</t>
  </si>
  <si>
    <t>Population</t>
  </si>
  <si>
    <t>Census (C)</t>
  </si>
  <si>
    <t>Estimate (E)</t>
  </si>
  <si>
    <t>3,158,818</t>
  </si>
  <si>
    <t>3,010,492</t>
  </si>
  <si>
    <t>2,938,723</t>
  </si>
  <si>
    <t>3,198,645</t>
  </si>
  <si>
    <t>3,141,991</t>
  </si>
  <si>
    <t>1,752,627</t>
  </si>
  <si>
    <t>1,643,542</t>
  </si>
  <si>
    <t>1,503,884</t>
  </si>
  <si>
    <t>1,611,013</t>
  </si>
  <si>
    <t>1,604,555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</si>
</sst>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#,##0"/>
    <numFmt numFmtId="167" formatCode="000"/>
    <numFmt numFmtId="168" formatCode="0.0"/>
    <numFmt numFmtId="169" formatCode="DD\-MMM"/>
    <numFmt numFmtId="170" formatCode="0.000"/>
    <numFmt numFmtId="171" formatCode="YYYY\-MM\-DD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7091836734694"/>
  </cols>
  <sheetData>
    <row r="1" customFormat="false" ht="15" hidden="false" customHeight="false" outlineLevel="0" collapsed="false">
      <c r="B1" s="0" t="s">
        <v>0</v>
      </c>
      <c r="C1" s="0" t="s">
        <v>1</v>
      </c>
      <c r="G1" s="0" t="s">
        <v>2</v>
      </c>
    </row>
    <row r="2" customFormat="false" ht="15" hidden="false" customHeight="false" outlineLevel="0" collapsed="false">
      <c r="A2" s="0" t="s">
        <v>3</v>
      </c>
      <c r="B2" s="0" t="n">
        <v>100</v>
      </c>
      <c r="C2" s="0" t="n">
        <v>1000</v>
      </c>
      <c r="F2" s="0" t="s">
        <v>4</v>
      </c>
      <c r="G2" s="0" t="n">
        <v>10</v>
      </c>
    </row>
    <row r="3" customFormat="false" ht="15" hidden="false" customHeight="false" outlineLevel="0" collapsed="false">
      <c r="A3" s="0" t="s">
        <v>2</v>
      </c>
      <c r="B3" s="0" t="n">
        <v>20</v>
      </c>
      <c r="C3" s="0" t="n">
        <v>10</v>
      </c>
      <c r="F3" s="0" t="s">
        <v>5</v>
      </c>
      <c r="G3" s="0" t="n">
        <v>20</v>
      </c>
    </row>
    <row r="4" customFormat="false" ht="15" hidden="false" customHeight="false" outlineLevel="0" collapsed="false">
      <c r="F4" s="0" t="s">
        <v>6</v>
      </c>
      <c r="G4" s="0" t="n">
        <v>30</v>
      </c>
    </row>
    <row r="5" customFormat="false" ht="15" hidden="false" customHeight="false" outlineLevel="0" collapsed="false">
      <c r="A5" s="0" t="s">
        <v>7</v>
      </c>
      <c r="B5" s="1" t="n">
        <f aca="false">C2/(B2+C2)*B3*8</f>
        <v>145.454545454545</v>
      </c>
      <c r="C5" s="1" t="n">
        <f aca="false">B2/(B2+C2)*C3*8</f>
        <v>7.27272727272727</v>
      </c>
      <c r="F5" s="0" t="s">
        <v>8</v>
      </c>
      <c r="G5" s="0" t="n">
        <v>30</v>
      </c>
    </row>
    <row r="6" customFormat="false" ht="15" hidden="false" customHeight="false" outlineLevel="0" collapsed="false">
      <c r="A6" s="0" t="s">
        <v>9</v>
      </c>
      <c r="B6" s="1" t="n">
        <f aca="false">C2/(B2+C2)*B3*4</f>
        <v>72.7272727272727</v>
      </c>
      <c r="C6" s="1" t="n">
        <f aca="false">B2/(B2+C2)*C3*4</f>
        <v>3.63636363636364</v>
      </c>
      <c r="F6" s="0" t="s">
        <v>10</v>
      </c>
      <c r="G6" s="0" t="n">
        <v>40</v>
      </c>
    </row>
    <row r="7" customFormat="false" ht="15" hidden="false" customHeight="false" outlineLevel="0" collapsed="false">
      <c r="A7" s="0" t="s">
        <v>11</v>
      </c>
      <c r="B7" s="1" t="n">
        <f aca="false">C2/(B2+C2)*B3*2</f>
        <v>36.3636363636364</v>
      </c>
      <c r="C7" s="1" t="n">
        <f aca="false">B2/(B2+C2)*C3*2</f>
        <v>1.81818181818182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8" activeCellId="0" sqref="G18"/>
    </sheetView>
  </sheetViews>
  <sheetFormatPr defaultRowHeight="15"/>
  <cols>
    <col collapsed="false" hidden="false" max="1" min="1" style="0" width="4.86224489795918"/>
    <col collapsed="false" hidden="false" max="2" min="2" style="0" width="7.14795918367347"/>
    <col collapsed="false" hidden="false" max="3" min="3" style="0" width="20.7091836734694"/>
    <col collapsed="false" hidden="false" max="4" min="4" style="0" width="36"/>
    <col collapsed="false" hidden="false" max="5" min="5" style="0" width="22.0051020408163"/>
    <col collapsed="false" hidden="false" max="6" min="6" style="0" width="26.8520408163265"/>
    <col collapsed="false" hidden="false" max="7" min="7" style="0" width="26.5765306122449"/>
    <col collapsed="false" hidden="false" max="8" min="8" style="0" width="17.5765306122449"/>
    <col collapsed="false" hidden="false" max="9" min="9" style="0" width="23.5714285714286"/>
    <col collapsed="false" hidden="false" max="1025" min="10" style="0" width="10.7091836734694"/>
  </cols>
  <sheetData>
    <row r="1" customFormat="false" ht="15" hidden="false" customHeight="false" outlineLevel="0" collapsed="false">
      <c r="A1" s="4" t="s">
        <v>2801</v>
      </c>
      <c r="B1" s="4" t="s">
        <v>2802</v>
      </c>
      <c r="C1" s="33" t="s">
        <v>2803</v>
      </c>
      <c r="D1" s="33" t="s">
        <v>2804</v>
      </c>
      <c r="E1" s="33" t="s">
        <v>2805</v>
      </c>
      <c r="F1" s="33" t="s">
        <v>2806</v>
      </c>
      <c r="G1" s="33" t="s">
        <v>2807</v>
      </c>
      <c r="H1" s="33" t="s">
        <v>2808</v>
      </c>
      <c r="I1" s="33" t="s">
        <v>2809</v>
      </c>
    </row>
    <row r="2" customFormat="false" ht="15" hidden="false" customHeight="false" outlineLevel="0" collapsed="false">
      <c r="C2" s="34" t="s">
        <v>2810</v>
      </c>
      <c r="D2" s="34" t="s">
        <v>2811</v>
      </c>
      <c r="E2" s="34" t="s">
        <v>2812</v>
      </c>
      <c r="F2" s="34" t="s">
        <v>2813</v>
      </c>
      <c r="G2" s="34" t="s">
        <v>2814</v>
      </c>
      <c r="H2" s="34" t="s">
        <v>2815</v>
      </c>
      <c r="I2" s="34" t="s">
        <v>2816</v>
      </c>
    </row>
    <row r="3" customFormat="false" ht="15" hidden="false" customHeight="false" outlineLevel="0" collapsed="false">
      <c r="C3" s="34" t="s">
        <v>2817</v>
      </c>
      <c r="D3" s="34" t="s">
        <v>2818</v>
      </c>
      <c r="E3" s="34" t="s">
        <v>2819</v>
      </c>
      <c r="F3" s="34" t="s">
        <v>2820</v>
      </c>
      <c r="G3" s="34" t="s">
        <v>2821</v>
      </c>
      <c r="H3" s="34" t="s">
        <v>2822</v>
      </c>
      <c r="I3" s="34" t="s">
        <v>2823</v>
      </c>
    </row>
    <row r="4" customFormat="false" ht="15" hidden="false" customHeight="false" outlineLevel="0" collapsed="false">
      <c r="C4" s="34" t="s">
        <v>2824</v>
      </c>
      <c r="D4" s="34" t="s">
        <v>2825</v>
      </c>
      <c r="E4" s="34" t="s">
        <v>2826</v>
      </c>
      <c r="F4" s="34" t="s">
        <v>2827</v>
      </c>
      <c r="G4" s="34" t="s">
        <v>2828</v>
      </c>
      <c r="H4" s="34" t="s">
        <v>2829</v>
      </c>
      <c r="I4" s="34" t="s">
        <v>2830</v>
      </c>
    </row>
    <row r="5" customFormat="false" ht="15" hidden="false" customHeight="false" outlineLevel="0" collapsed="false">
      <c r="C5" s="34" t="s">
        <v>2831</v>
      </c>
      <c r="D5" s="34" t="s">
        <v>2832</v>
      </c>
      <c r="E5" s="34" t="s">
        <v>2833</v>
      </c>
      <c r="F5" s="34" t="s">
        <v>2834</v>
      </c>
      <c r="G5" s="34" t="s">
        <v>2835</v>
      </c>
      <c r="H5" s="34" t="s">
        <v>2836</v>
      </c>
      <c r="I5" s="34" t="s">
        <v>2837</v>
      </c>
    </row>
    <row r="6" customFormat="false" ht="15" hidden="false" customHeight="false" outlineLevel="0" collapsed="false">
      <c r="C6" s="34" t="s">
        <v>2838</v>
      </c>
      <c r="D6" s="34" t="s">
        <v>2839</v>
      </c>
      <c r="E6" s="34" t="s">
        <v>2840</v>
      </c>
      <c r="F6" s="34" t="s">
        <v>2841</v>
      </c>
      <c r="G6" s="34" t="s">
        <v>2842</v>
      </c>
      <c r="H6" s="34" t="s">
        <v>2843</v>
      </c>
      <c r="I6" s="34" t="s">
        <v>2844</v>
      </c>
    </row>
    <row r="7" customFormat="false" ht="15" hidden="false" customHeight="false" outlineLevel="0" collapsed="false">
      <c r="C7" s="34" t="s">
        <v>2845</v>
      </c>
      <c r="D7" s="34" t="s">
        <v>2846</v>
      </c>
      <c r="E7" s="34" t="s">
        <v>2847</v>
      </c>
      <c r="F7" s="34" t="s">
        <v>2848</v>
      </c>
      <c r="G7" s="34" t="s">
        <v>2849</v>
      </c>
      <c r="H7" s="34"/>
      <c r="I7" s="34" t="s">
        <v>2850</v>
      </c>
    </row>
    <row r="8" customFormat="false" ht="15" hidden="false" customHeight="false" outlineLevel="0" collapsed="false">
      <c r="C8" s="34" t="s">
        <v>2851</v>
      </c>
      <c r="D8" s="34" t="s">
        <v>2852</v>
      </c>
      <c r="E8" s="34" t="s">
        <v>2853</v>
      </c>
      <c r="F8" s="34" t="s">
        <v>2854</v>
      </c>
      <c r="G8" s="34" t="s">
        <v>2855</v>
      </c>
      <c r="H8" s="34"/>
      <c r="I8" s="34" t="s">
        <v>2856</v>
      </c>
    </row>
    <row r="9" customFormat="false" ht="15" hidden="false" customHeight="false" outlineLevel="0" collapsed="false">
      <c r="C9" s="34" t="s">
        <v>2857</v>
      </c>
      <c r="D9" s="34" t="s">
        <v>2858</v>
      </c>
      <c r="E9" s="34" t="s">
        <v>2859</v>
      </c>
      <c r="F9" s="34" t="s">
        <v>2860</v>
      </c>
      <c r="G9" s="34" t="s">
        <v>2861</v>
      </c>
      <c r="H9" s="34"/>
      <c r="I9" s="34" t="s">
        <v>2862</v>
      </c>
    </row>
    <row r="10" customFormat="false" ht="15" hidden="false" customHeight="false" outlineLevel="0" collapsed="false">
      <c r="C10" s="34" t="s">
        <v>2863</v>
      </c>
      <c r="D10" s="34" t="s">
        <v>2864</v>
      </c>
      <c r="E10" s="34" t="s">
        <v>2865</v>
      </c>
      <c r="F10" s="34" t="s">
        <v>2866</v>
      </c>
      <c r="G10" s="34" t="s">
        <v>2867</v>
      </c>
      <c r="H10" s="34"/>
      <c r="I10" s="34" t="s">
        <v>2868</v>
      </c>
    </row>
    <row r="11" customFormat="false" ht="15" hidden="false" customHeight="false" outlineLevel="0" collapsed="false">
      <c r="C11" s="34" t="s">
        <v>2869</v>
      </c>
      <c r="D11" s="34" t="s">
        <v>2870</v>
      </c>
      <c r="E11" s="34" t="s">
        <v>2871</v>
      </c>
      <c r="F11" s="34" t="s">
        <v>2872</v>
      </c>
      <c r="G11" s="34" t="s">
        <v>2873</v>
      </c>
      <c r="H11" s="34"/>
      <c r="I11" s="34" t="s">
        <v>2874</v>
      </c>
    </row>
    <row r="12" customFormat="false" ht="15" hidden="false" customHeight="false" outlineLevel="0" collapsed="false">
      <c r="C12" s="34" t="s">
        <v>2875</v>
      </c>
      <c r="D12" s="34" t="s">
        <v>2876</v>
      </c>
      <c r="E12" s="34" t="s">
        <v>2877</v>
      </c>
      <c r="F12" s="34" t="s">
        <v>2878</v>
      </c>
      <c r="G12" s="34" t="s">
        <v>2879</v>
      </c>
      <c r="H12" s="34"/>
      <c r="I12" s="34"/>
    </row>
    <row r="13" customFormat="false" ht="15" hidden="false" customHeight="false" outlineLevel="0" collapsed="false">
      <c r="C13" s="34"/>
      <c r="D13" s="34" t="s">
        <v>2880</v>
      </c>
      <c r="E13" s="34" t="s">
        <v>2881</v>
      </c>
      <c r="F13" s="34" t="s">
        <v>2882</v>
      </c>
      <c r="G13" s="34" t="s">
        <v>2883</v>
      </c>
      <c r="H13" s="34"/>
      <c r="I13" s="34"/>
    </row>
    <row r="14" customFormat="false" ht="15" hidden="false" customHeight="false" outlineLevel="0" collapsed="false">
      <c r="C14" s="34"/>
      <c r="D14" s="34" t="s">
        <v>2884</v>
      </c>
      <c r="E14" s="34" t="s">
        <v>2885</v>
      </c>
      <c r="F14" s="34" t="s">
        <v>2886</v>
      </c>
      <c r="G14" s="34" t="s">
        <v>2887</v>
      </c>
      <c r="H14" s="34"/>
      <c r="I14" s="34"/>
    </row>
    <row r="15" customFormat="false" ht="15" hidden="false" customHeight="false" outlineLevel="0" collapsed="false">
      <c r="C15" s="34"/>
      <c r="D15" s="34" t="s">
        <v>2888</v>
      </c>
      <c r="E15" s="34" t="s">
        <v>2889</v>
      </c>
      <c r="F15" s="34" t="s">
        <v>2890</v>
      </c>
      <c r="G15" s="34" t="s">
        <v>2891</v>
      </c>
      <c r="H15" s="34"/>
      <c r="I15" s="34"/>
    </row>
    <row r="16" customFormat="false" ht="15" hidden="false" customHeight="false" outlineLevel="0" collapsed="false">
      <c r="C16" s="34"/>
      <c r="D16" s="34" t="s">
        <v>2892</v>
      </c>
      <c r="E16" s="34" t="s">
        <v>2893</v>
      </c>
      <c r="F16" s="34" t="s">
        <v>2894</v>
      </c>
      <c r="G16" s="34" t="s">
        <v>2895</v>
      </c>
      <c r="H16" s="34"/>
      <c r="I16" s="34"/>
    </row>
    <row r="17" customFormat="false" ht="15" hidden="false" customHeight="false" outlineLevel="0" collapsed="false">
      <c r="C17" s="34"/>
      <c r="D17" s="34" t="s">
        <v>2896</v>
      </c>
      <c r="E17" s="34" t="s">
        <v>2897</v>
      </c>
      <c r="F17" s="34" t="s">
        <v>2898</v>
      </c>
      <c r="G17" s="34" t="s">
        <v>2899</v>
      </c>
      <c r="H17" s="34"/>
      <c r="I17" s="34"/>
    </row>
    <row r="18" customFormat="false" ht="15" hidden="false" customHeight="false" outlineLevel="0" collapsed="false">
      <c r="C18" s="34"/>
      <c r="D18" s="34" t="s">
        <v>2900</v>
      </c>
      <c r="E18" s="34" t="s">
        <v>2901</v>
      </c>
      <c r="F18" s="34" t="s">
        <v>2902</v>
      </c>
      <c r="G18" s="34"/>
      <c r="H18" s="34"/>
      <c r="I18" s="34"/>
    </row>
    <row r="19" customFormat="false" ht="15" hidden="false" customHeight="false" outlineLevel="0" collapsed="false">
      <c r="C19" s="34"/>
      <c r="D19" s="34" t="s">
        <v>2903</v>
      </c>
      <c r="E19" s="34" t="s">
        <v>2904</v>
      </c>
      <c r="F19" s="34" t="s">
        <v>2905</v>
      </c>
      <c r="G19" s="34"/>
      <c r="H19" s="34"/>
      <c r="I19" s="34"/>
    </row>
    <row r="20" customFormat="false" ht="15" hidden="false" customHeight="false" outlineLevel="0" collapsed="false">
      <c r="C20" s="34"/>
      <c r="D20" s="34" t="s">
        <v>2906</v>
      </c>
      <c r="E20" s="34" t="s">
        <v>2907</v>
      </c>
      <c r="F20" s="34" t="s">
        <v>2908</v>
      </c>
      <c r="G20" s="34"/>
      <c r="H20" s="34"/>
      <c r="I20" s="34"/>
    </row>
    <row r="21" customFormat="false" ht="15" hidden="false" customHeight="false" outlineLevel="0" collapsed="false">
      <c r="C21" s="34"/>
      <c r="D21" s="34"/>
      <c r="E21" s="34" t="s">
        <v>2909</v>
      </c>
      <c r="F21" s="34" t="s">
        <v>2910</v>
      </c>
      <c r="G21" s="34"/>
      <c r="H21" s="34"/>
      <c r="I21" s="34"/>
    </row>
    <row r="22" customFormat="false" ht="15" hidden="false" customHeight="false" outlineLevel="0" collapsed="false">
      <c r="C22" s="34"/>
      <c r="D22" s="34"/>
      <c r="E22" s="34" t="s">
        <v>2911</v>
      </c>
      <c r="F22" s="34" t="s">
        <v>2912</v>
      </c>
      <c r="G22" s="34"/>
      <c r="H22" s="34"/>
      <c r="I22" s="34"/>
    </row>
    <row r="23" customFormat="false" ht="15" hidden="false" customHeight="false" outlineLevel="0" collapsed="false">
      <c r="C23" s="34"/>
      <c r="D23" s="34"/>
      <c r="E23" s="34" t="s">
        <v>2913</v>
      </c>
      <c r="F23" s="34"/>
      <c r="G23" s="34"/>
      <c r="H23" s="34"/>
      <c r="I23" s="34"/>
    </row>
    <row r="24" customFormat="false" ht="15" hidden="false" customHeight="false" outlineLevel="0" collapsed="false">
      <c r="E24" s="34" t="s">
        <v>2914</v>
      </c>
    </row>
    <row r="25" customFormat="false" ht="15" hidden="false" customHeight="false" outlineLevel="0" collapsed="false">
      <c r="E25" s="34" t="s">
        <v>2915</v>
      </c>
    </row>
    <row r="26" customFormat="false" ht="15" hidden="false" customHeight="false" outlineLevel="0" collapsed="false">
      <c r="E26" s="34" t="s">
        <v>2916</v>
      </c>
    </row>
    <row r="27" customFormat="false" ht="15" hidden="false" customHeight="false" outlineLevel="0" collapsed="false">
      <c r="E27" s="34" t="s">
        <v>2917</v>
      </c>
    </row>
    <row r="30" customFormat="false" ht="15" hidden="false" customHeight="false" outlineLevel="0" collapsed="false">
      <c r="A30" s="34" t="n">
        <v>0</v>
      </c>
      <c r="B30" s="35" t="n">
        <v>42369</v>
      </c>
      <c r="C30" s="35"/>
      <c r="D30" s="35"/>
      <c r="E30" s="35"/>
      <c r="F30" s="35"/>
    </row>
    <row r="31" customFormat="false" ht="15" hidden="false" customHeight="false" outlineLevel="0" collapsed="false">
      <c r="A31" s="34" t="n">
        <f aca="false">A30+1</f>
        <v>1</v>
      </c>
      <c r="B31" s="35" t="n">
        <f aca="false">B30+7</f>
        <v>42376</v>
      </c>
      <c r="C31" s="35"/>
      <c r="D31" s="35"/>
      <c r="E31" s="35"/>
      <c r="F31" s="35"/>
    </row>
    <row r="32" customFormat="false" ht="15" hidden="false" customHeight="false" outlineLevel="0" collapsed="false">
      <c r="A32" s="34" t="n">
        <f aca="false">A31+1</f>
        <v>2</v>
      </c>
      <c r="B32" s="35" t="n">
        <f aca="false">B31+7</f>
        <v>42383</v>
      </c>
      <c r="C32" s="35"/>
      <c r="D32" s="35"/>
      <c r="E32" s="35"/>
      <c r="F32" s="35"/>
    </row>
    <row r="33" customFormat="false" ht="15" hidden="false" customHeight="false" outlineLevel="0" collapsed="false">
      <c r="A33" s="34" t="n">
        <f aca="false">A32+1</f>
        <v>3</v>
      </c>
      <c r="B33" s="35" t="n">
        <f aca="false">B32+7</f>
        <v>42390</v>
      </c>
      <c r="C33" s="35"/>
      <c r="D33" s="35"/>
      <c r="E33" s="35"/>
      <c r="F33" s="35"/>
    </row>
    <row r="34" customFormat="false" ht="15" hidden="false" customHeight="false" outlineLevel="0" collapsed="false">
      <c r="A34" s="34" t="n">
        <f aca="false">A33+1</f>
        <v>4</v>
      </c>
      <c r="B34" s="35" t="n">
        <f aca="false">B33+7</f>
        <v>42397</v>
      </c>
      <c r="C34" s="35"/>
      <c r="D34" s="35"/>
      <c r="E34" s="35"/>
      <c r="F34" s="35"/>
    </row>
    <row r="35" customFormat="false" ht="15" hidden="false" customHeight="false" outlineLevel="0" collapsed="false">
      <c r="A35" s="34" t="n">
        <f aca="false">A34+1</f>
        <v>5</v>
      </c>
      <c r="B35" s="35" t="n">
        <f aca="false">B34+7</f>
        <v>42404</v>
      </c>
      <c r="C35" s="35"/>
      <c r="D35" s="35"/>
      <c r="E35" s="35"/>
      <c r="F35" s="35"/>
      <c r="I35" s="34" t="n">
        <v>1</v>
      </c>
    </row>
    <row r="36" customFormat="false" ht="15" hidden="false" customHeight="false" outlineLevel="0" collapsed="false">
      <c r="A36" s="34" t="n">
        <f aca="false">A35+1</f>
        <v>6</v>
      </c>
      <c r="B36" s="35" t="n">
        <f aca="false">B35+7</f>
        <v>42411</v>
      </c>
      <c r="C36" s="35"/>
      <c r="D36" s="35"/>
      <c r="E36" s="35"/>
      <c r="F36" s="35"/>
      <c r="I36" s="34" t="n">
        <v>2</v>
      </c>
    </row>
    <row r="37" customFormat="false" ht="15" hidden="false" customHeight="false" outlineLevel="0" collapsed="false">
      <c r="A37" s="34" t="n">
        <f aca="false">A36+1</f>
        <v>7</v>
      </c>
      <c r="B37" s="35" t="n">
        <f aca="false">B36+7</f>
        <v>42418</v>
      </c>
      <c r="C37" s="35"/>
      <c r="D37" s="35"/>
      <c r="E37" s="35"/>
      <c r="F37" s="35"/>
      <c r="H37" s="34" t="n">
        <v>1</v>
      </c>
      <c r="I37" s="34" t="n">
        <v>3</v>
      </c>
    </row>
    <row r="38" customFormat="false" ht="15" hidden="false" customHeight="false" outlineLevel="0" collapsed="false">
      <c r="A38" s="34" t="n">
        <f aca="false">A37+1</f>
        <v>8</v>
      </c>
      <c r="B38" s="35" t="n">
        <f aca="false">B37+7</f>
        <v>42425</v>
      </c>
      <c r="C38" s="35"/>
      <c r="D38" s="35"/>
      <c r="E38" s="35"/>
      <c r="F38" s="35"/>
      <c r="H38" s="34" t="n">
        <v>2</v>
      </c>
      <c r="I38" s="34" t="n">
        <v>4</v>
      </c>
    </row>
    <row r="39" customFormat="false" ht="15" hidden="false" customHeight="false" outlineLevel="0" collapsed="false">
      <c r="A39" s="34" t="n">
        <f aca="false">A38+1</f>
        <v>9</v>
      </c>
      <c r="B39" s="35" t="n">
        <f aca="false">B38+7</f>
        <v>42432</v>
      </c>
      <c r="C39" s="35"/>
      <c r="D39" s="35"/>
      <c r="E39" s="35"/>
      <c r="F39" s="35"/>
      <c r="G39" s="34" t="n">
        <v>1</v>
      </c>
      <c r="H39" s="34" t="n">
        <v>3</v>
      </c>
      <c r="I39" s="34" t="n">
        <v>5</v>
      </c>
    </row>
    <row r="40" customFormat="false" ht="15" hidden="false" customHeight="false" outlineLevel="0" collapsed="false">
      <c r="A40" s="34" t="n">
        <f aca="false">A39+1</f>
        <v>10</v>
      </c>
      <c r="B40" s="35" t="n">
        <f aca="false">B39+7</f>
        <v>42439</v>
      </c>
      <c r="C40" s="35"/>
      <c r="D40" s="35"/>
      <c r="E40" s="35"/>
      <c r="F40" s="35"/>
      <c r="G40" s="34" t="n">
        <v>2</v>
      </c>
      <c r="H40" s="34" t="n">
        <v>4</v>
      </c>
      <c r="I40" s="34" t="n">
        <v>6</v>
      </c>
    </row>
    <row r="41" customFormat="false" ht="15" hidden="false" customHeight="false" outlineLevel="0" collapsed="false">
      <c r="A41" s="34" t="n">
        <f aca="false">A40+1</f>
        <v>11</v>
      </c>
      <c r="B41" s="35" t="n">
        <f aca="false">B40+7</f>
        <v>42446</v>
      </c>
      <c r="C41" s="35"/>
      <c r="D41" s="35"/>
      <c r="E41" s="35"/>
      <c r="F41" s="34" t="n">
        <v>1</v>
      </c>
      <c r="G41" s="34" t="n">
        <v>3</v>
      </c>
      <c r="H41" s="34" t="n">
        <v>5</v>
      </c>
      <c r="I41" s="34" t="n">
        <v>7</v>
      </c>
    </row>
    <row r="42" customFormat="false" ht="15" hidden="false" customHeight="false" outlineLevel="0" collapsed="false">
      <c r="A42" s="34" t="n">
        <f aca="false">A41+1</f>
        <v>12</v>
      </c>
      <c r="B42" s="35" t="n">
        <f aca="false">B41+7</f>
        <v>42453</v>
      </c>
      <c r="C42" s="35"/>
      <c r="D42" s="35"/>
      <c r="E42" s="35"/>
      <c r="F42" s="34" t="n">
        <v>2</v>
      </c>
      <c r="G42" s="34" t="n">
        <v>4</v>
      </c>
      <c r="H42" s="34" t="n">
        <v>6</v>
      </c>
      <c r="I42" s="34" t="n">
        <v>8</v>
      </c>
    </row>
    <row r="43" customFormat="false" ht="15" hidden="false" customHeight="false" outlineLevel="0" collapsed="false">
      <c r="A43" s="34" t="n">
        <f aca="false">A42+1</f>
        <v>13</v>
      </c>
      <c r="B43" s="35" t="n">
        <f aca="false">B42+7</f>
        <v>42460</v>
      </c>
      <c r="C43" s="35"/>
      <c r="D43" s="35"/>
      <c r="E43" s="34" t="n">
        <v>1</v>
      </c>
      <c r="F43" s="34" t="n">
        <v>3</v>
      </c>
      <c r="G43" s="34" t="n">
        <v>5</v>
      </c>
      <c r="H43" s="34" t="n">
        <v>7</v>
      </c>
      <c r="I43" s="34" t="n">
        <v>9</v>
      </c>
    </row>
    <row r="44" customFormat="false" ht="15" hidden="false" customHeight="false" outlineLevel="0" collapsed="false">
      <c r="A44" s="34" t="n">
        <f aca="false">A43+1</f>
        <v>14</v>
      </c>
      <c r="B44" s="35" t="n">
        <f aca="false">B43+7</f>
        <v>42467</v>
      </c>
      <c r="C44" s="35"/>
      <c r="D44" s="35"/>
      <c r="E44" s="34" t="n">
        <v>2</v>
      </c>
      <c r="F44" s="34" t="n">
        <v>4</v>
      </c>
      <c r="G44" s="34" t="n">
        <v>6</v>
      </c>
      <c r="H44" s="34" t="n">
        <v>8</v>
      </c>
      <c r="I44" s="34" t="n">
        <v>10</v>
      </c>
    </row>
    <row r="45" customFormat="false" ht="15" hidden="false" customHeight="false" outlineLevel="0" collapsed="false">
      <c r="A45" s="34" t="n">
        <f aca="false">A44+1</f>
        <v>15</v>
      </c>
      <c r="B45" s="35" t="n">
        <f aca="false">B44+7</f>
        <v>42474</v>
      </c>
      <c r="C45" s="35"/>
      <c r="D45" s="34" t="n">
        <v>1</v>
      </c>
      <c r="E45" s="34" t="n">
        <v>3</v>
      </c>
      <c r="F45" s="34" t="n">
        <v>5</v>
      </c>
      <c r="G45" s="34" t="n">
        <v>7</v>
      </c>
      <c r="H45" s="34" t="n">
        <v>9</v>
      </c>
      <c r="I45" s="34" t="n">
        <v>11</v>
      </c>
    </row>
    <row r="46" customFormat="false" ht="15" hidden="false" customHeight="false" outlineLevel="0" collapsed="false">
      <c r="A46" s="34" t="n">
        <f aca="false">A45+1</f>
        <v>16</v>
      </c>
      <c r="B46" s="35" t="n">
        <f aca="false">B45+7</f>
        <v>42481</v>
      </c>
      <c r="C46" s="35"/>
      <c r="D46" s="34" t="n">
        <v>2</v>
      </c>
      <c r="E46" s="34" t="n">
        <v>4</v>
      </c>
      <c r="F46" s="34" t="n">
        <v>6</v>
      </c>
      <c r="G46" s="34" t="n">
        <v>8</v>
      </c>
      <c r="H46" s="34" t="n">
        <v>10</v>
      </c>
      <c r="I46" s="34" t="n">
        <v>12</v>
      </c>
    </row>
    <row r="47" customFormat="false" ht="15" hidden="false" customHeight="false" outlineLevel="0" collapsed="false">
      <c r="A47" s="34" t="n">
        <f aca="false">A46+1</f>
        <v>17</v>
      </c>
      <c r="B47" s="35" t="n">
        <f aca="false">B46+7</f>
        <v>42488</v>
      </c>
      <c r="C47" s="34" t="n">
        <v>1</v>
      </c>
      <c r="D47" s="34" t="n">
        <v>3</v>
      </c>
      <c r="E47" s="34" t="n">
        <v>5</v>
      </c>
      <c r="F47" s="34" t="n">
        <v>7</v>
      </c>
      <c r="G47" s="34" t="n">
        <v>9</v>
      </c>
      <c r="H47" s="34" t="n">
        <v>11</v>
      </c>
      <c r="I47" s="34" t="n">
        <v>13</v>
      </c>
    </row>
    <row r="48" customFormat="false" ht="15" hidden="false" customHeight="false" outlineLevel="0" collapsed="false">
      <c r="A48" s="34" t="n">
        <f aca="false">A47+1</f>
        <v>18</v>
      </c>
      <c r="B48" s="35" t="n">
        <f aca="false">B47+7</f>
        <v>42495</v>
      </c>
      <c r="C48" s="34" t="n">
        <v>2</v>
      </c>
      <c r="D48" s="34" t="n">
        <v>4</v>
      </c>
      <c r="E48" s="34" t="n">
        <v>6</v>
      </c>
      <c r="F48" s="34" t="n">
        <v>8</v>
      </c>
      <c r="G48" s="34" t="n">
        <v>10</v>
      </c>
      <c r="H48" s="34" t="n">
        <v>12</v>
      </c>
      <c r="I48" s="34" t="n">
        <v>14</v>
      </c>
    </row>
    <row r="49" customFormat="false" ht="15" hidden="false" customHeight="false" outlineLevel="0" collapsed="false">
      <c r="A49" s="34" t="n">
        <f aca="false">A48+1</f>
        <v>19</v>
      </c>
      <c r="B49" s="35" t="n">
        <f aca="false">B48+7</f>
        <v>42502</v>
      </c>
      <c r="C49" s="34" t="n">
        <v>3</v>
      </c>
      <c r="D49" s="34" t="n">
        <v>5</v>
      </c>
      <c r="E49" s="34" t="n">
        <v>7</v>
      </c>
      <c r="F49" s="34" t="n">
        <v>9</v>
      </c>
      <c r="G49" s="34" t="n">
        <v>11</v>
      </c>
      <c r="H49" s="34" t="n">
        <v>13</v>
      </c>
      <c r="I49" s="34" t="n">
        <v>15</v>
      </c>
    </row>
    <row r="50" customFormat="false" ht="15" hidden="false" customHeight="false" outlineLevel="0" collapsed="false">
      <c r="A50" s="34" t="n">
        <f aca="false">A49+1</f>
        <v>20</v>
      </c>
      <c r="B50" s="35" t="n">
        <f aca="false">B49+7</f>
        <v>42509</v>
      </c>
      <c r="C50" s="34" t="n">
        <v>4</v>
      </c>
      <c r="D50" s="34" t="n">
        <v>6</v>
      </c>
      <c r="E50" s="34" t="n">
        <v>8</v>
      </c>
      <c r="F50" s="34" t="n">
        <v>10</v>
      </c>
      <c r="G50" s="34" t="n">
        <v>12</v>
      </c>
      <c r="H50" s="34" t="n">
        <v>14</v>
      </c>
      <c r="I50" s="34" t="n">
        <v>16</v>
      </c>
    </row>
    <row r="51" customFormat="false" ht="15" hidden="false" customHeight="false" outlineLevel="0" collapsed="false">
      <c r="A51" s="34" t="n">
        <f aca="false">A50+1</f>
        <v>21</v>
      </c>
      <c r="B51" s="35" t="n">
        <f aca="false">B50+7</f>
        <v>42516</v>
      </c>
      <c r="C51" s="34" t="n">
        <v>5</v>
      </c>
      <c r="D51" s="34" t="n">
        <v>7</v>
      </c>
      <c r="E51" s="34" t="n">
        <v>9</v>
      </c>
      <c r="F51" s="34" t="n">
        <v>11</v>
      </c>
      <c r="G51" s="34" t="n">
        <v>13</v>
      </c>
      <c r="H51" s="34" t="n">
        <v>15</v>
      </c>
      <c r="I51" s="34" t="n">
        <v>17</v>
      </c>
    </row>
    <row r="52" customFormat="false" ht="15" hidden="false" customHeight="false" outlineLevel="0" collapsed="false">
      <c r="A52" s="34" t="n">
        <f aca="false">A51+1</f>
        <v>22</v>
      </c>
      <c r="B52" s="35" t="n">
        <f aca="false">B51+7</f>
        <v>42523</v>
      </c>
      <c r="C52" s="34" t="n">
        <v>6</v>
      </c>
      <c r="D52" s="34" t="n">
        <v>8</v>
      </c>
      <c r="E52" s="34" t="n">
        <v>10</v>
      </c>
      <c r="F52" s="34" t="n">
        <v>12</v>
      </c>
      <c r="G52" s="34" t="n">
        <v>14</v>
      </c>
      <c r="H52" s="34" t="n">
        <v>16</v>
      </c>
      <c r="I52" s="34" t="n">
        <v>18</v>
      </c>
    </row>
    <row r="53" customFormat="false" ht="15" hidden="false" customHeight="false" outlineLevel="0" collapsed="false">
      <c r="A53" s="34" t="n">
        <f aca="false">A52+1</f>
        <v>23</v>
      </c>
      <c r="B53" s="35" t="n">
        <f aca="false">B52+7</f>
        <v>42530</v>
      </c>
      <c r="C53" s="34" t="n">
        <v>7</v>
      </c>
      <c r="D53" s="34" t="n">
        <v>9</v>
      </c>
      <c r="E53" s="34" t="n">
        <v>11</v>
      </c>
      <c r="F53" s="34" t="n">
        <v>13</v>
      </c>
      <c r="G53" s="34" t="n">
        <v>15</v>
      </c>
      <c r="H53" s="34" t="n">
        <v>17</v>
      </c>
      <c r="I53" s="34" t="n">
        <v>19</v>
      </c>
    </row>
    <row r="54" customFormat="false" ht="15" hidden="false" customHeight="false" outlineLevel="0" collapsed="false">
      <c r="A54" s="34" t="n">
        <f aca="false">A53+1</f>
        <v>24</v>
      </c>
      <c r="B54" s="35" t="n">
        <f aca="false">B53+7</f>
        <v>42537</v>
      </c>
      <c r="C54" s="34" t="n">
        <v>8</v>
      </c>
      <c r="D54" s="34" t="n">
        <v>10</v>
      </c>
      <c r="E54" s="34" t="n">
        <v>12</v>
      </c>
      <c r="F54" s="34" t="n">
        <v>14</v>
      </c>
      <c r="G54" s="34" t="n">
        <v>16</v>
      </c>
      <c r="H54" s="34" t="n">
        <v>18</v>
      </c>
      <c r="I54" s="34" t="n">
        <v>20</v>
      </c>
    </row>
    <row r="55" customFormat="false" ht="15" hidden="false" customHeight="false" outlineLevel="0" collapsed="false">
      <c r="A55" s="34" t="n">
        <f aca="false">A54+1</f>
        <v>25</v>
      </c>
      <c r="B55" s="35" t="n">
        <f aca="false">B54+7</f>
        <v>42544</v>
      </c>
      <c r="C55" s="34" t="n">
        <v>9</v>
      </c>
      <c r="D55" s="34" t="n">
        <v>11</v>
      </c>
      <c r="E55" s="34" t="n">
        <v>13</v>
      </c>
      <c r="F55" s="34" t="n">
        <v>15</v>
      </c>
      <c r="G55" s="34" t="n">
        <v>17</v>
      </c>
      <c r="H55" s="34" t="n">
        <v>19</v>
      </c>
      <c r="I55" s="34" t="n">
        <v>21</v>
      </c>
    </row>
    <row r="56" customFormat="false" ht="15" hidden="false" customHeight="false" outlineLevel="0" collapsed="false">
      <c r="A56" s="34" t="n">
        <f aca="false">A55+1</f>
        <v>26</v>
      </c>
      <c r="B56" s="35" t="n">
        <f aca="false">B55+7</f>
        <v>42551</v>
      </c>
      <c r="C56" s="34" t="n">
        <v>10</v>
      </c>
      <c r="D56" s="34" t="n">
        <v>12</v>
      </c>
      <c r="E56" s="34" t="n">
        <v>14</v>
      </c>
      <c r="F56" s="34" t="n">
        <v>16</v>
      </c>
      <c r="G56" s="34" t="n">
        <v>18</v>
      </c>
      <c r="H56" s="34" t="n">
        <v>20</v>
      </c>
      <c r="I56" s="34" t="n">
        <v>22</v>
      </c>
    </row>
    <row r="57" customFormat="false" ht="15" hidden="false" customHeight="false" outlineLevel="0" collapsed="false">
      <c r="A57" s="34" t="n">
        <f aca="false">A56+1</f>
        <v>27</v>
      </c>
      <c r="B57" s="35" t="n">
        <f aca="false">B56+7</f>
        <v>42558</v>
      </c>
      <c r="C57" s="34" t="n">
        <v>11</v>
      </c>
      <c r="D57" s="34" t="n">
        <v>13</v>
      </c>
      <c r="E57" s="34" t="n">
        <v>15</v>
      </c>
      <c r="F57" s="34" t="n">
        <v>17</v>
      </c>
      <c r="G57" s="34" t="n">
        <v>19</v>
      </c>
      <c r="H57" s="34" t="n">
        <v>21</v>
      </c>
      <c r="I57" s="34" t="n">
        <v>23</v>
      </c>
    </row>
    <row r="58" customFormat="false" ht="15" hidden="false" customHeight="false" outlineLevel="0" collapsed="false">
      <c r="A58" s="34" t="n">
        <f aca="false">A57+1</f>
        <v>28</v>
      </c>
      <c r="B58" s="35" t="n">
        <f aca="false">B57+7</f>
        <v>42565</v>
      </c>
      <c r="C58" s="34" t="n">
        <v>12</v>
      </c>
      <c r="D58" s="34" t="n">
        <v>14</v>
      </c>
      <c r="E58" s="34" t="n">
        <v>16</v>
      </c>
      <c r="F58" s="34" t="n">
        <v>18</v>
      </c>
      <c r="G58" s="34" t="n">
        <v>20</v>
      </c>
      <c r="H58" s="34" t="n">
        <v>22</v>
      </c>
      <c r="I58" s="34" t="n">
        <v>24</v>
      </c>
    </row>
    <row r="59" customFormat="false" ht="15" hidden="false" customHeight="false" outlineLevel="0" collapsed="false">
      <c r="A59" s="34" t="n">
        <f aca="false">A58+1</f>
        <v>29</v>
      </c>
      <c r="B59" s="35" t="n">
        <f aca="false">B58+7</f>
        <v>42572</v>
      </c>
      <c r="C59" s="34" t="n">
        <v>13</v>
      </c>
      <c r="D59" s="34" t="n">
        <v>15</v>
      </c>
      <c r="E59" s="34" t="n">
        <v>17</v>
      </c>
      <c r="F59" s="34" t="n">
        <v>19</v>
      </c>
      <c r="G59" s="34" t="n">
        <v>21</v>
      </c>
      <c r="H59" s="34" t="n">
        <v>23</v>
      </c>
      <c r="I59" s="34" t="n">
        <v>25</v>
      </c>
    </row>
    <row r="60" customFormat="false" ht="15" hidden="false" customHeight="false" outlineLevel="0" collapsed="false">
      <c r="A60" s="34" t="n">
        <f aca="false">A59+1</f>
        <v>30</v>
      </c>
      <c r="B60" s="35" t="n">
        <f aca="false">B59+7</f>
        <v>42579</v>
      </c>
      <c r="C60" s="34" t="n">
        <v>14</v>
      </c>
      <c r="D60" s="34" t="n">
        <v>16</v>
      </c>
      <c r="E60" s="34" t="n">
        <v>18</v>
      </c>
      <c r="F60" s="34" t="n">
        <v>20</v>
      </c>
      <c r="G60" s="34" t="n">
        <v>22</v>
      </c>
      <c r="H60" s="34" t="n">
        <v>24</v>
      </c>
      <c r="I60" s="34" t="n">
        <v>26</v>
      </c>
    </row>
    <row r="61" customFormat="false" ht="15" hidden="false" customHeight="false" outlineLevel="0" collapsed="false">
      <c r="A61" s="34" t="n">
        <f aca="false">A60+1</f>
        <v>31</v>
      </c>
      <c r="B61" s="35" t="n">
        <f aca="false">B60+7</f>
        <v>42586</v>
      </c>
      <c r="C61" s="34" t="n">
        <v>15</v>
      </c>
      <c r="D61" s="34" t="n">
        <v>17</v>
      </c>
      <c r="E61" s="34" t="n">
        <v>19</v>
      </c>
      <c r="F61" s="34" t="n">
        <v>21</v>
      </c>
      <c r="G61" s="34" t="n">
        <v>23</v>
      </c>
      <c r="H61" s="34" t="n">
        <v>25</v>
      </c>
      <c r="I61" s="34" t="n">
        <v>27</v>
      </c>
    </row>
    <row r="62" customFormat="false" ht="15" hidden="false" customHeight="false" outlineLevel="0" collapsed="false">
      <c r="A62" s="34" t="n">
        <f aca="false">A61+1</f>
        <v>32</v>
      </c>
      <c r="B62" s="35" t="n">
        <f aca="false">B61+7</f>
        <v>42593</v>
      </c>
      <c r="C62" s="34" t="n">
        <v>16</v>
      </c>
      <c r="D62" s="34" t="n">
        <v>18</v>
      </c>
      <c r="E62" s="34" t="n">
        <v>20</v>
      </c>
      <c r="F62" s="34" t="n">
        <v>22</v>
      </c>
      <c r="G62" s="34" t="n">
        <v>24</v>
      </c>
      <c r="H62" s="34" t="n">
        <v>26</v>
      </c>
      <c r="I62" s="34" t="n">
        <v>28</v>
      </c>
    </row>
    <row r="63" customFormat="false" ht="15" hidden="false" customHeight="false" outlineLevel="0" collapsed="false">
      <c r="A63" s="34" t="n">
        <f aca="false">A62+1</f>
        <v>33</v>
      </c>
      <c r="B63" s="35" t="n">
        <f aca="false">B62+7</f>
        <v>42600</v>
      </c>
      <c r="C63" s="34" t="n">
        <v>17</v>
      </c>
      <c r="D63" s="34" t="n">
        <v>19</v>
      </c>
      <c r="E63" s="34" t="n">
        <v>21</v>
      </c>
      <c r="F63" s="34" t="n">
        <v>23</v>
      </c>
      <c r="G63" s="34" t="n">
        <v>25</v>
      </c>
      <c r="H63" s="34" t="n">
        <v>27</v>
      </c>
      <c r="I63" s="34" t="n">
        <v>29</v>
      </c>
    </row>
    <row r="64" customFormat="false" ht="15" hidden="false" customHeight="false" outlineLevel="0" collapsed="false">
      <c r="A64" s="34" t="n">
        <f aca="false">A63+1</f>
        <v>34</v>
      </c>
      <c r="B64" s="35" t="n">
        <f aca="false">B63+7</f>
        <v>42607</v>
      </c>
      <c r="C64" s="34" t="n">
        <v>18</v>
      </c>
      <c r="D64" s="34" t="n">
        <v>20</v>
      </c>
      <c r="E64" s="34" t="n">
        <v>22</v>
      </c>
      <c r="F64" s="34" t="n">
        <v>24</v>
      </c>
      <c r="G64" s="34" t="n">
        <v>26</v>
      </c>
      <c r="H64" s="34" t="n">
        <v>28</v>
      </c>
      <c r="I64" s="34" t="n">
        <v>30</v>
      </c>
    </row>
    <row r="65" customFormat="false" ht="15" hidden="false" customHeight="false" outlineLevel="0" collapsed="false">
      <c r="A65" s="34" t="n">
        <f aca="false">A64+1</f>
        <v>35</v>
      </c>
      <c r="B65" s="35" t="n">
        <f aca="false">B64+7</f>
        <v>42614</v>
      </c>
      <c r="C65" s="34" t="n">
        <v>19</v>
      </c>
      <c r="D65" s="34" t="n">
        <v>21</v>
      </c>
      <c r="E65" s="34" t="n">
        <v>23</v>
      </c>
      <c r="F65" s="34" t="n">
        <v>25</v>
      </c>
      <c r="G65" s="34" t="n">
        <v>27</v>
      </c>
      <c r="H65" s="34" t="n">
        <v>29</v>
      </c>
      <c r="I65" s="34" t="n">
        <v>31</v>
      </c>
    </row>
    <row r="66" customFormat="false" ht="15" hidden="false" customHeight="false" outlineLevel="0" collapsed="false">
      <c r="A66" s="34" t="n">
        <f aca="false">A65+1</f>
        <v>36</v>
      </c>
      <c r="B66" s="35" t="n">
        <f aca="false">B65+7</f>
        <v>42621</v>
      </c>
      <c r="C66" s="34" t="n">
        <v>20</v>
      </c>
      <c r="D66" s="34" t="n">
        <v>22</v>
      </c>
      <c r="E66" s="34" t="n">
        <v>24</v>
      </c>
      <c r="F66" s="34" t="n">
        <v>26</v>
      </c>
      <c r="G66" s="34" t="n">
        <v>28</v>
      </c>
      <c r="H66" s="34" t="n">
        <v>30</v>
      </c>
      <c r="I66" s="34" t="n">
        <v>32</v>
      </c>
    </row>
    <row r="67" customFormat="false" ht="15" hidden="false" customHeight="false" outlineLevel="0" collapsed="false">
      <c r="A67" s="34" t="n">
        <f aca="false">A66+1</f>
        <v>37</v>
      </c>
      <c r="B67" s="35" t="n">
        <f aca="false">B66+7</f>
        <v>42628</v>
      </c>
      <c r="C67" s="34" t="n">
        <v>21</v>
      </c>
      <c r="D67" s="34" t="n">
        <v>23</v>
      </c>
      <c r="E67" s="34" t="n">
        <v>25</v>
      </c>
      <c r="F67" s="34" t="n">
        <v>27</v>
      </c>
      <c r="G67" s="34" t="n">
        <v>29</v>
      </c>
      <c r="H67" s="34" t="n">
        <v>31</v>
      </c>
      <c r="I67" s="34" t="n">
        <v>33</v>
      </c>
    </row>
    <row r="68" customFormat="false" ht="15" hidden="false" customHeight="false" outlineLevel="0" collapsed="false">
      <c r="A68" s="34" t="n">
        <f aca="false">A67+1</f>
        <v>38</v>
      </c>
      <c r="B68" s="35" t="n">
        <f aca="false">B67+7</f>
        <v>42635</v>
      </c>
      <c r="C68" s="34" t="n">
        <v>22</v>
      </c>
      <c r="D68" s="34" t="n">
        <v>24</v>
      </c>
      <c r="E68" s="34" t="n">
        <v>26</v>
      </c>
      <c r="F68" s="34" t="n">
        <v>28</v>
      </c>
      <c r="G68" s="34" t="n">
        <v>30</v>
      </c>
      <c r="H68" s="34" t="n">
        <v>32</v>
      </c>
      <c r="I68" s="34" t="n">
        <v>34</v>
      </c>
    </row>
    <row r="69" customFormat="false" ht="15" hidden="false" customHeight="false" outlineLevel="0" collapsed="false">
      <c r="A69" s="34" t="n">
        <f aca="false">A68+1</f>
        <v>39</v>
      </c>
      <c r="B69" s="35" t="n">
        <f aca="false">B68+7</f>
        <v>42642</v>
      </c>
      <c r="C69" s="35"/>
      <c r="D69" s="34" t="n">
        <v>25</v>
      </c>
      <c r="E69" s="34" t="n">
        <v>27</v>
      </c>
      <c r="F69" s="34" t="n">
        <v>29</v>
      </c>
      <c r="G69" s="34" t="n">
        <v>31</v>
      </c>
      <c r="H69" s="34" t="n">
        <v>33</v>
      </c>
      <c r="I69" s="34" t="n">
        <v>35</v>
      </c>
    </row>
    <row r="70" customFormat="false" ht="15" hidden="false" customHeight="false" outlineLevel="0" collapsed="false">
      <c r="A70" s="34" t="n">
        <f aca="false">A69+1</f>
        <v>40</v>
      </c>
      <c r="B70" s="35" t="n">
        <f aca="false">B69+7</f>
        <v>42649</v>
      </c>
      <c r="C70" s="35"/>
      <c r="D70" s="34" t="n">
        <v>26</v>
      </c>
      <c r="E70" s="34" t="n">
        <v>28</v>
      </c>
      <c r="F70" s="34" t="n">
        <v>30</v>
      </c>
      <c r="G70" s="34" t="n">
        <v>32</v>
      </c>
      <c r="H70" s="34" t="n">
        <v>34</v>
      </c>
      <c r="I70" s="34" t="n">
        <v>36</v>
      </c>
    </row>
    <row r="71" customFormat="false" ht="15" hidden="false" customHeight="false" outlineLevel="0" collapsed="false">
      <c r="A71" s="34" t="n">
        <f aca="false">A70+1</f>
        <v>41</v>
      </c>
      <c r="B71" s="35" t="n">
        <f aca="false">B70+7</f>
        <v>42656</v>
      </c>
      <c r="C71" s="35"/>
      <c r="D71" s="35"/>
      <c r="E71" s="34" t="n">
        <v>29</v>
      </c>
      <c r="F71" s="34" t="n">
        <v>31</v>
      </c>
      <c r="G71" s="34" t="n">
        <v>33</v>
      </c>
      <c r="H71" s="34" t="n">
        <v>35</v>
      </c>
      <c r="I71" s="34" t="n">
        <v>37</v>
      </c>
    </row>
    <row r="72" customFormat="false" ht="15" hidden="false" customHeight="false" outlineLevel="0" collapsed="false">
      <c r="A72" s="34" t="n">
        <f aca="false">A71+1</f>
        <v>42</v>
      </c>
      <c r="B72" s="35" t="n">
        <f aca="false">B71+7</f>
        <v>42663</v>
      </c>
      <c r="C72" s="35"/>
      <c r="D72" s="35"/>
      <c r="E72" s="34" t="n">
        <v>30</v>
      </c>
      <c r="F72" s="34" t="n">
        <v>32</v>
      </c>
      <c r="G72" s="34" t="n">
        <v>34</v>
      </c>
      <c r="H72" s="34" t="n">
        <v>36</v>
      </c>
      <c r="I72" s="34" t="n">
        <v>38</v>
      </c>
    </row>
    <row r="73" customFormat="false" ht="15" hidden="false" customHeight="false" outlineLevel="0" collapsed="false">
      <c r="A73" s="34" t="n">
        <f aca="false">A72+1</f>
        <v>43</v>
      </c>
      <c r="B73" s="35" t="n">
        <f aca="false">B72+7</f>
        <v>42670</v>
      </c>
      <c r="C73" s="35"/>
      <c r="D73" s="35"/>
      <c r="E73" s="35"/>
      <c r="F73" s="34" t="n">
        <v>33</v>
      </c>
      <c r="G73" s="34" t="n">
        <v>35</v>
      </c>
      <c r="H73" s="34" t="n">
        <v>37</v>
      </c>
      <c r="I73" s="34" t="n">
        <v>39</v>
      </c>
    </row>
    <row r="74" customFormat="false" ht="15" hidden="false" customHeight="false" outlineLevel="0" collapsed="false">
      <c r="A74" s="34" t="n">
        <f aca="false">A73+1</f>
        <v>44</v>
      </c>
      <c r="B74" s="35" t="n">
        <f aca="false">B73+7</f>
        <v>42677</v>
      </c>
      <c r="C74" s="35"/>
      <c r="D74" s="35"/>
      <c r="E74" s="35"/>
      <c r="F74" s="34" t="n">
        <v>34</v>
      </c>
      <c r="G74" s="34" t="n">
        <v>36</v>
      </c>
      <c r="H74" s="34" t="n">
        <v>38</v>
      </c>
      <c r="I74" s="34" t="n">
        <v>40</v>
      </c>
    </row>
    <row r="75" customFormat="false" ht="15" hidden="false" customHeight="false" outlineLevel="0" collapsed="false">
      <c r="A75" s="34" t="n">
        <f aca="false">A74+1</f>
        <v>45</v>
      </c>
      <c r="B75" s="35" t="n">
        <f aca="false">B74+7</f>
        <v>42684</v>
      </c>
      <c r="C75" s="35"/>
      <c r="D75" s="35"/>
      <c r="E75" s="35"/>
      <c r="F75" s="35"/>
      <c r="G75" s="34" t="n">
        <v>37</v>
      </c>
      <c r="H75" s="34" t="n">
        <v>39</v>
      </c>
      <c r="I75" s="34" t="n">
        <v>41</v>
      </c>
    </row>
    <row r="76" customFormat="false" ht="15" hidden="false" customHeight="false" outlineLevel="0" collapsed="false">
      <c r="A76" s="34" t="n">
        <f aca="false">A75+1</f>
        <v>46</v>
      </c>
      <c r="B76" s="35" t="n">
        <f aca="false">B75+7</f>
        <v>42691</v>
      </c>
      <c r="C76" s="35"/>
      <c r="D76" s="35"/>
      <c r="E76" s="35"/>
      <c r="F76" s="35"/>
      <c r="G76" s="34" t="n">
        <v>38</v>
      </c>
      <c r="H76" s="34" t="n">
        <v>40</v>
      </c>
      <c r="I76" s="34" t="n">
        <v>42</v>
      </c>
    </row>
    <row r="77" customFormat="false" ht="15" hidden="false" customHeight="false" outlineLevel="0" collapsed="false">
      <c r="A77" s="34" t="n">
        <f aca="false">A76+1</f>
        <v>47</v>
      </c>
      <c r="B77" s="35" t="n">
        <f aca="false">B76+7</f>
        <v>42698</v>
      </c>
      <c r="C77" s="35"/>
      <c r="D77" s="35"/>
      <c r="E77" s="35"/>
      <c r="F77" s="35"/>
      <c r="H77" s="34" t="n">
        <v>41</v>
      </c>
      <c r="I77" s="34" t="n">
        <v>43</v>
      </c>
    </row>
    <row r="78" customFormat="false" ht="15" hidden="false" customHeight="false" outlineLevel="0" collapsed="false">
      <c r="A78" s="34" t="n">
        <f aca="false">A77+1</f>
        <v>48</v>
      </c>
      <c r="B78" s="35" t="n">
        <f aca="false">B77+7</f>
        <v>42705</v>
      </c>
      <c r="C78" s="35"/>
      <c r="D78" s="35"/>
      <c r="E78" s="35"/>
      <c r="F78" s="35"/>
      <c r="H78" s="34" t="n">
        <v>42</v>
      </c>
      <c r="I78" s="34" t="n">
        <v>44</v>
      </c>
    </row>
    <row r="79" customFormat="false" ht="15" hidden="false" customHeight="false" outlineLevel="0" collapsed="false">
      <c r="A79" s="34" t="n">
        <f aca="false">A78+1</f>
        <v>49</v>
      </c>
      <c r="B79" s="35" t="n">
        <f aca="false">B78+7</f>
        <v>42712</v>
      </c>
      <c r="C79" s="35"/>
      <c r="D79" s="35"/>
      <c r="E79" s="35"/>
      <c r="F79" s="35"/>
      <c r="I79" s="34" t="n">
        <v>45</v>
      </c>
    </row>
    <row r="80" customFormat="false" ht="15" hidden="false" customHeight="false" outlineLevel="0" collapsed="false">
      <c r="A80" s="34" t="n">
        <f aca="false">A79+1</f>
        <v>50</v>
      </c>
      <c r="B80" s="35" t="n">
        <f aca="false">B79+7</f>
        <v>42719</v>
      </c>
      <c r="C80" s="35"/>
      <c r="D80" s="35"/>
      <c r="E80" s="35"/>
      <c r="F80" s="35"/>
      <c r="I80" s="34" t="n">
        <v>46</v>
      </c>
    </row>
    <row r="81" customFormat="false" ht="15" hidden="false" customHeight="false" outlineLevel="0" collapsed="false">
      <c r="A81" s="34" t="n">
        <f aca="false">A80+1</f>
        <v>51</v>
      </c>
      <c r="B81" s="35" t="n">
        <f aca="false">B80+7</f>
        <v>42726</v>
      </c>
      <c r="C81" s="35"/>
      <c r="D81" s="35"/>
      <c r="E81" s="35"/>
      <c r="F81" s="35"/>
    </row>
    <row r="82" customFormat="false" ht="15" hidden="false" customHeight="false" outlineLevel="0" collapsed="false">
      <c r="A82" s="34" t="n">
        <f aca="false">A81+1</f>
        <v>52</v>
      </c>
      <c r="B82" s="35" t="n">
        <f aca="false">B81+7</f>
        <v>42733</v>
      </c>
      <c r="C82" s="35"/>
      <c r="D82" s="35"/>
      <c r="E82" s="35"/>
      <c r="F82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5"/>
  <sheetViews>
    <sheetView windowProtection="false" showFormulas="false" showGridLines="true" showRowColHeaders="true" showZeros="true" rightToLeft="false" tabSelected="false" showOutlineSymbols="true" defaultGridColor="true" view="normal" topLeftCell="A256" colorId="64" zoomScale="100" zoomScaleNormal="100" zoomScalePageLayoutView="100" workbookViewId="0">
      <selection pane="topLeft" activeCell="A272" activeCellId="0" sqref="A272"/>
    </sheetView>
  </sheetViews>
  <sheetFormatPr defaultRowHeight="15"/>
  <cols>
    <col collapsed="false" hidden="false" max="1" min="1" style="0" width="4.42857142857143"/>
    <col collapsed="false" hidden="false" max="2" min="2" style="0" width="6.14795918367347"/>
    <col collapsed="false" hidden="false" max="3" min="3" style="0" width="7.29081632653061"/>
    <col collapsed="false" hidden="false" max="4" min="4" style="0" width="30.0051020408163"/>
    <col collapsed="false" hidden="false" max="5" min="5" style="0" width="6.14795918367347"/>
    <col collapsed="false" hidden="false" max="7" min="6" style="0" width="14.8571428571429"/>
    <col collapsed="false" hidden="false" max="8" min="8" style="0" width="10.7091836734694"/>
    <col collapsed="false" hidden="false" max="9" min="9" style="0" width="11.1428571428571"/>
    <col collapsed="false" hidden="false" max="10" min="10" style="0" width="11.2857142857143"/>
    <col collapsed="false" hidden="false" max="11" min="11" style="0" width="5.13775510204082"/>
    <col collapsed="false" hidden="false" max="12" min="12" style="0" width="10.2857142857143"/>
    <col collapsed="false" hidden="false" max="1025" min="13" style="0" width="10.7091836734694"/>
  </cols>
  <sheetData>
    <row r="1" customFormat="false" ht="18.75" hidden="false" customHeight="false" outlineLevel="0" collapsed="false"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customFormat="false" ht="15" hidden="false" customHeight="false" outlineLevel="0" collapsed="false">
      <c r="D2" s="0" t="s">
        <v>2918</v>
      </c>
      <c r="E2" s="0" t="s">
        <v>2635</v>
      </c>
      <c r="F2" s="3" t="n">
        <v>2381741</v>
      </c>
      <c r="G2" s="3" t="n">
        <v>34080030</v>
      </c>
      <c r="H2" s="0" t="n">
        <v>2008</v>
      </c>
    </row>
    <row r="3" customFormat="false" ht="15" hidden="false" customHeight="false" outlineLevel="0" collapsed="false">
      <c r="D3" s="0" t="s">
        <v>2919</v>
      </c>
      <c r="E3" s="0" t="s">
        <v>2920</v>
      </c>
      <c r="F3" s="3" t="n">
        <v>996603</v>
      </c>
      <c r="G3" s="3" t="n">
        <v>72798031</v>
      </c>
      <c r="H3" s="0" t="n">
        <v>2006</v>
      </c>
    </row>
    <row r="4" customFormat="false" ht="15" hidden="false" customHeight="false" outlineLevel="0" collapsed="false">
      <c r="D4" s="0" t="s">
        <v>2921</v>
      </c>
      <c r="E4" s="0" t="s">
        <v>1235</v>
      </c>
      <c r="F4" s="3" t="n">
        <v>121100</v>
      </c>
      <c r="G4" s="3" t="n">
        <v>2634985</v>
      </c>
      <c r="H4" s="0" t="n">
        <v>1997</v>
      </c>
      <c r="J4" s="0" t="s">
        <v>2922</v>
      </c>
    </row>
    <row r="5" customFormat="false" ht="15" hidden="false" customHeight="false" outlineLevel="0" collapsed="false">
      <c r="D5" s="0" t="s">
        <v>2923</v>
      </c>
      <c r="E5" s="0" t="s">
        <v>2924</v>
      </c>
      <c r="F5" s="3" t="n">
        <v>1676198</v>
      </c>
      <c r="G5" s="3" t="n">
        <v>5657692</v>
      </c>
      <c r="H5" s="0" t="n">
        <v>2006</v>
      </c>
    </row>
    <row r="6" customFormat="false" ht="15" hidden="false" customHeight="false" outlineLevel="0" collapsed="false">
      <c r="D6" s="0" t="s">
        <v>2925</v>
      </c>
      <c r="E6" s="0" t="s">
        <v>2429</v>
      </c>
      <c r="F6" s="3" t="n">
        <v>410000</v>
      </c>
      <c r="G6" s="3" t="n">
        <v>33848242</v>
      </c>
      <c r="H6" s="0" t="n">
        <v>2014</v>
      </c>
    </row>
    <row r="7" customFormat="false" ht="15" hidden="false" customHeight="false" outlineLevel="0" collapsed="false">
      <c r="D7" s="0" t="s">
        <v>2926</v>
      </c>
      <c r="E7" s="0" t="s">
        <v>2927</v>
      </c>
      <c r="F7" s="3" t="n">
        <v>1030700</v>
      </c>
      <c r="G7" s="3" t="n">
        <v>3637366</v>
      </c>
      <c r="H7" s="0" t="n">
        <v>2013</v>
      </c>
    </row>
    <row r="8" customFormat="false" ht="15" hidden="false" customHeight="false" outlineLevel="0" collapsed="false">
      <c r="D8" s="0" t="s">
        <v>2928</v>
      </c>
      <c r="E8" s="0" t="s">
        <v>2929</v>
      </c>
      <c r="F8" s="3" t="n">
        <v>272000</v>
      </c>
      <c r="G8" s="3" t="n">
        <v>567315</v>
      </c>
      <c r="H8" s="20" t="n">
        <v>2015</v>
      </c>
    </row>
    <row r="9" customFormat="false" ht="15" hidden="false" customHeight="false" outlineLevel="0" collapsed="false">
      <c r="D9" s="0" t="s">
        <v>2930</v>
      </c>
      <c r="E9" s="0" t="s">
        <v>1942</v>
      </c>
      <c r="F9" s="3" t="n">
        <v>637657</v>
      </c>
      <c r="G9" s="3" t="n">
        <v>9636173</v>
      </c>
      <c r="H9" s="20" t="n">
        <v>2010</v>
      </c>
    </row>
    <row r="10" customFormat="false" ht="15" hidden="false" customHeight="false" outlineLevel="0" collapsed="false">
      <c r="D10" s="0" t="s">
        <v>2931</v>
      </c>
      <c r="E10" s="0" t="s">
        <v>2932</v>
      </c>
      <c r="F10" s="3" t="n">
        <v>1839542</v>
      </c>
      <c r="G10" s="3" t="n">
        <v>30894000</v>
      </c>
      <c r="H10" s="0" t="n">
        <v>2006</v>
      </c>
    </row>
    <row r="11" customFormat="false" ht="15" hidden="false" customHeight="false" outlineLevel="0" collapsed="false">
      <c r="D11" s="0" t="s">
        <v>2933</v>
      </c>
      <c r="E11" s="0" t="s">
        <v>944</v>
      </c>
      <c r="F11" s="3" t="n">
        <v>163610</v>
      </c>
      <c r="G11" s="3" t="n">
        <v>10982754</v>
      </c>
      <c r="H11" s="0" t="n">
        <v>2014</v>
      </c>
    </row>
    <row r="12" customFormat="false" ht="15" hidden="false" customHeight="false" outlineLevel="0" collapsed="false">
      <c r="D12" s="0" t="s">
        <v>2934</v>
      </c>
      <c r="E12" s="0" t="s">
        <v>2935</v>
      </c>
      <c r="F12" s="3" t="n">
        <v>23000</v>
      </c>
      <c r="G12" s="3" t="n">
        <v>818159</v>
      </c>
      <c r="H12" s="0" t="n">
        <v>2009</v>
      </c>
    </row>
    <row r="13" customFormat="false" ht="15" hidden="false" customHeight="false" outlineLevel="0" collapsed="false">
      <c r="D13" s="0" t="s">
        <v>2559</v>
      </c>
      <c r="E13" s="0" t="s">
        <v>20</v>
      </c>
      <c r="F13" s="3" t="n">
        <v>7447</v>
      </c>
      <c r="G13" s="3" t="n">
        <v>2082655</v>
      </c>
      <c r="H13" s="0" t="n">
        <v>2011</v>
      </c>
    </row>
    <row r="14" customFormat="false" ht="15" hidden="false" customHeight="false" outlineLevel="0" collapsed="false">
      <c r="D14" s="0" t="s">
        <v>2560</v>
      </c>
      <c r="E14" s="0" t="s">
        <v>2561</v>
      </c>
      <c r="F14" s="0" t="n">
        <v>801</v>
      </c>
      <c r="G14" s="3" t="n">
        <v>267785</v>
      </c>
      <c r="H14" s="0" t="n">
        <v>2011</v>
      </c>
    </row>
    <row r="15" customFormat="false" ht="15" hidden="false" customHeight="false" outlineLevel="0" collapsed="false">
      <c r="D15" s="0" t="s">
        <v>2555</v>
      </c>
      <c r="E15" s="0" t="s">
        <v>2556</v>
      </c>
      <c r="F15" s="0" t="n">
        <v>19</v>
      </c>
      <c r="G15" s="3" t="n">
        <v>83517</v>
      </c>
      <c r="H15" s="0" t="n">
        <v>2011</v>
      </c>
    </row>
    <row r="16" customFormat="false" ht="15" hidden="false" customHeight="false" outlineLevel="0" collapsed="false">
      <c r="D16" s="0" t="s">
        <v>2557</v>
      </c>
      <c r="E16" s="0" t="s">
        <v>2558</v>
      </c>
      <c r="F16" s="0" t="n">
        <v>13</v>
      </c>
      <c r="G16" s="3" t="n">
        <v>81323</v>
      </c>
      <c r="H16" s="0" t="n">
        <v>2011</v>
      </c>
    </row>
    <row r="18" customFormat="false" ht="18.75" hidden="false" customHeight="false" outlineLevel="0" collapsed="false">
      <c r="B18" s="2" t="s">
        <v>27</v>
      </c>
      <c r="C18" s="2" t="s">
        <v>13</v>
      </c>
      <c r="D18" s="2" t="s">
        <v>28</v>
      </c>
      <c r="E18" s="2" t="s">
        <v>13</v>
      </c>
      <c r="F18" s="2" t="s">
        <v>14</v>
      </c>
      <c r="G18" s="2" t="s">
        <v>15</v>
      </c>
      <c r="H18" s="2" t="s">
        <v>29</v>
      </c>
      <c r="I18" s="2" t="s">
        <v>30</v>
      </c>
    </row>
    <row r="19" customFormat="false" ht="15" hidden="false" customHeight="false" outlineLevel="0" collapsed="false">
      <c r="B19" s="6" t="n">
        <v>70</v>
      </c>
      <c r="C19" s="4" t="s">
        <v>2543</v>
      </c>
      <c r="D19" s="4" t="s">
        <v>2555</v>
      </c>
      <c r="E19" s="4" t="s">
        <v>2556</v>
      </c>
      <c r="F19" s="4" t="n">
        <v>19</v>
      </c>
      <c r="G19" s="7" t="n">
        <v>83517</v>
      </c>
      <c r="H19" s="3" t="n">
        <f aca="false">SUM(F19:F23)</f>
        <v>121192</v>
      </c>
      <c r="I19" s="3" t="n">
        <f aca="false">SUM(G19:G23)</f>
        <v>10272807</v>
      </c>
    </row>
    <row r="20" customFormat="false" ht="15" hidden="false" customHeight="false" outlineLevel="0" collapsed="false">
      <c r="B20" s="6" t="n">
        <v>70</v>
      </c>
      <c r="C20" s="4" t="s">
        <v>2543</v>
      </c>
      <c r="D20" s="4" t="s">
        <v>2557</v>
      </c>
      <c r="E20" s="4" t="s">
        <v>2558</v>
      </c>
      <c r="F20" s="4" t="n">
        <v>13</v>
      </c>
      <c r="G20" s="7" t="n">
        <v>81323</v>
      </c>
    </row>
    <row r="21" customFormat="false" ht="15" hidden="false" customHeight="false" outlineLevel="0" collapsed="false">
      <c r="B21" s="5" t="n">
        <v>70</v>
      </c>
      <c r="C21" s="0" t="s">
        <v>2429</v>
      </c>
      <c r="D21" s="0" t="s">
        <v>2936</v>
      </c>
      <c r="E21" s="0" t="s">
        <v>2937</v>
      </c>
      <c r="F21" s="3" t="n">
        <v>38880</v>
      </c>
      <c r="G21" s="3" t="n">
        <v>4236892</v>
      </c>
    </row>
    <row r="22" customFormat="false" ht="15" hidden="false" customHeight="false" outlineLevel="0" collapsed="false">
      <c r="B22" s="5" t="n">
        <v>70</v>
      </c>
      <c r="C22" s="0" t="s">
        <v>2429</v>
      </c>
      <c r="D22" s="0" t="s">
        <v>2938</v>
      </c>
      <c r="E22" s="0" t="s">
        <v>2939</v>
      </c>
      <c r="F22" s="3" t="n">
        <v>66110</v>
      </c>
      <c r="G22" s="3" t="n">
        <v>2314346</v>
      </c>
    </row>
    <row r="23" customFormat="false" ht="15" hidden="false" customHeight="false" outlineLevel="0" collapsed="false">
      <c r="B23" s="5" t="n">
        <v>70</v>
      </c>
      <c r="C23" s="0" t="s">
        <v>2429</v>
      </c>
      <c r="D23" s="0" t="s">
        <v>2940</v>
      </c>
      <c r="E23" s="0" t="s">
        <v>2941</v>
      </c>
      <c r="F23" s="3" t="n">
        <v>16170</v>
      </c>
      <c r="G23" s="3" t="n">
        <v>3556729</v>
      </c>
    </row>
    <row r="24" customFormat="false" ht="15" hidden="false" customHeight="false" outlineLevel="0" collapsed="false">
      <c r="B24" s="5" t="n">
        <v>71</v>
      </c>
      <c r="C24" s="0" t="s">
        <v>2429</v>
      </c>
      <c r="D24" s="0" t="s">
        <v>2942</v>
      </c>
      <c r="E24" s="0" t="s">
        <v>2943</v>
      </c>
      <c r="F24" s="3" t="n">
        <v>20190</v>
      </c>
      <c r="G24" s="3" t="n">
        <v>6861739</v>
      </c>
      <c r="H24" s="3" t="n">
        <f aca="false">SUM(F24:F25)</f>
        <v>37880</v>
      </c>
      <c r="I24" s="3" t="n">
        <f aca="false">SUM(G24:G25)</f>
        <v>11442605</v>
      </c>
    </row>
    <row r="25" customFormat="false" ht="15" hidden="false" customHeight="false" outlineLevel="0" collapsed="false">
      <c r="B25" s="5" t="n">
        <v>71</v>
      </c>
      <c r="C25" s="0" t="s">
        <v>2429</v>
      </c>
      <c r="D25" s="0" t="s">
        <v>2944</v>
      </c>
      <c r="E25" s="0" t="s">
        <v>2945</v>
      </c>
      <c r="F25" s="3" t="n">
        <v>17690</v>
      </c>
      <c r="G25" s="3" t="n">
        <v>4580866</v>
      </c>
    </row>
    <row r="26" customFormat="false" ht="15" hidden="false" customHeight="false" outlineLevel="0" collapsed="false">
      <c r="B26" s="5" t="n">
        <v>72</v>
      </c>
      <c r="C26" s="0" t="s">
        <v>2429</v>
      </c>
      <c r="D26" s="0" t="s">
        <v>2946</v>
      </c>
      <c r="E26" s="0" t="s">
        <v>2947</v>
      </c>
      <c r="F26" s="3" t="n">
        <v>39040</v>
      </c>
      <c r="G26" s="3" t="n">
        <v>4520569</v>
      </c>
      <c r="H26" s="3" t="n">
        <f aca="false">SUM(F26:F29)</f>
        <v>206650</v>
      </c>
      <c r="I26" s="3" t="n">
        <f aca="false">SUM(G26:G29)</f>
        <v>11353200</v>
      </c>
    </row>
    <row r="27" customFormat="false" ht="15" hidden="false" customHeight="false" outlineLevel="0" collapsed="false">
      <c r="A27" s="4"/>
      <c r="B27" s="6" t="n">
        <v>72</v>
      </c>
      <c r="C27" s="4" t="s">
        <v>2429</v>
      </c>
      <c r="D27" s="4" t="s">
        <v>2948</v>
      </c>
      <c r="E27" s="4" t="s">
        <v>2949</v>
      </c>
      <c r="F27" s="7" t="n">
        <v>86140</v>
      </c>
      <c r="G27" s="7" t="n">
        <v>1635008</v>
      </c>
    </row>
    <row r="28" customFormat="false" ht="15" hidden="false" customHeight="false" outlineLevel="0" collapsed="false">
      <c r="B28" s="5" t="n">
        <v>72</v>
      </c>
      <c r="C28" s="0" t="s">
        <v>2429</v>
      </c>
      <c r="D28" s="0" t="s">
        <v>2950</v>
      </c>
      <c r="E28" s="0" t="s">
        <v>2951</v>
      </c>
      <c r="F28" s="3" t="n">
        <v>53720</v>
      </c>
      <c r="G28" s="3" t="n">
        <v>2676847</v>
      </c>
    </row>
    <row r="29" customFormat="false" ht="15" hidden="false" customHeight="false" outlineLevel="0" collapsed="false">
      <c r="B29" s="5" t="n">
        <v>72</v>
      </c>
      <c r="C29" s="0" t="s">
        <v>2429</v>
      </c>
      <c r="D29" s="0" t="s">
        <v>2952</v>
      </c>
      <c r="E29" s="0" t="s">
        <v>2953</v>
      </c>
      <c r="F29" s="3" t="n">
        <v>27750</v>
      </c>
      <c r="G29" s="3" t="n">
        <v>2520776</v>
      </c>
    </row>
    <row r="30" customFormat="false" ht="15" hidden="false" customHeight="false" outlineLevel="0" collapsed="false">
      <c r="B30" s="5" t="n">
        <v>73</v>
      </c>
      <c r="C30" s="0" t="s">
        <v>2929</v>
      </c>
      <c r="D30" s="0" t="s">
        <v>2928</v>
      </c>
      <c r="F30" s="3" t="n">
        <v>272000</v>
      </c>
      <c r="G30" s="3" t="n">
        <v>567315</v>
      </c>
      <c r="H30" s="3" t="n">
        <f aca="false">SUM(F30:F45)</f>
        <v>4153543</v>
      </c>
      <c r="I30" s="3" t="n">
        <f aca="false">SUM(G30:G45)</f>
        <v>10383593</v>
      </c>
    </row>
    <row r="31" customFormat="false" ht="15" hidden="false" customHeight="false" outlineLevel="0" collapsed="false">
      <c r="B31" s="5" t="n">
        <v>73</v>
      </c>
      <c r="C31" s="0" t="s">
        <v>2543</v>
      </c>
      <c r="D31" s="0" t="s">
        <v>2559</v>
      </c>
      <c r="E31" s="0" t="s">
        <v>20</v>
      </c>
      <c r="F31" s="3" t="n">
        <v>7447</v>
      </c>
      <c r="G31" s="3" t="n">
        <v>2082655</v>
      </c>
    </row>
    <row r="32" customFormat="false" ht="15" hidden="false" customHeight="false" outlineLevel="0" collapsed="false">
      <c r="B32" s="5" t="n">
        <v>73</v>
      </c>
      <c r="C32" s="0" t="s">
        <v>2429</v>
      </c>
      <c r="D32" s="0" t="s">
        <v>2954</v>
      </c>
      <c r="E32" s="0" t="s">
        <v>2955</v>
      </c>
      <c r="F32" s="3" t="n">
        <v>44130</v>
      </c>
      <c r="G32" s="3" t="n">
        <v>433757</v>
      </c>
    </row>
    <row r="33" customFormat="false" ht="15" hidden="false" customHeight="false" outlineLevel="0" collapsed="false">
      <c r="B33" s="5" t="n">
        <v>73</v>
      </c>
      <c r="C33" s="0" t="s">
        <v>2927</v>
      </c>
      <c r="D33" s="0" t="s">
        <v>2926</v>
      </c>
      <c r="F33" s="3" t="n">
        <v>1030700</v>
      </c>
      <c r="G33" s="3" t="n">
        <v>3637366</v>
      </c>
    </row>
    <row r="34" customFormat="false" ht="15" hidden="false" customHeight="false" outlineLevel="0" collapsed="false">
      <c r="B34" s="5" t="n">
        <v>73</v>
      </c>
      <c r="C34" s="0" t="s">
        <v>844</v>
      </c>
      <c r="D34" s="0" t="s">
        <v>2560</v>
      </c>
      <c r="E34" s="0" t="s">
        <v>2561</v>
      </c>
      <c r="F34" s="0" t="n">
        <v>801</v>
      </c>
      <c r="G34" s="3" t="n">
        <v>267785</v>
      </c>
    </row>
    <row r="35" customFormat="false" ht="15" hidden="false" customHeight="false" outlineLevel="0" collapsed="false">
      <c r="B35" s="6" t="n">
        <v>73</v>
      </c>
      <c r="C35" s="4" t="s">
        <v>2635</v>
      </c>
      <c r="D35" s="4" t="s">
        <v>2956</v>
      </c>
      <c r="E35" s="4" t="s">
        <v>2957</v>
      </c>
      <c r="F35" s="7" t="n">
        <v>439700</v>
      </c>
      <c r="G35" s="7" t="n">
        <v>399714</v>
      </c>
    </row>
    <row r="36" customFormat="false" ht="15" hidden="false" customHeight="false" outlineLevel="0" collapsed="false">
      <c r="B36" s="5" t="n">
        <v>73</v>
      </c>
      <c r="C36" s="0" t="s">
        <v>2635</v>
      </c>
      <c r="D36" s="0" t="s">
        <v>2958</v>
      </c>
      <c r="E36" s="0" t="s">
        <v>2959</v>
      </c>
      <c r="F36" s="3" t="n">
        <v>162200</v>
      </c>
      <c r="G36" s="3" t="n">
        <v>270061</v>
      </c>
    </row>
    <row r="37" customFormat="false" ht="15" hidden="false" customHeight="false" outlineLevel="0" collapsed="false">
      <c r="B37" s="6" t="n">
        <v>73</v>
      </c>
      <c r="C37" s="4" t="s">
        <v>2635</v>
      </c>
      <c r="D37" s="4" t="s">
        <v>2960</v>
      </c>
      <c r="E37" s="4" t="s">
        <v>2961</v>
      </c>
      <c r="F37" s="7" t="n">
        <v>788700</v>
      </c>
      <c r="G37" s="7" t="n">
        <v>228624</v>
      </c>
    </row>
    <row r="38" customFormat="false" ht="15" hidden="false" customHeight="false" outlineLevel="0" collapsed="false">
      <c r="B38" s="5" t="n">
        <v>73</v>
      </c>
      <c r="C38" s="0" t="s">
        <v>2635</v>
      </c>
      <c r="D38" s="0" t="s">
        <v>2962</v>
      </c>
      <c r="E38" s="0" t="s">
        <v>2426</v>
      </c>
      <c r="F38" s="3" t="n">
        <v>54573</v>
      </c>
      <c r="G38" s="3" t="n">
        <v>647548</v>
      </c>
    </row>
    <row r="39" customFormat="false" ht="15" hidden="false" customHeight="false" outlineLevel="0" collapsed="false">
      <c r="B39" s="5" t="n">
        <v>73</v>
      </c>
      <c r="C39" s="0" t="s">
        <v>2635</v>
      </c>
      <c r="D39" s="0" t="s">
        <v>2963</v>
      </c>
      <c r="E39" s="0" t="s">
        <v>2239</v>
      </c>
      <c r="F39" s="3" t="n">
        <v>86105</v>
      </c>
      <c r="G39" s="3" t="n">
        <v>363598</v>
      </c>
    </row>
    <row r="40" customFormat="false" ht="15" hidden="false" customHeight="false" outlineLevel="0" collapsed="false">
      <c r="B40" s="6" t="n">
        <v>73</v>
      </c>
      <c r="C40" s="4" t="s">
        <v>2635</v>
      </c>
      <c r="D40" s="4" t="s">
        <v>2964</v>
      </c>
      <c r="E40" s="4" t="s">
        <v>2965</v>
      </c>
      <c r="F40" s="7" t="n">
        <v>285000</v>
      </c>
      <c r="G40" s="7" t="n">
        <v>52333</v>
      </c>
    </row>
    <row r="41" customFormat="false" ht="15" hidden="false" customHeight="false" outlineLevel="0" collapsed="false">
      <c r="B41" s="5" t="n">
        <v>73</v>
      </c>
      <c r="C41" s="0" t="s">
        <v>2635</v>
      </c>
      <c r="D41" s="0" t="s">
        <v>2966</v>
      </c>
      <c r="E41" s="0" t="s">
        <v>2312</v>
      </c>
      <c r="F41" s="3" t="n">
        <v>25057</v>
      </c>
      <c r="G41" s="3" t="n">
        <v>455602</v>
      </c>
    </row>
    <row r="42" customFormat="false" ht="15" hidden="false" customHeight="false" outlineLevel="0" collapsed="false">
      <c r="B42" s="6" t="n">
        <v>73</v>
      </c>
      <c r="C42" s="4" t="s">
        <v>2635</v>
      </c>
      <c r="D42" s="4" t="s">
        <v>2967</v>
      </c>
      <c r="E42" s="4" t="s">
        <v>2968</v>
      </c>
      <c r="F42" s="7" t="n">
        <v>29950</v>
      </c>
      <c r="G42" s="7" t="n">
        <v>192891</v>
      </c>
    </row>
    <row r="43" customFormat="false" ht="15" hidden="false" customHeight="false" outlineLevel="0" collapsed="false">
      <c r="B43" s="5" t="n">
        <v>73</v>
      </c>
      <c r="C43" s="0" t="s">
        <v>2635</v>
      </c>
      <c r="D43" s="0" t="s">
        <v>2969</v>
      </c>
      <c r="E43" s="0" t="s">
        <v>2970</v>
      </c>
      <c r="F43" s="3" t="n">
        <v>211980</v>
      </c>
      <c r="G43" s="3" t="n">
        <v>558558</v>
      </c>
    </row>
    <row r="44" customFormat="false" ht="15" hidden="false" customHeight="false" outlineLevel="0" collapsed="false">
      <c r="B44" s="6" t="n">
        <v>73</v>
      </c>
      <c r="C44" s="4" t="s">
        <v>2635</v>
      </c>
      <c r="D44" s="4" t="s">
        <v>2971</v>
      </c>
      <c r="E44" s="4" t="s">
        <v>522</v>
      </c>
      <c r="F44" s="7" t="n">
        <v>556200</v>
      </c>
      <c r="G44" s="7" t="n">
        <v>176637</v>
      </c>
    </row>
    <row r="45" customFormat="false" ht="15" hidden="false" customHeight="false" outlineLevel="0" collapsed="false">
      <c r="B45" s="6" t="n">
        <v>73</v>
      </c>
      <c r="C45" s="4" t="s">
        <v>2635</v>
      </c>
      <c r="D45" s="4" t="s">
        <v>2972</v>
      </c>
      <c r="E45" s="4" t="s">
        <v>2973</v>
      </c>
      <c r="F45" s="7" t="n">
        <v>159000</v>
      </c>
      <c r="G45" s="7" t="n">
        <v>49149</v>
      </c>
    </row>
    <row r="46" customFormat="false" ht="15" hidden="false" customHeight="false" outlineLevel="0" collapsed="false">
      <c r="B46" s="6" t="n">
        <v>118</v>
      </c>
      <c r="C46" s="4" t="s">
        <v>2635</v>
      </c>
      <c r="D46" s="4" t="s">
        <v>2974</v>
      </c>
      <c r="E46" s="4" t="s">
        <v>2975</v>
      </c>
      <c r="F46" s="7" t="n">
        <v>4897</v>
      </c>
      <c r="G46" s="7" t="n">
        <v>766013</v>
      </c>
      <c r="H46" s="3" t="n">
        <f aca="false">SUM(F46:F59)</f>
        <v>144505</v>
      </c>
      <c r="I46" s="3" t="n">
        <f aca="false">SUM(G46:G59)</f>
        <v>10549802</v>
      </c>
    </row>
    <row r="47" customFormat="false" ht="15" hidden="false" customHeight="false" outlineLevel="0" collapsed="false">
      <c r="B47" s="6" t="n">
        <v>118</v>
      </c>
      <c r="C47" s="4" t="s">
        <v>2635</v>
      </c>
      <c r="D47" s="4" t="s">
        <v>2976</v>
      </c>
      <c r="E47" s="4" t="s">
        <v>2977</v>
      </c>
      <c r="F47" s="7" t="n">
        <v>2379</v>
      </c>
      <c r="G47" s="7" t="n">
        <v>371239</v>
      </c>
    </row>
    <row r="48" customFormat="false" ht="15" hidden="false" customHeight="false" outlineLevel="0" collapsed="false">
      <c r="B48" s="5" t="n">
        <v>118</v>
      </c>
      <c r="C48" s="0" t="s">
        <v>2635</v>
      </c>
      <c r="D48" s="0" t="s">
        <v>2978</v>
      </c>
      <c r="E48" s="0" t="s">
        <v>2979</v>
      </c>
      <c r="F48" s="3" t="n">
        <v>4795</v>
      </c>
      <c r="G48" s="3" t="n">
        <v>1002088</v>
      </c>
    </row>
    <row r="49" customFormat="false" ht="15" hidden="false" customHeight="false" outlineLevel="0" collapsed="false">
      <c r="B49" s="5" t="n">
        <v>118</v>
      </c>
      <c r="C49" s="0" t="s">
        <v>2635</v>
      </c>
      <c r="D49" s="0" t="s">
        <v>2980</v>
      </c>
      <c r="E49" s="0" t="s">
        <v>2981</v>
      </c>
      <c r="F49" s="3" t="n">
        <v>66415</v>
      </c>
      <c r="G49" s="3" t="n">
        <v>1092184</v>
      </c>
    </row>
    <row r="50" customFormat="false" ht="15" hidden="false" customHeight="false" outlineLevel="0" collapsed="false">
      <c r="B50" s="5" t="n">
        <v>118</v>
      </c>
      <c r="C50" s="0" t="s">
        <v>2635</v>
      </c>
      <c r="D50" s="0" t="s">
        <v>2982</v>
      </c>
      <c r="E50" s="0" t="s">
        <v>2983</v>
      </c>
      <c r="F50" s="3" t="n">
        <v>2175</v>
      </c>
      <c r="G50" s="3" t="n">
        <v>737118</v>
      </c>
    </row>
    <row r="51" customFormat="false" ht="15" hidden="false" customHeight="false" outlineLevel="0" collapsed="false">
      <c r="B51" s="5" t="n">
        <v>118</v>
      </c>
      <c r="C51" s="0" t="s">
        <v>2635</v>
      </c>
      <c r="D51" s="0" t="s">
        <v>2984</v>
      </c>
      <c r="E51" s="0" t="s">
        <v>929</v>
      </c>
      <c r="F51" s="3" t="n">
        <v>5941</v>
      </c>
      <c r="G51" s="3" t="n">
        <v>784073</v>
      </c>
    </row>
    <row r="52" customFormat="false" ht="15" hidden="false" customHeight="false" outlineLevel="0" collapsed="false">
      <c r="B52" s="5" t="n">
        <v>118</v>
      </c>
      <c r="C52" s="0" t="s">
        <v>2635</v>
      </c>
      <c r="D52" s="0" t="s">
        <v>2985</v>
      </c>
      <c r="E52" s="0" t="s">
        <v>2986</v>
      </c>
      <c r="F52" s="3" t="n">
        <v>2121</v>
      </c>
      <c r="G52" s="3" t="n">
        <v>1454078</v>
      </c>
    </row>
    <row r="53" customFormat="false" ht="15" hidden="false" customHeight="false" outlineLevel="0" collapsed="false">
      <c r="B53" s="5" t="n">
        <v>118</v>
      </c>
      <c r="C53" s="0" t="s">
        <v>2635</v>
      </c>
      <c r="D53" s="0" t="s">
        <v>2987</v>
      </c>
      <c r="E53" s="0" t="s">
        <v>2988</v>
      </c>
      <c r="F53" s="3" t="n">
        <v>4870</v>
      </c>
      <c r="G53" s="3" t="n">
        <v>726180</v>
      </c>
    </row>
    <row r="54" customFormat="false" ht="15" hidden="false" customHeight="false" outlineLevel="0" collapsed="false">
      <c r="B54" s="5" t="n">
        <v>118</v>
      </c>
      <c r="C54" s="0" t="s">
        <v>2635</v>
      </c>
      <c r="D54" s="0" t="s">
        <v>2989</v>
      </c>
      <c r="E54" s="0" t="s">
        <v>2990</v>
      </c>
      <c r="F54" s="3" t="n">
        <v>6764</v>
      </c>
      <c r="G54" s="3" t="n">
        <v>330641</v>
      </c>
    </row>
    <row r="55" customFormat="false" ht="15" hidden="false" customHeight="false" outlineLevel="0" collapsed="false">
      <c r="B55" s="5" t="n">
        <v>118</v>
      </c>
      <c r="C55" s="0" t="s">
        <v>2635</v>
      </c>
      <c r="D55" s="0" t="s">
        <v>2991</v>
      </c>
      <c r="E55" s="0" t="s">
        <v>2992</v>
      </c>
      <c r="F55" s="3" t="n">
        <v>9096</v>
      </c>
      <c r="G55" s="3" t="n">
        <v>604744</v>
      </c>
    </row>
    <row r="56" customFormat="false" ht="15" hidden="false" customHeight="false" outlineLevel="0" collapsed="false">
      <c r="B56" s="5" t="n">
        <v>118</v>
      </c>
      <c r="C56" s="0" t="s">
        <v>2635</v>
      </c>
      <c r="D56" s="0" t="s">
        <v>2993</v>
      </c>
      <c r="E56" s="0" t="s">
        <v>2994</v>
      </c>
      <c r="F56" s="3" t="n">
        <v>20673</v>
      </c>
      <c r="G56" s="3" t="n">
        <v>846823</v>
      </c>
    </row>
    <row r="57" customFormat="false" ht="15" hidden="false" customHeight="false" outlineLevel="0" collapsed="false">
      <c r="B57" s="6" t="n">
        <v>118</v>
      </c>
      <c r="C57" s="4" t="s">
        <v>2635</v>
      </c>
      <c r="D57" s="4" t="s">
        <v>2995</v>
      </c>
      <c r="E57" s="4" t="s">
        <v>2996</v>
      </c>
      <c r="F57" s="7" t="n">
        <v>2166</v>
      </c>
      <c r="G57" s="7" t="n">
        <v>591010</v>
      </c>
    </row>
    <row r="58" customFormat="false" ht="15" hidden="false" customHeight="false" outlineLevel="0" collapsed="false">
      <c r="B58" s="6" t="n">
        <v>118</v>
      </c>
      <c r="C58" s="4" t="s">
        <v>2635</v>
      </c>
      <c r="D58" s="4" t="s">
        <v>2997</v>
      </c>
      <c r="E58" s="4" t="s">
        <v>2998</v>
      </c>
      <c r="F58" s="7" t="n">
        <v>3152</v>
      </c>
      <c r="G58" s="7" t="n">
        <v>294476</v>
      </c>
    </row>
    <row r="59" customFormat="false" ht="15" hidden="false" customHeight="false" outlineLevel="0" collapsed="false">
      <c r="B59" s="5" t="n">
        <v>118</v>
      </c>
      <c r="C59" s="0" t="s">
        <v>2635</v>
      </c>
      <c r="D59" s="0" t="s">
        <v>2999</v>
      </c>
      <c r="E59" s="0" t="s">
        <v>3000</v>
      </c>
      <c r="F59" s="3" t="n">
        <v>9061</v>
      </c>
      <c r="G59" s="3" t="n">
        <v>949135</v>
      </c>
    </row>
    <row r="60" customFormat="false" ht="15" hidden="false" customHeight="false" outlineLevel="0" collapsed="false">
      <c r="B60" s="5" t="n">
        <v>119</v>
      </c>
      <c r="C60" s="0" t="s">
        <v>2635</v>
      </c>
      <c r="D60" s="0" t="s">
        <v>3001</v>
      </c>
      <c r="E60" s="0" t="s">
        <v>3002</v>
      </c>
      <c r="F60" s="0" t="n">
        <v>273</v>
      </c>
      <c r="G60" s="3" t="n">
        <v>2988145</v>
      </c>
      <c r="H60" s="3" t="n">
        <f aca="false">SUM(F60:F69)</f>
        <v>53038</v>
      </c>
      <c r="I60" s="3" t="n">
        <f aca="false">SUM(G60:G69)</f>
        <v>11457909</v>
      </c>
    </row>
    <row r="61" customFormat="false" ht="15" hidden="false" customHeight="false" outlineLevel="0" collapsed="false">
      <c r="B61" s="5" t="n">
        <v>119</v>
      </c>
      <c r="C61" s="0" t="s">
        <v>2635</v>
      </c>
      <c r="D61" s="0" t="s">
        <v>3003</v>
      </c>
      <c r="E61" s="0" t="s">
        <v>3004</v>
      </c>
      <c r="F61" s="3" t="n">
        <v>3268</v>
      </c>
      <c r="G61" s="3" t="n">
        <v>912577</v>
      </c>
    </row>
    <row r="62" customFormat="false" ht="15" hidden="false" customHeight="false" outlineLevel="0" collapsed="false">
      <c r="B62" s="5" t="n">
        <v>119</v>
      </c>
      <c r="C62" s="0" t="s">
        <v>2635</v>
      </c>
      <c r="D62" s="0" t="s">
        <v>3005</v>
      </c>
      <c r="E62" s="0" t="s">
        <v>3006</v>
      </c>
      <c r="F62" s="3" t="n">
        <v>1696</v>
      </c>
      <c r="G62" s="3" t="n">
        <v>1002937</v>
      </c>
    </row>
    <row r="63" customFormat="false" ht="15" hidden="false" customHeight="false" outlineLevel="0" collapsed="false">
      <c r="B63" s="5" t="n">
        <v>119</v>
      </c>
      <c r="C63" s="0" t="s">
        <v>2635</v>
      </c>
      <c r="D63" s="0" t="s">
        <v>3007</v>
      </c>
      <c r="E63" s="0" t="s">
        <v>3008</v>
      </c>
      <c r="F63" s="3" t="n">
        <v>4115</v>
      </c>
      <c r="G63" s="3" t="n">
        <v>628475</v>
      </c>
    </row>
    <row r="64" customFormat="false" ht="15" hidden="false" customHeight="false" outlineLevel="0" collapsed="false">
      <c r="B64" s="6" t="n">
        <v>119</v>
      </c>
      <c r="C64" s="4" t="s">
        <v>2635</v>
      </c>
      <c r="D64" s="4" t="s">
        <v>3009</v>
      </c>
      <c r="E64" s="4" t="s">
        <v>3010</v>
      </c>
      <c r="F64" s="7" t="n">
        <v>4439</v>
      </c>
      <c r="G64" s="7" t="n">
        <v>695583</v>
      </c>
    </row>
    <row r="65" customFormat="false" ht="15" hidden="false" customHeight="false" outlineLevel="0" collapsed="false">
      <c r="B65" s="6" t="n">
        <v>119</v>
      </c>
      <c r="C65" s="4" t="s">
        <v>2635</v>
      </c>
      <c r="D65" s="4" t="s">
        <v>3011</v>
      </c>
      <c r="E65" s="4" t="s">
        <v>3012</v>
      </c>
      <c r="F65" s="7" t="n">
        <v>1591</v>
      </c>
      <c r="G65" s="7" t="n">
        <v>802083</v>
      </c>
    </row>
    <row r="66" customFormat="false" ht="15" hidden="false" customHeight="false" outlineLevel="0" collapsed="false">
      <c r="B66" s="5" t="n">
        <v>119</v>
      </c>
      <c r="C66" s="0" t="s">
        <v>2635</v>
      </c>
      <c r="D66" s="0" t="s">
        <v>3013</v>
      </c>
      <c r="E66" s="0" t="s">
        <v>1932</v>
      </c>
      <c r="F66" s="3" t="n">
        <v>8866</v>
      </c>
      <c r="G66" s="3" t="n">
        <v>819932</v>
      </c>
    </row>
    <row r="67" customFormat="false" ht="15" hidden="false" customHeight="false" outlineLevel="0" collapsed="false">
      <c r="B67" s="5" t="n">
        <v>119</v>
      </c>
      <c r="C67" s="0" t="s">
        <v>2635</v>
      </c>
      <c r="D67" s="0" t="s">
        <v>3014</v>
      </c>
      <c r="E67" s="0" t="s">
        <v>3015</v>
      </c>
      <c r="F67" s="3" t="n">
        <v>18718</v>
      </c>
      <c r="G67" s="3" t="n">
        <v>990591</v>
      </c>
    </row>
    <row r="68" customFormat="false" ht="15" hidden="false" customHeight="false" outlineLevel="0" collapsed="false">
      <c r="B68" s="5" t="n">
        <v>119</v>
      </c>
      <c r="C68" s="0" t="s">
        <v>2635</v>
      </c>
      <c r="D68" s="0" t="s">
        <v>3016</v>
      </c>
      <c r="E68" s="0" t="s">
        <v>3017</v>
      </c>
      <c r="F68" s="3" t="n">
        <v>6504</v>
      </c>
      <c r="G68" s="3" t="n">
        <v>1489979</v>
      </c>
    </row>
    <row r="69" customFormat="false" ht="15" hidden="false" customHeight="false" outlineLevel="0" collapsed="false">
      <c r="B69" s="5" t="n">
        <v>119</v>
      </c>
      <c r="C69" s="0" t="s">
        <v>2635</v>
      </c>
      <c r="D69" s="0" t="s">
        <v>3018</v>
      </c>
      <c r="E69" s="0" t="s">
        <v>3019</v>
      </c>
      <c r="F69" s="3" t="n">
        <v>3568</v>
      </c>
      <c r="G69" s="3" t="n">
        <v>1127607</v>
      </c>
    </row>
    <row r="70" customFormat="false" ht="15" hidden="false" customHeight="false" outlineLevel="0" collapsed="false">
      <c r="B70" s="5" t="n">
        <v>120</v>
      </c>
      <c r="C70" s="0" t="s">
        <v>2635</v>
      </c>
      <c r="D70" s="0" t="s">
        <v>3020</v>
      </c>
      <c r="E70" s="0" t="s">
        <v>3021</v>
      </c>
      <c r="F70" s="3" t="n">
        <v>1439</v>
      </c>
      <c r="G70" s="3" t="n">
        <v>609499</v>
      </c>
      <c r="H70" s="3" t="n">
        <f aca="false">SUM(F70:F87)</f>
        <v>124250</v>
      </c>
      <c r="I70" s="3" t="n">
        <f aca="false">SUM(G70:G88)</f>
        <v>10624930</v>
      </c>
    </row>
    <row r="71" customFormat="false" ht="15" hidden="false" customHeight="false" outlineLevel="0" collapsed="false">
      <c r="B71" s="5" t="n">
        <v>120</v>
      </c>
      <c r="C71" s="0" t="s">
        <v>2635</v>
      </c>
      <c r="D71" s="0" t="s">
        <v>3022</v>
      </c>
      <c r="E71" s="0" t="s">
        <v>3023</v>
      </c>
      <c r="F71" s="3" t="n">
        <v>12192</v>
      </c>
      <c r="G71" s="3" t="n">
        <v>1119791</v>
      </c>
    </row>
    <row r="72" customFormat="false" ht="15" hidden="false" customHeight="false" outlineLevel="0" collapsed="false">
      <c r="B72" s="5" t="n">
        <v>120</v>
      </c>
      <c r="C72" s="0" t="s">
        <v>2635</v>
      </c>
      <c r="D72" s="0" t="s">
        <v>3024</v>
      </c>
      <c r="E72" s="0" t="s">
        <v>3025</v>
      </c>
      <c r="F72" s="3" t="n">
        <v>20986</v>
      </c>
      <c r="G72" s="3" t="n">
        <v>721356</v>
      </c>
    </row>
    <row r="73" customFormat="false" ht="15" hidden="false" customHeight="false" outlineLevel="0" collapsed="false">
      <c r="B73" s="5" t="n">
        <v>120</v>
      </c>
      <c r="C73" s="0" t="s">
        <v>2635</v>
      </c>
      <c r="D73" s="0" t="s">
        <v>3026</v>
      </c>
      <c r="E73" s="0" t="s">
        <v>2288</v>
      </c>
      <c r="F73" s="3" t="n">
        <v>2187</v>
      </c>
      <c r="G73" s="3" t="n">
        <v>938475</v>
      </c>
    </row>
    <row r="74" customFormat="false" ht="15" hidden="false" customHeight="false" outlineLevel="0" collapsed="false">
      <c r="B74" s="6" t="n">
        <v>120</v>
      </c>
      <c r="C74" s="4" t="s">
        <v>2635</v>
      </c>
      <c r="D74" s="4" t="s">
        <v>3027</v>
      </c>
      <c r="E74" s="4" t="s">
        <v>1231</v>
      </c>
      <c r="F74" s="7" t="n">
        <v>3339</v>
      </c>
      <c r="G74" s="7" t="n">
        <v>408414</v>
      </c>
    </row>
    <row r="75" customFormat="false" ht="15" hidden="false" customHeight="false" outlineLevel="0" collapsed="false">
      <c r="B75" s="5" t="n">
        <v>120</v>
      </c>
      <c r="C75" s="0" t="s">
        <v>2635</v>
      </c>
      <c r="D75" s="0" t="s">
        <v>3028</v>
      </c>
      <c r="E75" s="0" t="s">
        <v>2955</v>
      </c>
      <c r="F75" s="3" t="n">
        <v>4101</v>
      </c>
      <c r="G75" s="3" t="n">
        <v>482430</v>
      </c>
    </row>
    <row r="76" customFormat="false" ht="15" hidden="false" customHeight="false" outlineLevel="0" collapsed="false">
      <c r="B76" s="5" t="n">
        <v>120</v>
      </c>
      <c r="C76" s="0" t="s">
        <v>2635</v>
      </c>
      <c r="D76" s="0" t="s">
        <v>3029</v>
      </c>
      <c r="E76" s="0" t="s">
        <v>3030</v>
      </c>
      <c r="F76" s="3" t="n">
        <v>2577</v>
      </c>
      <c r="G76" s="3" t="n">
        <v>636948</v>
      </c>
    </row>
    <row r="77" customFormat="false" ht="15" hidden="false" customHeight="false" outlineLevel="0" collapsed="false">
      <c r="B77" s="5" t="n">
        <v>120</v>
      </c>
      <c r="C77" s="0" t="s">
        <v>2635</v>
      </c>
      <c r="D77" s="0" t="s">
        <v>3031</v>
      </c>
      <c r="E77" s="0" t="s">
        <v>3032</v>
      </c>
      <c r="F77" s="3" t="n">
        <v>9811</v>
      </c>
      <c r="G77" s="3" t="n">
        <v>386683</v>
      </c>
    </row>
    <row r="78" customFormat="false" ht="15" hidden="false" customHeight="false" outlineLevel="0" collapsed="false">
      <c r="B78" s="6" t="n">
        <v>120</v>
      </c>
      <c r="C78" s="4" t="s">
        <v>2635</v>
      </c>
      <c r="D78" s="4" t="s">
        <v>3033</v>
      </c>
      <c r="E78" s="4" t="s">
        <v>3034</v>
      </c>
      <c r="F78" s="7" t="n">
        <v>9375</v>
      </c>
      <c r="G78" s="7" t="n">
        <v>766886</v>
      </c>
    </row>
    <row r="79" customFormat="false" ht="15" hidden="false" customHeight="false" outlineLevel="0" collapsed="false">
      <c r="B79" s="5" t="n">
        <v>120</v>
      </c>
      <c r="C79" s="0" t="s">
        <v>2635</v>
      </c>
      <c r="D79" s="0" t="s">
        <v>3035</v>
      </c>
      <c r="E79" s="0" t="s">
        <v>3036</v>
      </c>
      <c r="F79" s="3" t="n">
        <v>6768</v>
      </c>
      <c r="G79" s="3" t="n">
        <v>621612</v>
      </c>
    </row>
    <row r="80" customFormat="false" ht="15" hidden="false" customHeight="false" outlineLevel="0" collapsed="false">
      <c r="B80" s="5" t="n">
        <v>120</v>
      </c>
      <c r="C80" s="0" t="s">
        <v>2635</v>
      </c>
      <c r="D80" s="0" t="s">
        <v>3037</v>
      </c>
      <c r="E80" s="0" t="s">
        <v>3038</v>
      </c>
      <c r="F80" s="3" t="n">
        <v>4026</v>
      </c>
      <c r="G80" s="3" t="n">
        <v>898680</v>
      </c>
    </row>
    <row r="81" customFormat="false" ht="15" hidden="false" customHeight="false" outlineLevel="0" collapsed="false">
      <c r="B81" s="5" t="n">
        <v>120</v>
      </c>
      <c r="C81" s="0" t="s">
        <v>2635</v>
      </c>
      <c r="D81" s="0" t="s">
        <v>3039</v>
      </c>
      <c r="E81" s="0" t="s">
        <v>3040</v>
      </c>
      <c r="F81" s="3" t="n">
        <v>4541</v>
      </c>
      <c r="G81" s="3" t="n">
        <v>438127</v>
      </c>
    </row>
    <row r="82" customFormat="false" ht="15" hidden="false" customHeight="false" outlineLevel="0" collapsed="false">
      <c r="B82" s="5" t="n">
        <v>120</v>
      </c>
      <c r="C82" s="0" t="s">
        <v>2635</v>
      </c>
      <c r="D82" s="0" t="s">
        <v>3041</v>
      </c>
      <c r="E82" s="0" t="s">
        <v>3042</v>
      </c>
      <c r="F82" s="3" t="n">
        <v>14227</v>
      </c>
      <c r="G82" s="3" t="n">
        <v>648703</v>
      </c>
    </row>
    <row r="83" customFormat="false" ht="15" hidden="false" customHeight="false" outlineLevel="0" collapsed="false">
      <c r="B83" s="6" t="n">
        <v>120</v>
      </c>
      <c r="C83" s="4" t="s">
        <v>944</v>
      </c>
      <c r="D83" s="4" t="s">
        <v>3043</v>
      </c>
      <c r="E83" s="4" t="s">
        <v>3044</v>
      </c>
      <c r="F83" s="7" t="n">
        <v>3558</v>
      </c>
      <c r="G83" s="7" t="n">
        <v>303032</v>
      </c>
    </row>
    <row r="84" customFormat="false" ht="15" hidden="false" customHeight="false" outlineLevel="0" collapsed="false">
      <c r="B84" s="6" t="n">
        <v>120</v>
      </c>
      <c r="C84" s="4" t="s">
        <v>944</v>
      </c>
      <c r="D84" s="4" t="s">
        <v>3045</v>
      </c>
      <c r="E84" s="4" t="s">
        <v>3046</v>
      </c>
      <c r="F84" s="7" t="n">
        <v>8990</v>
      </c>
      <c r="G84" s="7" t="n">
        <v>337331</v>
      </c>
    </row>
    <row r="85" customFormat="false" ht="15" hidden="false" customHeight="false" outlineLevel="0" collapsed="false">
      <c r="B85" s="6" t="n">
        <v>120</v>
      </c>
      <c r="C85" s="4" t="s">
        <v>944</v>
      </c>
      <c r="D85" s="4" t="s">
        <v>3047</v>
      </c>
      <c r="E85" s="4" t="s">
        <v>1192</v>
      </c>
      <c r="F85" s="7" t="n">
        <v>3102</v>
      </c>
      <c r="G85" s="7" t="n">
        <v>401477</v>
      </c>
    </row>
    <row r="86" customFormat="false" ht="15" hidden="false" customHeight="false" outlineLevel="0" collapsed="false">
      <c r="B86" s="6" t="n">
        <v>120</v>
      </c>
      <c r="C86" s="4" t="s">
        <v>944</v>
      </c>
      <c r="D86" s="4" t="s">
        <v>3048</v>
      </c>
      <c r="E86" s="4" t="s">
        <v>3049</v>
      </c>
      <c r="F86" s="7" t="n">
        <v>8066</v>
      </c>
      <c r="G86" s="7" t="n">
        <v>439243</v>
      </c>
    </row>
    <row r="87" customFormat="false" ht="15" hidden="false" customHeight="false" outlineLevel="0" collapsed="false">
      <c r="B87" s="6" t="n">
        <v>120</v>
      </c>
      <c r="C87" s="4" t="s">
        <v>944</v>
      </c>
      <c r="D87" s="4" t="s">
        <v>3050</v>
      </c>
      <c r="E87" s="4" t="s">
        <v>2279</v>
      </c>
      <c r="F87" s="7" t="n">
        <v>4965</v>
      </c>
      <c r="G87" s="7" t="n">
        <v>243156</v>
      </c>
    </row>
    <row r="88" customFormat="false" ht="15" hidden="false" customHeight="false" outlineLevel="0" collapsed="false">
      <c r="B88" s="6" t="n">
        <v>120</v>
      </c>
      <c r="C88" s="4" t="s">
        <v>944</v>
      </c>
      <c r="D88" s="4" t="s">
        <v>3051</v>
      </c>
      <c r="E88" s="4" t="s">
        <v>3052</v>
      </c>
      <c r="F88" s="7" t="n">
        <v>4631</v>
      </c>
      <c r="G88" s="7" t="n">
        <v>223087</v>
      </c>
    </row>
    <row r="89" customFormat="false" ht="15" hidden="false" customHeight="false" outlineLevel="0" collapsed="false">
      <c r="B89" s="5" t="n">
        <v>121</v>
      </c>
      <c r="C89" s="0" t="s">
        <v>944</v>
      </c>
      <c r="D89" s="0" t="s">
        <v>3053</v>
      </c>
      <c r="E89" s="0" t="s">
        <v>3054</v>
      </c>
      <c r="F89" s="0" t="n">
        <v>498</v>
      </c>
      <c r="G89" s="3" t="n">
        <v>576088</v>
      </c>
      <c r="H89" s="3" t="n">
        <f aca="false">SUM(F89:F115)</f>
        <v>483911</v>
      </c>
      <c r="I89" s="3" t="n">
        <f aca="false">SUM(G89:G115)</f>
        <v>10772426</v>
      </c>
    </row>
    <row r="90" customFormat="false" ht="15" hidden="false" customHeight="false" outlineLevel="0" collapsed="false">
      <c r="B90" s="5" t="n">
        <v>121</v>
      </c>
      <c r="C90" s="0" t="s">
        <v>944</v>
      </c>
      <c r="D90" s="0" t="s">
        <v>3055</v>
      </c>
      <c r="E90" s="0" t="s">
        <v>871</v>
      </c>
      <c r="F90" s="0" t="n">
        <v>761</v>
      </c>
      <c r="G90" s="3" t="n">
        <v>631842</v>
      </c>
    </row>
    <row r="91" customFormat="false" ht="15" hidden="false" customHeight="false" outlineLevel="0" collapsed="false">
      <c r="B91" s="5" t="n">
        <v>121</v>
      </c>
      <c r="C91" s="0" t="s">
        <v>944</v>
      </c>
      <c r="D91" s="0" t="s">
        <v>3056</v>
      </c>
      <c r="E91" s="0" t="s">
        <v>3057</v>
      </c>
      <c r="F91" s="3" t="n">
        <v>3685</v>
      </c>
      <c r="G91" s="3" t="n">
        <v>568219</v>
      </c>
    </row>
    <row r="92" customFormat="false" ht="15" hidden="false" customHeight="false" outlineLevel="0" collapsed="false">
      <c r="B92" s="5" t="n">
        <v>121</v>
      </c>
      <c r="C92" s="0" t="s">
        <v>944</v>
      </c>
      <c r="D92" s="0" t="s">
        <v>3058</v>
      </c>
      <c r="E92" s="0" t="s">
        <v>3059</v>
      </c>
      <c r="F92" s="3" t="n">
        <v>7175</v>
      </c>
      <c r="G92" s="3" t="n">
        <v>374300</v>
      </c>
    </row>
    <row r="93" customFormat="false" ht="15" hidden="false" customHeight="false" outlineLevel="0" collapsed="false">
      <c r="B93" s="5" t="n">
        <v>121</v>
      </c>
      <c r="C93" s="0" t="s">
        <v>944</v>
      </c>
      <c r="D93" s="0" t="s">
        <v>3060</v>
      </c>
      <c r="E93" s="0" t="s">
        <v>3061</v>
      </c>
      <c r="F93" s="3" t="n">
        <v>6712</v>
      </c>
      <c r="G93" s="3" t="n">
        <v>570559</v>
      </c>
    </row>
    <row r="94" customFormat="false" ht="15" hidden="false" customHeight="false" outlineLevel="0" collapsed="false">
      <c r="B94" s="6" t="n">
        <v>121</v>
      </c>
      <c r="C94" s="4" t="s">
        <v>944</v>
      </c>
      <c r="D94" s="4" t="s">
        <v>3062</v>
      </c>
      <c r="E94" s="4" t="s">
        <v>3063</v>
      </c>
      <c r="F94" s="7" t="n">
        <v>22084</v>
      </c>
      <c r="G94" s="7" t="n">
        <v>156961</v>
      </c>
    </row>
    <row r="95" customFormat="false" ht="15" hidden="false" customHeight="false" outlineLevel="0" collapsed="false">
      <c r="B95" s="6" t="n">
        <v>121</v>
      </c>
      <c r="C95" s="4" t="s">
        <v>944</v>
      </c>
      <c r="D95" s="4" t="s">
        <v>3064</v>
      </c>
      <c r="E95" s="4" t="s">
        <v>3065</v>
      </c>
      <c r="F95" s="7" t="n">
        <v>2966</v>
      </c>
      <c r="G95" s="7" t="n">
        <v>410812</v>
      </c>
    </row>
    <row r="96" customFormat="false" ht="15" hidden="false" customHeight="false" outlineLevel="0" collapsed="false">
      <c r="B96" s="6" t="n">
        <v>121</v>
      </c>
      <c r="C96" s="4" t="s">
        <v>944</v>
      </c>
      <c r="D96" s="4" t="s">
        <v>3066</v>
      </c>
      <c r="E96" s="4" t="s">
        <v>3067</v>
      </c>
      <c r="F96" s="7" t="n">
        <v>1019</v>
      </c>
      <c r="G96" s="7" t="n">
        <v>548828</v>
      </c>
    </row>
    <row r="97" customFormat="false" ht="15" hidden="false" customHeight="false" outlineLevel="0" collapsed="false">
      <c r="B97" s="6" t="n">
        <v>121</v>
      </c>
      <c r="C97" s="4" t="s">
        <v>944</v>
      </c>
      <c r="D97" s="4" t="s">
        <v>3068</v>
      </c>
      <c r="E97" s="4" t="s">
        <v>64</v>
      </c>
      <c r="F97" s="7" t="n">
        <v>1060</v>
      </c>
      <c r="G97" s="7" t="n">
        <v>379518</v>
      </c>
    </row>
    <row r="98" customFormat="false" ht="15" hidden="false" customHeight="false" outlineLevel="0" collapsed="false">
      <c r="B98" s="6" t="n">
        <v>121</v>
      </c>
      <c r="C98" s="4" t="s">
        <v>944</v>
      </c>
      <c r="D98" s="4" t="s">
        <v>3069</v>
      </c>
      <c r="E98" s="4" t="s">
        <v>2561</v>
      </c>
      <c r="F98" s="7" t="n">
        <v>8588</v>
      </c>
      <c r="G98" s="7" t="n">
        <v>479520</v>
      </c>
    </row>
    <row r="99" customFormat="false" ht="15" hidden="false" customHeight="false" outlineLevel="0" collapsed="false">
      <c r="B99" s="6" t="n">
        <v>121</v>
      </c>
      <c r="C99" s="4" t="s">
        <v>944</v>
      </c>
      <c r="D99" s="4" t="s">
        <v>3070</v>
      </c>
      <c r="E99" s="4" t="s">
        <v>3071</v>
      </c>
      <c r="F99" s="7" t="n">
        <v>2788</v>
      </c>
      <c r="G99" s="7" t="n">
        <v>787920</v>
      </c>
    </row>
    <row r="100" customFormat="false" ht="15" hidden="false" customHeight="false" outlineLevel="0" collapsed="false">
      <c r="B100" s="15" t="n">
        <v>121</v>
      </c>
      <c r="C100" s="12" t="s">
        <v>944</v>
      </c>
      <c r="D100" s="12" t="s">
        <v>3072</v>
      </c>
      <c r="E100" s="12" t="s">
        <v>3073</v>
      </c>
      <c r="F100" s="14" t="n">
        <v>7545</v>
      </c>
      <c r="G100" s="14" t="n">
        <v>955421</v>
      </c>
    </row>
    <row r="101" customFormat="false" ht="15" hidden="false" customHeight="false" outlineLevel="0" collapsed="false">
      <c r="A101" s="4"/>
      <c r="B101" s="6" t="n">
        <v>121</v>
      </c>
      <c r="C101" s="4" t="s">
        <v>944</v>
      </c>
      <c r="D101" s="4" t="s">
        <v>3074</v>
      </c>
      <c r="E101" s="4" t="s">
        <v>3075</v>
      </c>
      <c r="F101" s="7" t="n">
        <v>6994</v>
      </c>
      <c r="G101" s="7" t="n">
        <v>429912</v>
      </c>
    </row>
    <row r="102" customFormat="false" ht="15" hidden="false" customHeight="false" outlineLevel="0" collapsed="false">
      <c r="B102" s="5" t="n">
        <v>121</v>
      </c>
      <c r="C102" s="0" t="s">
        <v>944</v>
      </c>
      <c r="D102" s="0" t="s">
        <v>3076</v>
      </c>
      <c r="E102" s="0" t="s">
        <v>3077</v>
      </c>
      <c r="F102" s="3" t="n">
        <v>2621</v>
      </c>
      <c r="G102" s="3" t="n">
        <v>674971</v>
      </c>
    </row>
    <row r="103" customFormat="false" ht="15" hidden="false" customHeight="false" outlineLevel="0" collapsed="false">
      <c r="B103" s="6" t="n">
        <v>121</v>
      </c>
      <c r="C103" s="4" t="s">
        <v>944</v>
      </c>
      <c r="D103" s="4" t="s">
        <v>3078</v>
      </c>
      <c r="E103" s="4" t="s">
        <v>3079</v>
      </c>
      <c r="F103" s="7" t="n">
        <v>38889</v>
      </c>
      <c r="G103" s="7" t="n">
        <v>149453</v>
      </c>
    </row>
    <row r="104" customFormat="false" ht="15" hidden="false" customHeight="false" outlineLevel="0" collapsed="false">
      <c r="B104" s="6" t="n">
        <v>121</v>
      </c>
      <c r="C104" s="4" t="s">
        <v>944</v>
      </c>
      <c r="D104" s="4" t="s">
        <v>3080</v>
      </c>
      <c r="E104" s="4" t="s">
        <v>1805</v>
      </c>
      <c r="F104" s="7" t="n">
        <v>4719</v>
      </c>
      <c r="G104" s="7" t="n">
        <v>107912</v>
      </c>
    </row>
    <row r="105" customFormat="false" ht="15" hidden="false" customHeight="false" outlineLevel="0" collapsed="false">
      <c r="B105" s="5" t="n">
        <v>121</v>
      </c>
      <c r="C105" s="0" t="s">
        <v>944</v>
      </c>
      <c r="D105" s="0" t="s">
        <v>2933</v>
      </c>
      <c r="E105" s="0" t="s">
        <v>944</v>
      </c>
      <c r="F105" s="0" t="n">
        <v>346</v>
      </c>
      <c r="G105" s="3" t="n">
        <v>1056247</v>
      </c>
    </row>
    <row r="106" customFormat="false" ht="15" hidden="false" customHeight="false" outlineLevel="0" collapsed="false">
      <c r="B106" s="6" t="n">
        <v>121</v>
      </c>
      <c r="C106" s="4" t="s">
        <v>944</v>
      </c>
      <c r="D106" s="4" t="s">
        <v>3081</v>
      </c>
      <c r="E106" s="4" t="s">
        <v>3082</v>
      </c>
      <c r="F106" s="7" t="n">
        <v>2768</v>
      </c>
      <c r="G106" s="7" t="n">
        <v>176945</v>
      </c>
    </row>
    <row r="107" customFormat="false" ht="15" hidden="false" customHeight="false" outlineLevel="0" collapsed="false">
      <c r="B107" s="5" t="n">
        <v>121</v>
      </c>
      <c r="C107" s="0" t="s">
        <v>2924</v>
      </c>
      <c r="D107" s="0" t="s">
        <v>3083</v>
      </c>
      <c r="E107" s="0" t="s">
        <v>3084</v>
      </c>
      <c r="F107" s="3" t="n">
        <v>76717</v>
      </c>
      <c r="G107" s="3" t="n">
        <v>302705</v>
      </c>
    </row>
    <row r="108" customFormat="false" ht="15" hidden="false" customHeight="false" outlineLevel="0" collapsed="false">
      <c r="B108" s="5" t="n">
        <v>121</v>
      </c>
      <c r="C108" s="0" t="s">
        <v>2924</v>
      </c>
      <c r="D108" s="0" t="s">
        <v>3085</v>
      </c>
      <c r="E108" s="0" t="s">
        <v>3086</v>
      </c>
      <c r="F108" s="3" t="n">
        <v>2666</v>
      </c>
      <c r="G108" s="3" t="n">
        <v>451175</v>
      </c>
    </row>
    <row r="109" customFormat="false" ht="15" hidden="false" customHeight="false" outlineLevel="0" collapsed="false">
      <c r="B109" s="5" t="n">
        <v>121</v>
      </c>
      <c r="C109" s="0" t="s">
        <v>2924</v>
      </c>
      <c r="D109" s="0" t="s">
        <v>3087</v>
      </c>
      <c r="E109" s="0" t="s">
        <v>3088</v>
      </c>
      <c r="F109" s="3" t="n">
        <v>6089</v>
      </c>
      <c r="G109" s="3" t="n">
        <v>287359</v>
      </c>
    </row>
    <row r="110" customFormat="false" ht="15" hidden="false" customHeight="false" outlineLevel="0" collapsed="false">
      <c r="B110" s="5" t="n">
        <v>121</v>
      </c>
      <c r="C110" s="0" t="s">
        <v>2924</v>
      </c>
      <c r="D110" s="0" t="s">
        <v>3089</v>
      </c>
      <c r="E110" s="0" t="s">
        <v>1037</v>
      </c>
      <c r="F110" s="3" t="n">
        <v>68482</v>
      </c>
      <c r="G110" s="3" t="n">
        <v>23199</v>
      </c>
    </row>
    <row r="111" customFormat="false" ht="15" hidden="false" customHeight="false" outlineLevel="0" collapsed="false">
      <c r="B111" s="5" t="n">
        <v>121</v>
      </c>
      <c r="C111" s="0" t="s">
        <v>2924</v>
      </c>
      <c r="D111" s="0" t="s">
        <v>3090</v>
      </c>
      <c r="E111" s="0" t="s">
        <v>108</v>
      </c>
      <c r="F111" s="3" t="n">
        <v>67191</v>
      </c>
      <c r="G111" s="3" t="n">
        <v>93896</v>
      </c>
    </row>
    <row r="112" customFormat="false" ht="15" hidden="false" customHeight="false" outlineLevel="0" collapsed="false">
      <c r="B112" s="5" t="n">
        <v>121</v>
      </c>
      <c r="C112" s="0" t="s">
        <v>2924</v>
      </c>
      <c r="D112" s="0" t="s">
        <v>3091</v>
      </c>
      <c r="E112" s="0" t="s">
        <v>3092</v>
      </c>
      <c r="F112" s="3" t="n">
        <v>17066</v>
      </c>
      <c r="G112" s="3" t="n">
        <v>133206</v>
      </c>
    </row>
    <row r="113" customFormat="false" ht="15" hidden="false" customHeight="false" outlineLevel="0" collapsed="false">
      <c r="B113" s="5" t="n">
        <v>121</v>
      </c>
      <c r="C113" s="0" t="s">
        <v>2924</v>
      </c>
      <c r="D113" s="0" t="s">
        <v>3093</v>
      </c>
      <c r="E113" s="0" t="s">
        <v>3094</v>
      </c>
      <c r="F113" s="3" t="n">
        <v>31485</v>
      </c>
      <c r="G113" s="3" t="n">
        <v>76258</v>
      </c>
    </row>
    <row r="114" customFormat="false" ht="15" hidden="false" customHeight="false" outlineLevel="0" collapsed="false">
      <c r="B114" s="5" t="n">
        <v>121</v>
      </c>
      <c r="C114" s="0" t="s">
        <v>2924</v>
      </c>
      <c r="D114" s="0" t="s">
        <v>3095</v>
      </c>
      <c r="E114" s="0" t="s">
        <v>1961</v>
      </c>
      <c r="F114" s="3" t="n">
        <v>90244</v>
      </c>
      <c r="G114" s="3" t="n">
        <v>78563</v>
      </c>
    </row>
    <row r="115" customFormat="false" ht="15" hidden="false" customHeight="false" outlineLevel="0" collapsed="false">
      <c r="B115" s="5" t="n">
        <v>121</v>
      </c>
      <c r="C115" s="0" t="s">
        <v>2924</v>
      </c>
      <c r="D115" s="0" t="s">
        <v>3096</v>
      </c>
      <c r="E115" s="0" t="s">
        <v>3097</v>
      </c>
      <c r="F115" s="3" t="n">
        <v>2753</v>
      </c>
      <c r="G115" s="3" t="n">
        <v>290637</v>
      </c>
    </row>
    <row r="116" customFormat="false" ht="15" hidden="false" customHeight="false" outlineLevel="0" collapsed="false">
      <c r="A116" s="0" t="n">
        <v>2</v>
      </c>
      <c r="B116" s="0" t="s">
        <v>1212</v>
      </c>
      <c r="C116" s="0" t="s">
        <v>2920</v>
      </c>
      <c r="D116" s="0" t="s">
        <v>3098</v>
      </c>
      <c r="E116" s="0" t="s">
        <v>3099</v>
      </c>
      <c r="F116" s="3" t="n">
        <v>2300</v>
      </c>
      <c r="G116" s="3" t="n">
        <v>4123869</v>
      </c>
      <c r="H116" s="3" t="n">
        <f aca="false">SUM(F116:F131)</f>
        <v>1492194</v>
      </c>
      <c r="I116" s="3" t="n">
        <f aca="false">SUM(G116:G131)</f>
        <v>13115227</v>
      </c>
    </row>
    <row r="117" customFormat="false" ht="15" hidden="false" customHeight="false" outlineLevel="0" collapsed="false">
      <c r="A117" s="0" t="n">
        <v>2</v>
      </c>
      <c r="B117" s="0" t="s">
        <v>1212</v>
      </c>
      <c r="C117" s="0" t="s">
        <v>2920</v>
      </c>
      <c r="D117" s="0" t="s">
        <v>3100</v>
      </c>
      <c r="E117" s="0" t="s">
        <v>3101</v>
      </c>
      <c r="F117" s="3" t="n">
        <v>9826</v>
      </c>
      <c r="G117" s="3" t="n">
        <v>4747283</v>
      </c>
    </row>
    <row r="118" customFormat="false" ht="15" hidden="false" customHeight="false" outlineLevel="0" collapsed="false">
      <c r="A118" s="0" t="n">
        <v>2</v>
      </c>
      <c r="B118" s="0" t="s">
        <v>1212</v>
      </c>
      <c r="C118" s="0" t="s">
        <v>2920</v>
      </c>
      <c r="D118" s="0" t="s">
        <v>3102</v>
      </c>
      <c r="E118" s="0" t="s">
        <v>3103</v>
      </c>
      <c r="F118" s="3" t="n">
        <v>166563</v>
      </c>
      <c r="G118" s="3" t="n">
        <v>323381</v>
      </c>
    </row>
    <row r="119" customFormat="false" ht="15" hidden="false" customHeight="false" outlineLevel="0" collapsed="false">
      <c r="A119" s="0" t="n">
        <v>2</v>
      </c>
      <c r="B119" s="0" t="s">
        <v>1212</v>
      </c>
      <c r="C119" s="0" t="s">
        <v>2924</v>
      </c>
      <c r="D119" s="0" t="s">
        <v>3104</v>
      </c>
      <c r="E119" s="0" t="s">
        <v>3105</v>
      </c>
      <c r="F119" s="3" t="n">
        <v>84996</v>
      </c>
      <c r="G119" s="3" t="n">
        <v>157747</v>
      </c>
    </row>
    <row r="120" customFormat="false" ht="15" hidden="false" customHeight="false" outlineLevel="0" collapsed="false">
      <c r="A120" s="0" t="n">
        <v>2</v>
      </c>
      <c r="B120" s="0" t="s">
        <v>1212</v>
      </c>
      <c r="C120" s="0" t="s">
        <v>2924</v>
      </c>
      <c r="D120" s="0" t="s">
        <v>3106</v>
      </c>
      <c r="E120" s="0" t="s">
        <v>3107</v>
      </c>
      <c r="F120" s="3" t="n">
        <v>11429</v>
      </c>
      <c r="G120" s="3" t="n">
        <v>206180</v>
      </c>
    </row>
    <row r="121" customFormat="false" ht="15" hidden="false" customHeight="false" outlineLevel="0" collapsed="false">
      <c r="A121" s="0" t="n">
        <v>2</v>
      </c>
      <c r="B121" s="0" t="s">
        <v>1212</v>
      </c>
      <c r="C121" s="0" t="s">
        <v>2924</v>
      </c>
      <c r="D121" s="0" t="s">
        <v>3108</v>
      </c>
      <c r="E121" s="0" t="s">
        <v>3109</v>
      </c>
      <c r="F121" s="3" t="n">
        <v>139038</v>
      </c>
      <c r="G121" s="3" t="n">
        <v>52092</v>
      </c>
    </row>
    <row r="122" customFormat="false" ht="15" hidden="false" customHeight="false" outlineLevel="0" collapsed="false">
      <c r="A122" s="0" t="n">
        <v>2</v>
      </c>
      <c r="B122" s="0" t="s">
        <v>1212</v>
      </c>
      <c r="C122" s="0" t="s">
        <v>2924</v>
      </c>
      <c r="D122" s="0" t="s">
        <v>3110</v>
      </c>
      <c r="E122" s="0" t="s">
        <v>3111</v>
      </c>
      <c r="F122" s="3" t="n">
        <v>433611</v>
      </c>
      <c r="G122" s="3" t="n">
        <v>48328</v>
      </c>
    </row>
    <row r="123" customFormat="false" ht="15" hidden="false" customHeight="false" outlineLevel="0" collapsed="false">
      <c r="A123" s="0" t="n">
        <v>2</v>
      </c>
      <c r="B123" s="0" t="s">
        <v>1212</v>
      </c>
      <c r="C123" s="0" t="s">
        <v>2924</v>
      </c>
      <c r="D123" s="0" t="s">
        <v>3112</v>
      </c>
      <c r="E123" s="0" t="s">
        <v>3113</v>
      </c>
      <c r="F123" s="3" t="n">
        <v>13515</v>
      </c>
      <c r="G123" s="3" t="n">
        <v>184531</v>
      </c>
    </row>
    <row r="124" customFormat="false" ht="15" hidden="false" customHeight="false" outlineLevel="0" collapsed="false">
      <c r="A124" s="0" t="n">
        <v>2</v>
      </c>
      <c r="B124" s="0" t="s">
        <v>1212</v>
      </c>
      <c r="C124" s="0" t="s">
        <v>2924</v>
      </c>
      <c r="D124" s="0" t="s">
        <v>3114</v>
      </c>
      <c r="E124" s="0" t="s">
        <v>3115</v>
      </c>
      <c r="F124" s="3" t="n">
        <v>6796</v>
      </c>
      <c r="G124" s="3" t="n">
        <v>427886</v>
      </c>
    </row>
    <row r="125" customFormat="false" ht="15" hidden="false" customHeight="false" outlineLevel="0" collapsed="false">
      <c r="A125" s="0" t="n">
        <v>2</v>
      </c>
      <c r="B125" s="0" t="s">
        <v>1212</v>
      </c>
      <c r="C125" s="0" t="s">
        <v>2924</v>
      </c>
      <c r="D125" s="0" t="s">
        <v>3116</v>
      </c>
      <c r="E125" s="0" t="s">
        <v>38</v>
      </c>
      <c r="F125" s="3" t="n">
        <v>108523</v>
      </c>
      <c r="G125" s="3" t="n">
        <v>179155</v>
      </c>
    </row>
    <row r="126" customFormat="false" ht="15" hidden="false" customHeight="false" outlineLevel="0" collapsed="false">
      <c r="A126" s="0" t="n">
        <v>2</v>
      </c>
      <c r="B126" s="0" t="s">
        <v>1212</v>
      </c>
      <c r="C126" s="0" t="s">
        <v>2924</v>
      </c>
      <c r="D126" s="0" t="s">
        <v>3117</v>
      </c>
      <c r="E126" s="0" t="s">
        <v>1281</v>
      </c>
      <c r="F126" s="3" t="n">
        <v>11372</v>
      </c>
      <c r="G126" s="3" t="n">
        <v>674951</v>
      </c>
    </row>
    <row r="127" customFormat="false" ht="15" hidden="false" customHeight="false" outlineLevel="0" collapsed="false">
      <c r="A127" s="0" t="n">
        <v>2</v>
      </c>
      <c r="B127" s="0" t="s">
        <v>1212</v>
      </c>
      <c r="C127" s="0" t="s">
        <v>2924</v>
      </c>
      <c r="D127" s="0" t="s">
        <v>3118</v>
      </c>
      <c r="E127" s="0" t="s">
        <v>3119</v>
      </c>
      <c r="F127" s="3" t="n">
        <v>31511</v>
      </c>
      <c r="G127" s="3" t="n">
        <v>162857</v>
      </c>
    </row>
    <row r="128" customFormat="false" ht="15" hidden="false" customHeight="false" outlineLevel="0" collapsed="false">
      <c r="A128" s="0" t="n">
        <v>2</v>
      </c>
      <c r="B128" s="0" t="s">
        <v>1212</v>
      </c>
      <c r="C128" s="0" t="s">
        <v>2924</v>
      </c>
      <c r="D128" s="0" t="s">
        <v>3120</v>
      </c>
      <c r="E128" s="0" t="s">
        <v>116</v>
      </c>
      <c r="F128" s="3" t="n">
        <v>29172</v>
      </c>
      <c r="G128" s="3" t="n">
        <v>543129</v>
      </c>
    </row>
    <row r="129" customFormat="false" ht="15" hidden="false" customHeight="false" outlineLevel="0" collapsed="false">
      <c r="A129" s="0" t="n">
        <v>2</v>
      </c>
      <c r="B129" s="0" t="s">
        <v>1212</v>
      </c>
      <c r="C129" s="0" t="s">
        <v>2924</v>
      </c>
      <c r="D129" s="0" t="s">
        <v>3121</v>
      </c>
      <c r="E129" s="0" t="s">
        <v>3122</v>
      </c>
      <c r="F129" s="3" t="n">
        <v>356308</v>
      </c>
      <c r="G129" s="3" t="n">
        <v>78772</v>
      </c>
    </row>
    <row r="130" customFormat="false" ht="15" hidden="false" customHeight="false" outlineLevel="0" collapsed="false">
      <c r="A130" s="0" t="n">
        <v>2</v>
      </c>
      <c r="B130" s="0" t="s">
        <v>1212</v>
      </c>
      <c r="C130" s="0" t="s">
        <v>2924</v>
      </c>
      <c r="D130" s="0" t="s">
        <v>3123</v>
      </c>
      <c r="E130" s="0" t="s">
        <v>3124</v>
      </c>
      <c r="F130" s="3" t="n">
        <v>86399</v>
      </c>
      <c r="G130" s="3" t="n">
        <v>141495</v>
      </c>
    </row>
    <row r="131" customFormat="false" ht="15" hidden="false" customHeight="false" outlineLevel="0" collapsed="false">
      <c r="A131" s="0" t="n">
        <v>2</v>
      </c>
      <c r="B131" s="0" t="s">
        <v>1212</v>
      </c>
      <c r="C131" s="0" t="s">
        <v>2924</v>
      </c>
      <c r="D131" s="0" t="s">
        <v>3125</v>
      </c>
      <c r="E131" s="0" t="s">
        <v>3126</v>
      </c>
      <c r="F131" s="0" t="n">
        <v>835</v>
      </c>
      <c r="G131" s="3" t="n">
        <v>1063571</v>
      </c>
    </row>
    <row r="132" customFormat="false" ht="15" hidden="false" customHeight="false" outlineLevel="0" collapsed="false">
      <c r="A132" s="0" t="n">
        <v>2</v>
      </c>
      <c r="B132" s="0" t="s">
        <v>3127</v>
      </c>
      <c r="C132" s="0" t="s">
        <v>2920</v>
      </c>
      <c r="D132" s="0" t="s">
        <v>3128</v>
      </c>
      <c r="E132" s="0" t="s">
        <v>3129</v>
      </c>
      <c r="F132" s="3" t="n">
        <v>3538</v>
      </c>
      <c r="G132" s="3" t="n">
        <v>4989997</v>
      </c>
      <c r="H132" s="3" t="n">
        <f aca="false">SUM(F132:F135)</f>
        <v>9857</v>
      </c>
      <c r="I132" s="3" t="n">
        <f aca="false">SUM(G132:G135)</f>
        <v>12718864</v>
      </c>
    </row>
    <row r="133" customFormat="false" ht="15" hidden="false" customHeight="false" outlineLevel="0" collapsed="false">
      <c r="A133" s="0" t="n">
        <v>2</v>
      </c>
      <c r="B133" s="0" t="s">
        <v>3127</v>
      </c>
      <c r="C133" s="0" t="s">
        <v>2920</v>
      </c>
      <c r="D133" s="0" t="s">
        <v>3130</v>
      </c>
      <c r="E133" s="0" t="s">
        <v>3131</v>
      </c>
      <c r="F133" s="0" t="n">
        <v>910</v>
      </c>
      <c r="G133" s="3" t="n">
        <v>1097339</v>
      </c>
    </row>
    <row r="134" customFormat="false" ht="15" hidden="false" customHeight="false" outlineLevel="0" collapsed="false">
      <c r="A134" s="0" t="n">
        <v>2</v>
      </c>
      <c r="B134" s="0" t="s">
        <v>3127</v>
      </c>
      <c r="C134" s="0" t="s">
        <v>2920</v>
      </c>
      <c r="D134" s="0" t="s">
        <v>3132</v>
      </c>
      <c r="E134" s="0" t="s">
        <v>3133</v>
      </c>
      <c r="F134" s="3" t="n">
        <v>1942</v>
      </c>
      <c r="G134" s="3" t="n">
        <v>4011320</v>
      </c>
    </row>
    <row r="135" customFormat="false" ht="15" hidden="false" customHeight="false" outlineLevel="0" collapsed="false">
      <c r="A135" s="0" t="n">
        <v>2</v>
      </c>
      <c r="B135" s="0" t="s">
        <v>3127</v>
      </c>
      <c r="C135" s="0" t="s">
        <v>2920</v>
      </c>
      <c r="D135" s="0" t="s">
        <v>3134</v>
      </c>
      <c r="E135" s="0" t="s">
        <v>3135</v>
      </c>
      <c r="F135" s="3" t="n">
        <v>3467</v>
      </c>
      <c r="G135" s="3" t="n">
        <v>2620208</v>
      </c>
    </row>
    <row r="136" customFormat="false" ht="15" hidden="false" customHeight="false" outlineLevel="0" collapsed="false">
      <c r="A136" s="0" t="n">
        <v>2</v>
      </c>
      <c r="B136" s="0" t="s">
        <v>3136</v>
      </c>
      <c r="C136" s="0" t="s">
        <v>2920</v>
      </c>
      <c r="D136" s="0" t="s">
        <v>3137</v>
      </c>
      <c r="E136" s="0" t="s">
        <v>3138</v>
      </c>
      <c r="F136" s="3" t="n">
        <v>1124</v>
      </c>
      <c r="G136" s="3" t="n">
        <v>4251672</v>
      </c>
      <c r="H136" s="3" t="n">
        <f aca="false">SUM(F136:F138)</f>
        <v>8534</v>
      </c>
      <c r="I136" s="3" t="n">
        <f aca="false">SUM(G136:G138)</f>
        <v>12876144</v>
      </c>
    </row>
    <row r="137" customFormat="false" ht="15" hidden="false" customHeight="false" outlineLevel="0" collapsed="false">
      <c r="A137" s="0" t="n">
        <v>2</v>
      </c>
      <c r="B137" s="0" t="s">
        <v>3136</v>
      </c>
      <c r="C137" s="0" t="s">
        <v>2920</v>
      </c>
      <c r="D137" s="0" t="s">
        <v>3139</v>
      </c>
      <c r="E137" s="0" t="s">
        <v>3140</v>
      </c>
      <c r="F137" s="3" t="n">
        <v>2499</v>
      </c>
      <c r="G137" s="3" t="n">
        <v>3270431</v>
      </c>
    </row>
    <row r="138" customFormat="false" ht="15" hidden="false" customHeight="false" outlineLevel="0" collapsed="false">
      <c r="A138" s="0" t="n">
        <v>2</v>
      </c>
      <c r="B138" s="0" t="s">
        <v>3136</v>
      </c>
      <c r="C138" s="0" t="s">
        <v>2920</v>
      </c>
      <c r="D138" s="0" t="s">
        <v>3141</v>
      </c>
      <c r="E138" s="0" t="s">
        <v>3142</v>
      </c>
      <c r="F138" s="3" t="n">
        <v>4911</v>
      </c>
      <c r="G138" s="3" t="n">
        <v>5354041</v>
      </c>
    </row>
    <row r="139" customFormat="false" ht="15" hidden="false" customHeight="false" outlineLevel="0" collapsed="false">
      <c r="A139" s="0" t="n">
        <v>2</v>
      </c>
      <c r="B139" s="0" t="s">
        <v>2591</v>
      </c>
      <c r="C139" s="0" t="s">
        <v>2920</v>
      </c>
      <c r="D139" s="0" t="s">
        <v>3143</v>
      </c>
      <c r="E139" s="0" t="s">
        <v>3144</v>
      </c>
      <c r="F139" s="3" t="n">
        <v>3085</v>
      </c>
      <c r="G139" s="3" t="n">
        <v>7902085</v>
      </c>
      <c r="H139" s="3" t="n">
        <f aca="false">SUM(F139:F144)</f>
        <v>77335</v>
      </c>
      <c r="I139" s="3" t="n">
        <f aca="false">SUM(G139:G144)</f>
        <v>10431598</v>
      </c>
    </row>
    <row r="140" customFormat="false" ht="15" hidden="false" customHeight="false" outlineLevel="0" collapsed="false">
      <c r="A140" s="0" t="n">
        <v>2</v>
      </c>
      <c r="B140" s="0" t="s">
        <v>2591</v>
      </c>
      <c r="C140" s="0" t="s">
        <v>2920</v>
      </c>
      <c r="D140" s="0" t="s">
        <v>3145</v>
      </c>
      <c r="E140" s="0" t="s">
        <v>3146</v>
      </c>
      <c r="F140" s="3" t="n">
        <v>5067</v>
      </c>
      <c r="G140" s="3" t="n">
        <v>953006</v>
      </c>
    </row>
    <row r="141" customFormat="false" ht="15" hidden="false" customHeight="false" outlineLevel="0" collapsed="false">
      <c r="A141" s="0" t="n">
        <v>2</v>
      </c>
      <c r="B141" s="0" t="s">
        <v>2591</v>
      </c>
      <c r="C141" s="0" t="s">
        <v>2920</v>
      </c>
      <c r="D141" s="0" t="s">
        <v>3147</v>
      </c>
      <c r="E141" s="0" t="s">
        <v>3148</v>
      </c>
      <c r="F141" s="3" t="n">
        <v>1345</v>
      </c>
      <c r="G141" s="3" t="n">
        <v>570603</v>
      </c>
    </row>
    <row r="142" customFormat="false" ht="15" hidden="false" customHeight="false" outlineLevel="0" collapsed="false">
      <c r="A142" s="0" t="n">
        <v>2</v>
      </c>
      <c r="B142" s="0" t="s">
        <v>2591</v>
      </c>
      <c r="C142" s="0" t="s">
        <v>2920</v>
      </c>
      <c r="D142" s="0" t="s">
        <v>3149</v>
      </c>
      <c r="E142" s="0" t="s">
        <v>3150</v>
      </c>
      <c r="F142" s="3" t="n">
        <v>27564</v>
      </c>
      <c r="G142" s="3" t="n">
        <v>343681</v>
      </c>
    </row>
    <row r="143" customFormat="false" ht="15" hidden="false" customHeight="false" outlineLevel="0" collapsed="false">
      <c r="A143" s="0" t="n">
        <v>2</v>
      </c>
      <c r="B143" s="0" t="s">
        <v>2591</v>
      </c>
      <c r="C143" s="0" t="s">
        <v>2920</v>
      </c>
      <c r="D143" s="0" t="s">
        <v>3151</v>
      </c>
      <c r="E143" s="0" t="s">
        <v>3152</v>
      </c>
      <c r="F143" s="3" t="n">
        <v>31272</v>
      </c>
      <c r="G143" s="3" t="n">
        <v>150088</v>
      </c>
    </row>
    <row r="144" customFormat="false" ht="15" hidden="false" customHeight="false" outlineLevel="0" collapsed="false">
      <c r="A144" s="0" t="n">
        <v>2</v>
      </c>
      <c r="B144" s="0" t="s">
        <v>2591</v>
      </c>
      <c r="C144" s="0" t="s">
        <v>2920</v>
      </c>
      <c r="D144" s="0" t="s">
        <v>3153</v>
      </c>
      <c r="E144" s="0" t="s">
        <v>3154</v>
      </c>
      <c r="F144" s="3" t="n">
        <v>9002</v>
      </c>
      <c r="G144" s="3" t="n">
        <v>512135</v>
      </c>
    </row>
    <row r="145" customFormat="false" ht="15" hidden="false" customHeight="false" outlineLevel="0" collapsed="false">
      <c r="A145" s="0" t="n">
        <v>2</v>
      </c>
      <c r="B145" s="0" t="s">
        <v>3155</v>
      </c>
      <c r="C145" s="0" t="s">
        <v>2920</v>
      </c>
      <c r="D145" s="0" t="s">
        <v>3156</v>
      </c>
      <c r="E145" s="0" t="s">
        <v>3157</v>
      </c>
      <c r="F145" s="3" t="n">
        <v>10954</v>
      </c>
      <c r="G145" s="3" t="n">
        <v>2291618</v>
      </c>
      <c r="H145" s="3" t="n">
        <f aca="false">SUM(F145:F147)</f>
        <v>30206</v>
      </c>
      <c r="I145" s="3" t="n">
        <f aca="false">SUM(G145:G147)</f>
        <v>11096964</v>
      </c>
    </row>
    <row r="146" customFormat="false" ht="15" hidden="false" customHeight="false" outlineLevel="0" collapsed="false">
      <c r="A146" s="0" t="n">
        <v>2</v>
      </c>
      <c r="B146" s="0" t="s">
        <v>3155</v>
      </c>
      <c r="C146" s="0" t="s">
        <v>2920</v>
      </c>
      <c r="D146" s="0" t="s">
        <v>3158</v>
      </c>
      <c r="E146" s="0" t="s">
        <v>3159</v>
      </c>
      <c r="F146" s="3" t="n">
        <v>6068</v>
      </c>
      <c r="G146" s="3" t="n">
        <v>2511027</v>
      </c>
    </row>
    <row r="147" customFormat="false" ht="15" hidden="false" customHeight="false" outlineLevel="0" collapsed="false">
      <c r="A147" s="0" t="n">
        <v>2</v>
      </c>
      <c r="B147" s="0" t="s">
        <v>3155</v>
      </c>
      <c r="C147" s="0" t="s">
        <v>2920</v>
      </c>
      <c r="D147" s="0" t="s">
        <v>3160</v>
      </c>
      <c r="E147" s="0" t="s">
        <v>3161</v>
      </c>
      <c r="F147" s="3" t="n">
        <v>13184</v>
      </c>
      <c r="G147" s="3" t="n">
        <v>6294319</v>
      </c>
    </row>
    <row r="148" customFormat="false" ht="15" hidden="false" customHeight="false" outlineLevel="0" collapsed="false">
      <c r="A148" s="0" t="n">
        <v>2</v>
      </c>
      <c r="B148" s="0" t="s">
        <v>3162</v>
      </c>
      <c r="C148" s="0" t="s">
        <v>2920</v>
      </c>
      <c r="D148" s="0" t="s">
        <v>3163</v>
      </c>
      <c r="E148" s="0" t="s">
        <v>3164</v>
      </c>
      <c r="F148" s="3" t="n">
        <v>13720</v>
      </c>
      <c r="G148" s="3" t="n">
        <v>3444967</v>
      </c>
      <c r="H148" s="3" t="n">
        <f aca="false">SUM(F148:F151)</f>
        <v>66197</v>
      </c>
      <c r="I148" s="3" t="n">
        <f aca="false">SUM(G148:G151)</f>
        <v>13858519</v>
      </c>
    </row>
    <row r="149" customFormat="false" ht="15" hidden="false" customHeight="false" outlineLevel="0" collapsed="false">
      <c r="A149" s="0" t="n">
        <v>2</v>
      </c>
      <c r="B149" s="0" t="s">
        <v>3162</v>
      </c>
      <c r="C149" s="0" t="s">
        <v>2920</v>
      </c>
      <c r="D149" s="0" t="s">
        <v>3165</v>
      </c>
      <c r="E149" s="0" t="s">
        <v>3166</v>
      </c>
      <c r="F149" s="3" t="n">
        <v>32279</v>
      </c>
      <c r="G149" s="3" t="n">
        <v>4166299</v>
      </c>
    </row>
    <row r="150" customFormat="false" ht="15" hidden="false" customHeight="false" outlineLevel="0" collapsed="false">
      <c r="A150" s="0" t="n">
        <v>2</v>
      </c>
      <c r="B150" s="0" t="s">
        <v>3162</v>
      </c>
      <c r="C150" s="0" t="s">
        <v>2920</v>
      </c>
      <c r="D150" s="0" t="s">
        <v>3167</v>
      </c>
      <c r="E150" s="0" t="s">
        <v>3168</v>
      </c>
      <c r="F150" s="3" t="n">
        <v>8980</v>
      </c>
      <c r="G150" s="3" t="n">
        <v>2499964</v>
      </c>
    </row>
    <row r="151" customFormat="false" ht="15" hidden="false" customHeight="false" outlineLevel="0" collapsed="false">
      <c r="A151" s="0" t="n">
        <v>2</v>
      </c>
      <c r="B151" s="0" t="s">
        <v>3162</v>
      </c>
      <c r="C151" s="0" t="s">
        <v>2920</v>
      </c>
      <c r="D151" s="0" t="s">
        <v>3169</v>
      </c>
      <c r="E151" s="0" t="s">
        <v>3170</v>
      </c>
      <c r="F151" s="3" t="n">
        <v>11218</v>
      </c>
      <c r="G151" s="3" t="n">
        <v>3747289</v>
      </c>
    </row>
    <row r="152" customFormat="false" ht="15" hidden="false" customHeight="false" outlineLevel="0" collapsed="false">
      <c r="A152" s="0" t="n">
        <v>2</v>
      </c>
      <c r="B152" s="0" t="s">
        <v>2576</v>
      </c>
      <c r="C152" s="0" t="s">
        <v>2920</v>
      </c>
      <c r="D152" s="0" t="s">
        <v>3171</v>
      </c>
      <c r="E152" s="0" t="s">
        <v>3172</v>
      </c>
      <c r="F152" s="3" t="n">
        <v>62726</v>
      </c>
      <c r="G152" s="3" t="n">
        <v>1186482</v>
      </c>
      <c r="H152" s="3" t="n">
        <f aca="false">SUM(F152:F161)</f>
        <v>1911439</v>
      </c>
      <c r="I152" s="3" t="n">
        <f aca="false">SUM(G152:G161)</f>
        <v>12179868</v>
      </c>
    </row>
    <row r="153" customFormat="false" ht="15" hidden="false" customHeight="false" outlineLevel="0" collapsed="false">
      <c r="A153" s="0" t="n">
        <v>2</v>
      </c>
      <c r="B153" s="0" t="s">
        <v>2576</v>
      </c>
      <c r="C153" s="0" t="s">
        <v>2920</v>
      </c>
      <c r="D153" s="0" t="s">
        <v>3173</v>
      </c>
      <c r="E153" s="0" t="s">
        <v>3174</v>
      </c>
      <c r="F153" s="3" t="n">
        <v>2960</v>
      </c>
      <c r="G153" s="3" t="n">
        <v>959003</v>
      </c>
    </row>
    <row r="154" customFormat="false" ht="15" hidden="false" customHeight="false" outlineLevel="0" collapsed="false">
      <c r="A154" s="0" t="n">
        <v>2</v>
      </c>
      <c r="B154" s="0" t="s">
        <v>2576</v>
      </c>
      <c r="C154" s="0" t="s">
        <v>2920</v>
      </c>
      <c r="D154" s="0" t="s">
        <v>3175</v>
      </c>
      <c r="E154" s="0" t="s">
        <v>701</v>
      </c>
      <c r="F154" s="3" t="n">
        <v>120000</v>
      </c>
      <c r="G154" s="3" t="n">
        <v>288661</v>
      </c>
      <c r="I154" s="3"/>
    </row>
    <row r="155" customFormat="false" ht="15" hidden="false" customHeight="false" outlineLevel="0" collapsed="false">
      <c r="A155" s="0" t="n">
        <v>2</v>
      </c>
      <c r="B155" s="0" t="s">
        <v>2576</v>
      </c>
      <c r="C155" s="0" t="s">
        <v>2920</v>
      </c>
      <c r="D155" s="0" t="s">
        <v>3176</v>
      </c>
      <c r="E155" s="0" t="s">
        <v>3177</v>
      </c>
      <c r="F155" s="3" t="n">
        <v>440098</v>
      </c>
      <c r="G155" s="3" t="n">
        <v>187263</v>
      </c>
    </row>
    <row r="156" customFormat="false" ht="15" hidden="false" customHeight="false" outlineLevel="0" collapsed="false">
      <c r="A156" s="0" t="n">
        <v>3</v>
      </c>
      <c r="B156" s="0" t="s">
        <v>2576</v>
      </c>
      <c r="C156" s="0" t="s">
        <v>2932</v>
      </c>
      <c r="D156" s="0" t="s">
        <v>3178</v>
      </c>
      <c r="E156" s="0" t="s">
        <v>3179</v>
      </c>
      <c r="F156" s="3" t="n">
        <v>296420</v>
      </c>
      <c r="G156" s="3" t="n">
        <v>2113626</v>
      </c>
    </row>
    <row r="157" customFormat="false" ht="15" hidden="false" customHeight="false" outlineLevel="0" collapsed="false">
      <c r="A157" s="0" t="n">
        <v>3</v>
      </c>
      <c r="B157" s="0" t="s">
        <v>2576</v>
      </c>
      <c r="C157" s="0" t="s">
        <v>2932</v>
      </c>
      <c r="D157" s="0" t="s">
        <v>3180</v>
      </c>
      <c r="E157" s="0" t="s">
        <v>3181</v>
      </c>
      <c r="F157" s="3" t="n">
        <v>79460</v>
      </c>
      <c r="G157" s="3" t="n">
        <v>1308225</v>
      </c>
    </row>
    <row r="158" customFormat="false" ht="15" hidden="false" customHeight="false" outlineLevel="0" collapsed="false">
      <c r="A158" s="0" t="n">
        <v>3</v>
      </c>
      <c r="B158" s="0" t="s">
        <v>2576</v>
      </c>
      <c r="C158" s="0" t="s">
        <v>2932</v>
      </c>
      <c r="D158" s="0" t="s">
        <v>3182</v>
      </c>
      <c r="E158" s="0" t="s">
        <v>3183</v>
      </c>
      <c r="F158" s="3" t="n">
        <v>220000</v>
      </c>
      <c r="G158" s="3" t="n">
        <v>2920992</v>
      </c>
    </row>
    <row r="159" customFormat="false" ht="15" hidden="false" customHeight="false" outlineLevel="0" collapsed="false">
      <c r="A159" s="0" t="n">
        <v>3</v>
      </c>
      <c r="B159" s="0" t="s">
        <v>2576</v>
      </c>
      <c r="C159" s="0" t="s">
        <v>2932</v>
      </c>
      <c r="D159" s="0" t="s">
        <v>3175</v>
      </c>
      <c r="E159" s="0" t="s">
        <v>701</v>
      </c>
      <c r="F159" s="3" t="n">
        <v>218887</v>
      </c>
      <c r="G159" s="3" t="n">
        <v>1396110</v>
      </c>
    </row>
    <row r="160" customFormat="false" ht="15" hidden="false" customHeight="false" outlineLevel="0" collapsed="false">
      <c r="A160" s="0" t="n">
        <v>3</v>
      </c>
      <c r="B160" s="0" t="s">
        <v>2576</v>
      </c>
      <c r="C160" s="0" t="s">
        <v>2932</v>
      </c>
      <c r="D160" s="0" t="s">
        <v>2641</v>
      </c>
      <c r="E160" s="0" t="s">
        <v>3184</v>
      </c>
      <c r="F160" s="3" t="n">
        <v>348765</v>
      </c>
      <c r="G160" s="3" t="n">
        <v>699065</v>
      </c>
    </row>
    <row r="161" customFormat="false" ht="15" hidden="false" customHeight="false" outlineLevel="0" collapsed="false">
      <c r="A161" s="0" t="n">
        <v>3</v>
      </c>
      <c r="B161" s="0" t="s">
        <v>2576</v>
      </c>
      <c r="C161" s="0" t="s">
        <v>2932</v>
      </c>
      <c r="D161" s="0" t="s">
        <v>3185</v>
      </c>
      <c r="E161" s="0" t="s">
        <v>3186</v>
      </c>
      <c r="F161" s="3" t="n">
        <v>122123</v>
      </c>
      <c r="G161" s="3" t="n">
        <v>1120441</v>
      </c>
    </row>
    <row r="162" customFormat="false" ht="15" hidden="false" customHeight="false" outlineLevel="0" collapsed="false">
      <c r="A162" s="0" t="n">
        <v>3</v>
      </c>
      <c r="B162" s="0" t="s">
        <v>3187</v>
      </c>
      <c r="C162" s="0" t="s">
        <v>2932</v>
      </c>
      <c r="D162" s="0" t="s">
        <v>3188</v>
      </c>
      <c r="E162" s="0" t="s">
        <v>3189</v>
      </c>
      <c r="F162" s="3" t="n">
        <v>127300</v>
      </c>
      <c r="G162" s="3" t="n">
        <v>4093594</v>
      </c>
      <c r="H162" s="3" t="n">
        <f aca="false">SUM(F162:F165)</f>
        <v>334853</v>
      </c>
      <c r="I162" s="3" t="n">
        <f aca="false">SUM(G162:G165)</f>
        <v>12504907</v>
      </c>
    </row>
    <row r="163" customFormat="false" ht="15" hidden="false" customHeight="false" outlineLevel="0" collapsed="false">
      <c r="A163" s="0" t="n">
        <v>3</v>
      </c>
      <c r="B163" s="0" t="s">
        <v>3187</v>
      </c>
      <c r="C163" s="0" t="s">
        <v>2932</v>
      </c>
      <c r="D163" s="0" t="s">
        <v>3190</v>
      </c>
      <c r="E163" s="0" t="s">
        <v>3191</v>
      </c>
      <c r="F163" s="3" t="n">
        <v>22142</v>
      </c>
      <c r="G163" s="3" t="n">
        <v>5274321</v>
      </c>
    </row>
    <row r="164" customFormat="false" ht="15" hidden="false" customHeight="false" outlineLevel="0" collapsed="false">
      <c r="A164" s="0" t="n">
        <v>3</v>
      </c>
      <c r="B164" s="0" t="s">
        <v>3187</v>
      </c>
      <c r="C164" s="0" t="s">
        <v>2932</v>
      </c>
      <c r="D164" s="0" t="s">
        <v>3192</v>
      </c>
      <c r="E164" s="0" t="s">
        <v>3193</v>
      </c>
      <c r="F164" s="3" t="n">
        <v>155000</v>
      </c>
      <c r="G164" s="3" t="n">
        <v>1406404</v>
      </c>
    </row>
    <row r="165" customFormat="false" ht="15" hidden="false" customHeight="false" outlineLevel="0" collapsed="false">
      <c r="A165" s="0" t="n">
        <v>3</v>
      </c>
      <c r="B165" s="0" t="s">
        <v>3187</v>
      </c>
      <c r="C165" s="0" t="s">
        <v>2932</v>
      </c>
      <c r="D165" s="0" t="s">
        <v>3194</v>
      </c>
      <c r="E165" s="0" t="s">
        <v>3071</v>
      </c>
      <c r="F165" s="3" t="n">
        <v>30411</v>
      </c>
      <c r="G165" s="3" t="n">
        <v>1730588</v>
      </c>
    </row>
    <row r="166" customFormat="false" ht="15" hidden="false" customHeight="false" outlineLevel="0" collapsed="false">
      <c r="A166" s="0" t="n">
        <v>3</v>
      </c>
      <c r="B166" s="0" t="s">
        <v>3195</v>
      </c>
      <c r="C166" s="0" t="s">
        <v>1235</v>
      </c>
      <c r="D166" s="0" t="s">
        <v>2921</v>
      </c>
      <c r="F166" s="3" t="n">
        <v>121100</v>
      </c>
      <c r="G166" s="3" t="n">
        <v>2634985</v>
      </c>
      <c r="H166" s="3" t="n">
        <f aca="false">SUM(F166:F171)</f>
        <v>340134</v>
      </c>
      <c r="I166" s="3" t="n">
        <f aca="false">SUM(G166:G171)</f>
        <v>11465619</v>
      </c>
    </row>
    <row r="167" customFormat="false" ht="15" hidden="false" customHeight="false" outlineLevel="0" collapsed="false">
      <c r="A167" s="0" t="n">
        <v>3</v>
      </c>
      <c r="B167" s="0" t="s">
        <v>3195</v>
      </c>
      <c r="C167" s="0" t="s">
        <v>2932</v>
      </c>
      <c r="D167" s="0" t="s">
        <v>3196</v>
      </c>
      <c r="E167" s="0" t="s">
        <v>3197</v>
      </c>
      <c r="F167" s="3" t="n">
        <v>75263</v>
      </c>
      <c r="G167" s="3" t="n">
        <v>1348378</v>
      </c>
      <c r="I167" s="3"/>
    </row>
    <row r="168" customFormat="false" ht="15" hidden="false" customHeight="false" outlineLevel="0" collapsed="false">
      <c r="A168" s="0" t="n">
        <v>3</v>
      </c>
      <c r="B168" s="0" t="s">
        <v>3195</v>
      </c>
      <c r="C168" s="0" t="s">
        <v>2932</v>
      </c>
      <c r="D168" s="0" t="s">
        <v>3198</v>
      </c>
      <c r="E168" s="0" t="s">
        <v>3199</v>
      </c>
      <c r="F168" s="3" t="n">
        <v>23373</v>
      </c>
      <c r="G168" s="3" t="n">
        <v>3575280</v>
      </c>
      <c r="I168" s="3"/>
    </row>
    <row r="169" customFormat="false" ht="15" hidden="false" customHeight="false" outlineLevel="0" collapsed="false">
      <c r="A169" s="0" t="n">
        <v>3</v>
      </c>
      <c r="B169" s="0" t="s">
        <v>3195</v>
      </c>
      <c r="C169" s="0" t="s">
        <v>2932</v>
      </c>
      <c r="D169" s="0" t="s">
        <v>3200</v>
      </c>
      <c r="E169" s="0" t="s">
        <v>3201</v>
      </c>
      <c r="F169" s="3" t="n">
        <v>36710</v>
      </c>
      <c r="G169" s="3" t="n">
        <v>1789806</v>
      </c>
    </row>
    <row r="170" customFormat="false" ht="15" hidden="false" customHeight="false" outlineLevel="0" collapsed="false">
      <c r="A170" s="0" t="n">
        <v>3</v>
      </c>
      <c r="B170" s="0" t="s">
        <v>3195</v>
      </c>
      <c r="C170" s="0" t="s">
        <v>2932</v>
      </c>
      <c r="D170" s="0" t="s">
        <v>3202</v>
      </c>
      <c r="E170" s="0" t="s">
        <v>3203</v>
      </c>
      <c r="F170" s="3" t="n">
        <v>45844</v>
      </c>
      <c r="G170" s="3" t="n">
        <v>832112</v>
      </c>
    </row>
    <row r="171" customFormat="false" ht="15" hidden="false" customHeight="false" outlineLevel="0" collapsed="false">
      <c r="A171" s="0" t="n">
        <v>3</v>
      </c>
      <c r="B171" s="0" t="s">
        <v>3195</v>
      </c>
      <c r="C171" s="0" t="s">
        <v>2932</v>
      </c>
      <c r="D171" s="0" t="s">
        <v>3204</v>
      </c>
      <c r="E171" s="0" t="s">
        <v>790</v>
      </c>
      <c r="F171" s="3" t="n">
        <v>37844</v>
      </c>
      <c r="G171" s="3" t="n">
        <v>1285058</v>
      </c>
    </row>
    <row r="172" customFormat="false" ht="15" hidden="false" customHeight="false" outlineLevel="0" collapsed="false">
      <c r="A172" s="0" t="n">
        <v>3</v>
      </c>
      <c r="B172" s="0" t="s">
        <v>2498</v>
      </c>
      <c r="C172" s="0" t="s">
        <v>2935</v>
      </c>
      <c r="D172" s="0" t="s">
        <v>2934</v>
      </c>
      <c r="F172" s="3" t="n">
        <v>23000</v>
      </c>
      <c r="G172" s="3" t="n">
        <v>818159</v>
      </c>
      <c r="H172" s="3" t="n">
        <f aca="false">SUM(F172:F173)</f>
        <v>660657</v>
      </c>
      <c r="I172" s="3" t="n">
        <f aca="false">SUM(G172:G173)</f>
        <v>10454332</v>
      </c>
    </row>
    <row r="173" customFormat="false" ht="15" hidden="false" customHeight="false" outlineLevel="0" collapsed="false">
      <c r="A173" s="0" t="n">
        <v>3</v>
      </c>
      <c r="B173" s="0" t="s">
        <v>2498</v>
      </c>
      <c r="C173" s="0" t="s">
        <v>1942</v>
      </c>
      <c r="D173" s="0" t="s">
        <v>2930</v>
      </c>
      <c r="F173" s="3" t="n">
        <v>637657</v>
      </c>
      <c r="G173" s="3" t="n">
        <v>9636173</v>
      </c>
    </row>
    <row r="176" customFormat="false" ht="18.75" hidden="false" customHeight="false" outlineLevel="0" collapsed="false">
      <c r="A176" s="2" t="s">
        <v>27</v>
      </c>
      <c r="B176" s="2" t="s">
        <v>13</v>
      </c>
      <c r="C176" s="2" t="s">
        <v>159</v>
      </c>
      <c r="D176" s="2" t="s">
        <v>160</v>
      </c>
      <c r="E176" s="2" t="s">
        <v>13</v>
      </c>
      <c r="F176" s="2" t="s">
        <v>15</v>
      </c>
      <c r="G176" s="2" t="s">
        <v>161</v>
      </c>
      <c r="H176" s="2" t="s">
        <v>2</v>
      </c>
      <c r="I176" s="2" t="s">
        <v>162</v>
      </c>
      <c r="J176" s="11" t="n">
        <v>1000000</v>
      </c>
      <c r="K176" s="2" t="s">
        <v>163</v>
      </c>
      <c r="L176" s="2" t="s">
        <v>164</v>
      </c>
    </row>
    <row r="177" customFormat="false" ht="15" hidden="false" customHeight="false" outlineLevel="0" collapsed="false">
      <c r="A177" s="5" t="n">
        <v>70</v>
      </c>
      <c r="B177" s="0" t="s">
        <v>2543</v>
      </c>
      <c r="D177" s="0" t="s">
        <v>2555</v>
      </c>
      <c r="E177" s="0" t="s">
        <v>2556</v>
      </c>
      <c r="F177" s="3" t="n">
        <v>83517</v>
      </c>
      <c r="G177" s="0" t="n">
        <v>12</v>
      </c>
      <c r="H177" s="0" t="n">
        <v>5898</v>
      </c>
      <c r="I177" s="12" t="n">
        <f aca="false">G177*H177</f>
        <v>70776</v>
      </c>
      <c r="J177" s="14" t="n">
        <f aca="false">(I177/$J$176*10000)+7000</f>
        <v>7707.76</v>
      </c>
      <c r="K177" s="12" t="n">
        <v>2011</v>
      </c>
      <c r="L177" s="3" t="n">
        <f aca="false">SUM(I177:I189)</f>
        <v>997287</v>
      </c>
    </row>
    <row r="178" customFormat="false" ht="15" hidden="false" customHeight="false" outlineLevel="0" collapsed="false">
      <c r="A178" s="5" t="n">
        <v>70</v>
      </c>
      <c r="B178" s="0" t="s">
        <v>2543</v>
      </c>
      <c r="D178" s="0" t="s">
        <v>2557</v>
      </c>
      <c r="E178" s="0" t="s">
        <v>2558</v>
      </c>
      <c r="F178" s="3" t="n">
        <v>81323</v>
      </c>
      <c r="G178" s="0" t="n">
        <v>12</v>
      </c>
      <c r="H178" s="0" t="n">
        <v>5898</v>
      </c>
      <c r="I178" s="12" t="n">
        <f aca="false">G178*H178</f>
        <v>70776</v>
      </c>
      <c r="J178" s="14" t="n">
        <f aca="false">(I178/$J$176*10000)+7000</f>
        <v>7707.76</v>
      </c>
      <c r="K178" s="12" t="n">
        <v>2011</v>
      </c>
    </row>
    <row r="179" customFormat="false" ht="15" hidden="false" customHeight="false" outlineLevel="0" collapsed="false">
      <c r="A179" s="5" t="n">
        <v>70</v>
      </c>
      <c r="B179" s="0" t="s">
        <v>2429</v>
      </c>
      <c r="C179" s="22" t="n">
        <v>2</v>
      </c>
      <c r="D179" s="0" t="s">
        <v>3205</v>
      </c>
      <c r="E179" s="0" t="s">
        <v>2937</v>
      </c>
      <c r="F179" s="3" t="n">
        <v>1112072</v>
      </c>
      <c r="G179" s="0" t="n">
        <v>46</v>
      </c>
      <c r="H179" s="0" t="n">
        <v>3205</v>
      </c>
      <c r="I179" s="12" t="n">
        <f aca="false">G179*H179</f>
        <v>147430</v>
      </c>
      <c r="J179" s="14" t="n">
        <f aca="false">(I179/$J$176*10000)+7000</f>
        <v>8474.3</v>
      </c>
      <c r="K179" s="12" t="n">
        <v>2014</v>
      </c>
    </row>
    <row r="180" customFormat="false" ht="15" hidden="false" customHeight="false" outlineLevel="0" collapsed="false">
      <c r="A180" s="5" t="n">
        <v>70</v>
      </c>
      <c r="B180" s="0" t="s">
        <v>2429</v>
      </c>
      <c r="C180" s="22" t="n">
        <v>7</v>
      </c>
      <c r="D180" s="0" t="s">
        <v>3206</v>
      </c>
      <c r="E180" s="0" t="s">
        <v>2937</v>
      </c>
      <c r="F180" s="3" t="n">
        <v>520428</v>
      </c>
      <c r="G180" s="0" t="n">
        <v>31</v>
      </c>
      <c r="H180" s="0" t="n">
        <v>3205</v>
      </c>
      <c r="I180" s="12" t="n">
        <f aca="false">G180*H180</f>
        <v>99355</v>
      </c>
      <c r="J180" s="14" t="n">
        <f aca="false">(I180/$J$176*10000)+7000</f>
        <v>7993.55</v>
      </c>
      <c r="K180" s="12" t="n">
        <v>2014</v>
      </c>
    </row>
    <row r="181" customFormat="false" ht="15" hidden="false" customHeight="false" outlineLevel="0" collapsed="false">
      <c r="A181" s="5" t="n">
        <v>70</v>
      </c>
      <c r="B181" s="0" t="s">
        <v>2429</v>
      </c>
      <c r="C181" s="22" t="n">
        <v>21</v>
      </c>
      <c r="D181" s="0" t="s">
        <v>3207</v>
      </c>
      <c r="E181" s="0" t="s">
        <v>2937</v>
      </c>
      <c r="F181" s="3" t="n">
        <v>148456</v>
      </c>
      <c r="G181" s="0" t="n">
        <v>16</v>
      </c>
      <c r="H181" s="0" t="n">
        <v>3205</v>
      </c>
      <c r="I181" s="12" t="n">
        <f aca="false">G181*H181</f>
        <v>51280</v>
      </c>
      <c r="J181" s="14" t="n">
        <f aca="false">(I181/$J$176*10000)+7000</f>
        <v>7512.8</v>
      </c>
      <c r="K181" s="12" t="n">
        <v>2014</v>
      </c>
    </row>
    <row r="182" customFormat="false" ht="15" hidden="false" customHeight="false" outlineLevel="0" collapsed="false">
      <c r="A182" s="5" t="n">
        <v>70</v>
      </c>
      <c r="B182" s="0" t="s">
        <v>2429</v>
      </c>
      <c r="C182" s="22" t="n">
        <v>30</v>
      </c>
      <c r="D182" s="0" t="s">
        <v>3208</v>
      </c>
      <c r="E182" s="0" t="s">
        <v>2939</v>
      </c>
      <c r="F182" s="3" t="n">
        <v>109237</v>
      </c>
      <c r="G182" s="0" t="n">
        <v>14</v>
      </c>
      <c r="H182" s="0" t="n">
        <v>3205</v>
      </c>
      <c r="I182" s="12" t="n">
        <f aca="false">G182*H182</f>
        <v>44870</v>
      </c>
      <c r="J182" s="14" t="n">
        <f aca="false">(I182/$J$176*10000)+7000</f>
        <v>7448.7</v>
      </c>
      <c r="K182" s="12" t="n">
        <v>2014</v>
      </c>
    </row>
    <row r="183" customFormat="false" ht="15" hidden="false" customHeight="false" outlineLevel="0" collapsed="false">
      <c r="A183" s="5" t="n">
        <v>70</v>
      </c>
      <c r="B183" s="0" t="s">
        <v>2429</v>
      </c>
      <c r="C183" s="22" t="n">
        <v>19</v>
      </c>
      <c r="D183" s="0" t="s">
        <v>3209</v>
      </c>
      <c r="E183" s="0" t="s">
        <v>2939</v>
      </c>
      <c r="F183" s="3" t="n">
        <v>161726</v>
      </c>
      <c r="G183" s="0" t="n">
        <v>17</v>
      </c>
      <c r="H183" s="0" t="n">
        <v>3205</v>
      </c>
      <c r="I183" s="12" t="n">
        <f aca="false">G183*H183</f>
        <v>54485</v>
      </c>
      <c r="J183" s="14" t="n">
        <f aca="false">(I183/$J$176*10000)+7000</f>
        <v>7544.85</v>
      </c>
      <c r="K183" s="12" t="n">
        <v>2014</v>
      </c>
    </row>
    <row r="184" customFormat="false" ht="15" hidden="false" customHeight="false" outlineLevel="0" collapsed="false">
      <c r="A184" s="5" t="n">
        <v>70</v>
      </c>
      <c r="B184" s="0" t="s">
        <v>2429</v>
      </c>
      <c r="C184" s="22" t="n">
        <v>8</v>
      </c>
      <c r="D184" s="0" t="s">
        <v>3210</v>
      </c>
      <c r="E184" s="0" t="s">
        <v>2939</v>
      </c>
      <c r="F184" s="3" t="n">
        <v>494252</v>
      </c>
      <c r="G184" s="0" t="n">
        <v>30</v>
      </c>
      <c r="H184" s="0" t="n">
        <v>3205</v>
      </c>
      <c r="I184" s="12" t="n">
        <f aca="false">G184*H184</f>
        <v>96150</v>
      </c>
      <c r="J184" s="14" t="n">
        <f aca="false">(I184/$J$176*10000)+7000</f>
        <v>7961.5</v>
      </c>
      <c r="K184" s="12" t="n">
        <v>2014</v>
      </c>
    </row>
    <row r="185" customFormat="false" ht="15" hidden="false" customHeight="false" outlineLevel="0" collapsed="false">
      <c r="A185" s="5" t="n">
        <v>70</v>
      </c>
      <c r="B185" s="0" t="s">
        <v>2429</v>
      </c>
      <c r="C185" s="22" t="n">
        <v>31</v>
      </c>
      <c r="D185" s="0" t="s">
        <v>3211</v>
      </c>
      <c r="E185" s="0" t="s">
        <v>2939</v>
      </c>
      <c r="F185" s="3" t="n">
        <v>103398</v>
      </c>
      <c r="G185" s="0" t="n">
        <v>13</v>
      </c>
      <c r="H185" s="0" t="n">
        <v>3205</v>
      </c>
      <c r="I185" s="12" t="n">
        <f aca="false">G185*H185</f>
        <v>41665</v>
      </c>
      <c r="J185" s="14" t="n">
        <f aca="false">(I185/$J$176*10000)+7000</f>
        <v>7416.65</v>
      </c>
      <c r="K185" s="12" t="n">
        <v>2014</v>
      </c>
    </row>
    <row r="186" customFormat="false" ht="15" hidden="false" customHeight="false" outlineLevel="0" collapsed="false">
      <c r="A186" s="5" t="n">
        <v>70</v>
      </c>
      <c r="B186" s="0" t="s">
        <v>2429</v>
      </c>
      <c r="C186" s="22" t="n">
        <v>26</v>
      </c>
      <c r="D186" s="0" t="s">
        <v>3212</v>
      </c>
      <c r="E186" s="0" t="s">
        <v>2941</v>
      </c>
      <c r="F186" s="3" t="n">
        <v>126617</v>
      </c>
      <c r="G186" s="0" t="n">
        <v>15</v>
      </c>
      <c r="H186" s="0" t="n">
        <v>3205</v>
      </c>
      <c r="I186" s="12" t="n">
        <f aca="false">G186*H186</f>
        <v>48075</v>
      </c>
      <c r="J186" s="14" t="n">
        <f aca="false">(I186/$J$176*10000)+7000</f>
        <v>7480.75</v>
      </c>
      <c r="K186" s="12" t="n">
        <v>2014</v>
      </c>
    </row>
    <row r="187" customFormat="false" ht="15" hidden="false" customHeight="false" outlineLevel="0" collapsed="false">
      <c r="A187" s="5" t="n">
        <v>70</v>
      </c>
      <c r="B187" s="0" t="s">
        <v>2429</v>
      </c>
      <c r="C187" s="22" t="n">
        <v>27</v>
      </c>
      <c r="D187" s="0" t="s">
        <v>3213</v>
      </c>
      <c r="E187" s="0" t="s">
        <v>2941</v>
      </c>
      <c r="F187" s="3" t="n">
        <v>125008</v>
      </c>
      <c r="G187" s="0" t="n">
        <v>15</v>
      </c>
      <c r="H187" s="0" t="n">
        <v>3205</v>
      </c>
      <c r="I187" s="12" t="n">
        <f aca="false">G187*H187</f>
        <v>48075</v>
      </c>
      <c r="J187" s="14" t="n">
        <f aca="false">(I187/$J$176*10000)+7000</f>
        <v>7480.75</v>
      </c>
      <c r="K187" s="12" t="n">
        <v>2014</v>
      </c>
    </row>
    <row r="188" customFormat="false" ht="15" hidden="false" customHeight="false" outlineLevel="0" collapsed="false">
      <c r="A188" s="5" t="n">
        <v>70</v>
      </c>
      <c r="B188" s="0" t="s">
        <v>2429</v>
      </c>
      <c r="C188" s="22" t="n">
        <v>3</v>
      </c>
      <c r="D188" s="0" t="s">
        <v>3214</v>
      </c>
      <c r="E188" s="0" t="s">
        <v>2941</v>
      </c>
      <c r="F188" s="3" t="n">
        <v>947952</v>
      </c>
      <c r="G188" s="0" t="n">
        <v>43</v>
      </c>
      <c r="H188" s="0" t="n">
        <v>3205</v>
      </c>
      <c r="I188" s="12" t="n">
        <f aca="false">G188*H188</f>
        <v>137815</v>
      </c>
      <c r="J188" s="14" t="n">
        <f aca="false">(I188/$J$176*10000)+7000</f>
        <v>8378.15</v>
      </c>
      <c r="K188" s="12" t="n">
        <v>2014</v>
      </c>
    </row>
    <row r="189" customFormat="false" ht="15" hidden="false" customHeight="false" outlineLevel="0" collapsed="false">
      <c r="A189" s="5" t="n">
        <v>70</v>
      </c>
      <c r="B189" s="0" t="s">
        <v>2429</v>
      </c>
      <c r="C189" s="22" t="n">
        <v>11</v>
      </c>
      <c r="D189" s="0" t="s">
        <v>3215</v>
      </c>
      <c r="E189" s="0" t="s">
        <v>2941</v>
      </c>
      <c r="F189" s="3" t="n">
        <v>380787</v>
      </c>
      <c r="G189" s="0" t="n">
        <v>27</v>
      </c>
      <c r="H189" s="0" t="n">
        <v>3205</v>
      </c>
      <c r="I189" s="12" t="n">
        <f aca="false">G189*H189</f>
        <v>86535</v>
      </c>
      <c r="J189" s="14" t="n">
        <f aca="false">(I189/$J$176*10000)+7000</f>
        <v>7865.35</v>
      </c>
      <c r="K189" s="12" t="n">
        <v>2014</v>
      </c>
    </row>
    <row r="190" customFormat="false" ht="15" hidden="false" customHeight="false" outlineLevel="0" collapsed="false">
      <c r="A190" s="5" t="n">
        <v>71</v>
      </c>
      <c r="B190" s="0" t="s">
        <v>2429</v>
      </c>
      <c r="C190" s="22" t="n">
        <v>23</v>
      </c>
      <c r="D190" s="0" t="s">
        <v>3216</v>
      </c>
      <c r="E190" s="0" t="s">
        <v>2943</v>
      </c>
      <c r="F190" s="3" t="n">
        <v>136634</v>
      </c>
      <c r="G190" s="0" t="n">
        <v>16</v>
      </c>
      <c r="H190" s="0" t="n">
        <v>3205</v>
      </c>
      <c r="I190" s="12" t="n">
        <f aca="false">G190*H190</f>
        <v>51280</v>
      </c>
      <c r="J190" s="14" t="n">
        <f aca="false">(I190/$J$176*10000)+7000</f>
        <v>7512.8</v>
      </c>
      <c r="K190" s="12" t="n">
        <v>2014</v>
      </c>
    </row>
    <row r="191" customFormat="false" ht="15" hidden="false" customHeight="false" outlineLevel="0" collapsed="false">
      <c r="A191" s="5" t="n">
        <v>71</v>
      </c>
      <c r="B191" s="0" t="s">
        <v>2429</v>
      </c>
      <c r="C191" s="22" t="n">
        <v>32</v>
      </c>
      <c r="D191" s="0" t="s">
        <v>3217</v>
      </c>
      <c r="E191" s="0" t="s">
        <v>2943</v>
      </c>
      <c r="F191" s="3" t="n">
        <v>103026</v>
      </c>
      <c r="G191" s="0" t="n">
        <v>13</v>
      </c>
      <c r="H191" s="0" t="n">
        <v>3205</v>
      </c>
      <c r="I191" s="12" t="n">
        <f aca="false">G191*H191</f>
        <v>41665</v>
      </c>
      <c r="J191" s="14" t="n">
        <f aca="false">(I191/$J$176*10000)+7000</f>
        <v>7416.65</v>
      </c>
      <c r="K191" s="12" t="n">
        <v>2014</v>
      </c>
    </row>
    <row r="192" customFormat="false" ht="15" hidden="false" customHeight="false" outlineLevel="0" collapsed="false">
      <c r="A192" s="5" t="n">
        <v>71</v>
      </c>
      <c r="B192" s="0" t="s">
        <v>2429</v>
      </c>
      <c r="C192" s="22" t="n">
        <v>1</v>
      </c>
      <c r="D192" s="0" t="s">
        <v>3218</v>
      </c>
      <c r="E192" s="0" t="s">
        <v>2943</v>
      </c>
      <c r="F192" s="3" t="n">
        <v>3359818</v>
      </c>
      <c r="G192" s="0" t="n">
        <v>81</v>
      </c>
      <c r="H192" s="0" t="n">
        <v>3205</v>
      </c>
      <c r="I192" s="12" t="n">
        <f aca="false">G192*H192</f>
        <v>259605</v>
      </c>
      <c r="J192" s="14" t="n">
        <f aca="false">(I192/$J$176*10000)+7000</f>
        <v>9596.05</v>
      </c>
      <c r="K192" s="12" t="n">
        <v>2014</v>
      </c>
      <c r="L192" s="3" t="n">
        <f aca="false">SUM(I192:I203)</f>
        <v>1038420</v>
      </c>
    </row>
    <row r="193" customFormat="false" ht="15" hidden="false" customHeight="false" outlineLevel="0" collapsed="false">
      <c r="A193" s="5" t="n">
        <v>71</v>
      </c>
      <c r="B193" s="0" t="s">
        <v>2429</v>
      </c>
      <c r="C193" s="22" t="n">
        <v>20</v>
      </c>
      <c r="D193" s="0" t="s">
        <v>3219</v>
      </c>
      <c r="E193" s="0" t="s">
        <v>2943</v>
      </c>
      <c r="F193" s="3" t="n">
        <v>151373</v>
      </c>
      <c r="G193" s="0" t="n">
        <v>16</v>
      </c>
      <c r="H193" s="0" t="n">
        <v>3205</v>
      </c>
      <c r="I193" s="12" t="n">
        <f aca="false">G193*H193</f>
        <v>51280</v>
      </c>
      <c r="J193" s="14" t="n">
        <f aca="false">(I193/$J$176*10000)+7000</f>
        <v>7512.8</v>
      </c>
      <c r="K193" s="12" t="n">
        <v>2014</v>
      </c>
    </row>
    <row r="194" customFormat="false" ht="15" hidden="false" customHeight="false" outlineLevel="0" collapsed="false">
      <c r="A194" s="5" t="n">
        <v>71</v>
      </c>
      <c r="B194" s="0" t="s">
        <v>2429</v>
      </c>
      <c r="C194" s="22" t="n">
        <v>16</v>
      </c>
      <c r="D194" s="0" t="s">
        <v>3220</v>
      </c>
      <c r="E194" s="0" t="s">
        <v>2943</v>
      </c>
      <c r="F194" s="3" t="n">
        <v>194934</v>
      </c>
      <c r="G194" s="0" t="n">
        <v>19</v>
      </c>
      <c r="H194" s="0" t="n">
        <v>3205</v>
      </c>
      <c r="I194" s="12" t="n">
        <f aca="false">G194*H194</f>
        <v>60895</v>
      </c>
      <c r="J194" s="14" t="n">
        <f aca="false">(I194/$J$176*10000)+7000</f>
        <v>7608.95</v>
      </c>
      <c r="K194" s="12" t="n">
        <v>2014</v>
      </c>
    </row>
    <row r="195" customFormat="false" ht="15" hidden="false" customHeight="false" outlineLevel="0" collapsed="false">
      <c r="A195" s="5" t="n">
        <v>71</v>
      </c>
      <c r="B195" s="0" t="s">
        <v>2429</v>
      </c>
      <c r="C195" s="22" t="n">
        <v>14</v>
      </c>
      <c r="D195" s="0" t="s">
        <v>3221</v>
      </c>
      <c r="E195" s="0" t="s">
        <v>2943</v>
      </c>
      <c r="F195" s="3" t="n">
        <v>208612</v>
      </c>
      <c r="G195" s="0" t="n">
        <v>19</v>
      </c>
      <c r="H195" s="0" t="n">
        <v>3205</v>
      </c>
      <c r="I195" s="12" t="n">
        <f aca="false">G195*H195</f>
        <v>60895</v>
      </c>
      <c r="J195" s="14" t="n">
        <f aca="false">(I195/$J$176*10000)+7000</f>
        <v>7608.95</v>
      </c>
      <c r="K195" s="12" t="n">
        <v>2014</v>
      </c>
    </row>
    <row r="196" customFormat="false" ht="15" hidden="false" customHeight="false" outlineLevel="0" collapsed="false">
      <c r="A196" s="5" t="n">
        <v>71</v>
      </c>
      <c r="B196" s="0" t="s">
        <v>2429</v>
      </c>
      <c r="C196" s="22" t="n">
        <v>22</v>
      </c>
      <c r="D196" s="0" t="s">
        <v>3222</v>
      </c>
      <c r="E196" s="0" t="s">
        <v>2943</v>
      </c>
      <c r="F196" s="3" t="n">
        <v>142250</v>
      </c>
      <c r="G196" s="0" t="n">
        <v>16</v>
      </c>
      <c r="H196" s="0" t="n">
        <v>3205</v>
      </c>
      <c r="I196" s="12" t="n">
        <f aca="false">G196*H196</f>
        <v>51280</v>
      </c>
      <c r="J196" s="14" t="n">
        <f aca="false">(I196/$J$176*10000)+7000</f>
        <v>7512.8</v>
      </c>
      <c r="K196" s="12" t="n">
        <v>2014</v>
      </c>
    </row>
    <row r="197" customFormat="false" ht="15" hidden="false" customHeight="false" outlineLevel="0" collapsed="false">
      <c r="A197" s="5" t="n">
        <v>71</v>
      </c>
      <c r="B197" s="0" t="s">
        <v>2429</v>
      </c>
      <c r="C197" s="22" t="n">
        <v>9</v>
      </c>
      <c r="D197" s="0" t="s">
        <v>3223</v>
      </c>
      <c r="E197" s="0" t="s">
        <v>2945</v>
      </c>
      <c r="F197" s="3" t="n">
        <v>431282</v>
      </c>
      <c r="G197" s="0" t="n">
        <v>28</v>
      </c>
      <c r="H197" s="0" t="n">
        <v>3205</v>
      </c>
      <c r="I197" s="12" t="n">
        <f aca="false">G197*H197</f>
        <v>89740</v>
      </c>
      <c r="J197" s="14" t="n">
        <f aca="false">(I197/$J$176*10000)+7000</f>
        <v>7897.4</v>
      </c>
      <c r="K197" s="12" t="n">
        <v>2014</v>
      </c>
    </row>
    <row r="198" customFormat="false" ht="15" hidden="false" customHeight="false" outlineLevel="0" collapsed="false">
      <c r="A198" s="5" t="n">
        <v>71</v>
      </c>
      <c r="B198" s="0" t="s">
        <v>2429</v>
      </c>
      <c r="C198" s="22" t="n">
        <v>24</v>
      </c>
      <c r="D198" s="0" t="s">
        <v>3224</v>
      </c>
      <c r="E198" s="0" t="s">
        <v>2945</v>
      </c>
      <c r="F198" s="3" t="n">
        <v>131542</v>
      </c>
      <c r="G198" s="0" t="n">
        <v>15</v>
      </c>
      <c r="H198" s="0" t="n">
        <v>3205</v>
      </c>
      <c r="I198" s="12" t="n">
        <f aca="false">G198*H198</f>
        <v>48075</v>
      </c>
      <c r="J198" s="14" t="n">
        <f aca="false">(I198/$J$176*10000)+7000</f>
        <v>7480.75</v>
      </c>
      <c r="K198" s="12" t="n">
        <v>2014</v>
      </c>
    </row>
    <row r="199" customFormat="false" ht="15" hidden="false" customHeight="false" outlineLevel="0" collapsed="false">
      <c r="A199" s="5" t="n">
        <v>71</v>
      </c>
      <c r="B199" s="0" t="s">
        <v>2429</v>
      </c>
      <c r="C199" s="22" t="n">
        <v>6</v>
      </c>
      <c r="D199" s="0" t="s">
        <v>3225</v>
      </c>
      <c r="E199" s="0" t="s">
        <v>2945</v>
      </c>
      <c r="F199" s="3" t="n">
        <v>577827</v>
      </c>
      <c r="G199" s="0" t="n">
        <v>33</v>
      </c>
      <c r="H199" s="0" t="n">
        <v>3205</v>
      </c>
      <c r="I199" s="12" t="n">
        <f aca="false">G199*H199</f>
        <v>105765</v>
      </c>
      <c r="J199" s="14" t="n">
        <f aca="false">(I199/$J$176*10000)+7000</f>
        <v>8057.65</v>
      </c>
      <c r="K199" s="12" t="n">
        <v>2014</v>
      </c>
    </row>
    <row r="200" customFormat="false" ht="15" hidden="false" customHeight="false" outlineLevel="0" collapsed="false">
      <c r="A200" s="5" t="n">
        <v>71</v>
      </c>
      <c r="B200" s="0" t="s">
        <v>2429</v>
      </c>
      <c r="C200" s="22" t="n">
        <v>5</v>
      </c>
      <c r="D200" s="0" t="s">
        <v>3226</v>
      </c>
      <c r="E200" s="0" t="s">
        <v>2945</v>
      </c>
      <c r="F200" s="3" t="n">
        <v>890403</v>
      </c>
      <c r="G200" s="0" t="n">
        <v>41</v>
      </c>
      <c r="H200" s="0" t="n">
        <v>3205</v>
      </c>
      <c r="I200" s="12" t="n">
        <f aca="false">G200*H200</f>
        <v>131405</v>
      </c>
      <c r="J200" s="14" t="n">
        <f aca="false">(I200/$J$176*10000)+7000</f>
        <v>8314.05</v>
      </c>
      <c r="K200" s="12" t="n">
        <v>2014</v>
      </c>
    </row>
    <row r="201" customFormat="false" ht="15" hidden="false" customHeight="false" outlineLevel="0" collapsed="false">
      <c r="A201" s="5" t="n">
        <v>71</v>
      </c>
      <c r="B201" s="0" t="s">
        <v>2429</v>
      </c>
      <c r="C201" s="22" t="n">
        <v>12</v>
      </c>
      <c r="D201" s="0" t="s">
        <v>3227</v>
      </c>
      <c r="E201" s="0" t="s">
        <v>2945</v>
      </c>
      <c r="F201" s="3" t="n">
        <v>313510</v>
      </c>
      <c r="G201" s="0" t="n">
        <v>24</v>
      </c>
      <c r="H201" s="0" t="n">
        <v>3205</v>
      </c>
      <c r="I201" s="12" t="n">
        <f aca="false">G201*H201</f>
        <v>76920</v>
      </c>
      <c r="J201" s="14" t="n">
        <f aca="false">(I201/$J$176*10000)+7000</f>
        <v>7769.2</v>
      </c>
      <c r="K201" s="12" t="n">
        <v>2014</v>
      </c>
    </row>
    <row r="202" customFormat="false" ht="15" hidden="false" customHeight="false" outlineLevel="0" collapsed="false">
      <c r="A202" s="5" t="n">
        <v>72</v>
      </c>
      <c r="B202" s="0" t="s">
        <v>2429</v>
      </c>
      <c r="C202" s="22" t="n">
        <v>17</v>
      </c>
      <c r="D202" s="0" t="s">
        <v>3228</v>
      </c>
      <c r="E202" s="0" t="s">
        <v>2953</v>
      </c>
      <c r="F202" s="3" t="n">
        <v>192676</v>
      </c>
      <c r="G202" s="0" t="n">
        <v>19</v>
      </c>
      <c r="H202" s="0" t="n">
        <v>3205</v>
      </c>
      <c r="I202" s="12" t="n">
        <f aca="false">G202*H202</f>
        <v>60895</v>
      </c>
      <c r="J202" s="14" t="n">
        <f aca="false">(I202/$J$176*10000)+7000</f>
        <v>7608.95</v>
      </c>
      <c r="K202" s="12" t="n">
        <v>2014</v>
      </c>
    </row>
    <row r="203" customFormat="false" ht="15" hidden="false" customHeight="false" outlineLevel="0" collapsed="false">
      <c r="A203" s="5" t="n">
        <v>72</v>
      </c>
      <c r="B203" s="0" t="s">
        <v>2429</v>
      </c>
      <c r="C203" s="22" t="n">
        <v>33</v>
      </c>
      <c r="D203" s="0" t="s">
        <v>3229</v>
      </c>
      <c r="E203" s="0" t="s">
        <v>2953</v>
      </c>
      <c r="F203" s="3" t="n">
        <v>102019</v>
      </c>
      <c r="G203" s="0" t="n">
        <v>13</v>
      </c>
      <c r="H203" s="0" t="n">
        <v>3205</v>
      </c>
      <c r="I203" s="12" t="n">
        <f aca="false">G203*H203</f>
        <v>41665</v>
      </c>
      <c r="J203" s="14" t="n">
        <f aca="false">(I203/$J$176*10000)+7000</f>
        <v>7416.65</v>
      </c>
      <c r="K203" s="12" t="n">
        <v>2014</v>
      </c>
    </row>
    <row r="204" customFormat="false" ht="15" hidden="false" customHeight="false" outlineLevel="0" collapsed="false">
      <c r="A204" s="5" t="n">
        <v>72</v>
      </c>
      <c r="B204" s="0" t="s">
        <v>2429</v>
      </c>
      <c r="C204" s="22" t="n">
        <v>29</v>
      </c>
      <c r="D204" s="0" t="s">
        <v>3230</v>
      </c>
      <c r="E204" s="0" t="s">
        <v>2953</v>
      </c>
      <c r="F204" s="3" t="n">
        <v>117510</v>
      </c>
      <c r="G204" s="0" t="n">
        <v>14</v>
      </c>
      <c r="H204" s="0" t="n">
        <v>3205</v>
      </c>
      <c r="I204" s="12" t="n">
        <f aca="false">G204*H204</f>
        <v>44870</v>
      </c>
      <c r="J204" s="14" t="n">
        <f aca="false">(I204/$J$176*10000)+7000</f>
        <v>7448.7</v>
      </c>
      <c r="K204" s="12" t="n">
        <v>2014</v>
      </c>
    </row>
    <row r="205" customFormat="false" ht="15" hidden="false" customHeight="false" outlineLevel="0" collapsed="false">
      <c r="A205" s="5" t="n">
        <v>72</v>
      </c>
      <c r="B205" s="0" t="s">
        <v>2429</v>
      </c>
      <c r="C205" s="22" t="n">
        <v>15</v>
      </c>
      <c r="D205" s="0" t="s">
        <v>3231</v>
      </c>
      <c r="E205" s="0" t="s">
        <v>2953</v>
      </c>
      <c r="F205" s="3" t="n">
        <v>196196</v>
      </c>
      <c r="G205" s="0" t="n">
        <v>19</v>
      </c>
      <c r="H205" s="0" t="n">
        <v>3205</v>
      </c>
      <c r="I205" s="12" t="n">
        <f aca="false">G205*H205</f>
        <v>60895</v>
      </c>
      <c r="J205" s="14" t="n">
        <f aca="false">(I205/$J$176*10000)+7000</f>
        <v>7608.95</v>
      </c>
      <c r="K205" s="12" t="n">
        <v>2014</v>
      </c>
      <c r="L205" s="3" t="n">
        <f aca="false">SUM(I205:I215)</f>
        <v>850451</v>
      </c>
    </row>
    <row r="206" customFormat="false" ht="15" hidden="false" customHeight="false" outlineLevel="0" collapsed="false">
      <c r="A206" s="15" t="n">
        <v>72</v>
      </c>
      <c r="B206" s="12" t="s">
        <v>2429</v>
      </c>
      <c r="C206" s="12"/>
      <c r="D206" s="12" t="s">
        <v>2948</v>
      </c>
      <c r="E206" s="12" t="s">
        <v>2949</v>
      </c>
      <c r="F206" s="14" t="n">
        <v>1635008</v>
      </c>
      <c r="G206" s="0" t="n">
        <v>56</v>
      </c>
      <c r="H206" s="0" t="n">
        <v>3205</v>
      </c>
      <c r="I206" s="12" t="n">
        <f aca="false">G206*H206</f>
        <v>179480</v>
      </c>
      <c r="J206" s="14" t="n">
        <f aca="false">(I206/$J$176*10000)+7000</f>
        <v>8794.8</v>
      </c>
      <c r="K206" s="12" t="n">
        <v>2014</v>
      </c>
    </row>
    <row r="207" customFormat="false" ht="15" hidden="false" customHeight="false" outlineLevel="0" collapsed="false">
      <c r="A207" s="5" t="n">
        <v>72</v>
      </c>
      <c r="B207" s="0" t="s">
        <v>2429</v>
      </c>
      <c r="C207" s="22" t="n">
        <v>4</v>
      </c>
      <c r="D207" s="0" t="s">
        <v>3232</v>
      </c>
      <c r="E207" s="0" t="s">
        <v>2947</v>
      </c>
      <c r="F207" s="3" t="n">
        <v>928850</v>
      </c>
      <c r="G207" s="0" t="n">
        <v>42</v>
      </c>
      <c r="H207" s="0" t="n">
        <v>3205</v>
      </c>
      <c r="I207" s="12" t="n">
        <f aca="false">G207*H207</f>
        <v>134610</v>
      </c>
      <c r="J207" s="14" t="n">
        <f aca="false">(I207/$J$176*10000)+7000</f>
        <v>8346.1</v>
      </c>
      <c r="K207" s="12" t="n">
        <v>2014</v>
      </c>
    </row>
    <row r="208" customFormat="false" ht="15" hidden="false" customHeight="false" outlineLevel="0" collapsed="false">
      <c r="A208" s="5" t="n">
        <v>72</v>
      </c>
      <c r="B208" s="0" t="s">
        <v>2429</v>
      </c>
      <c r="C208" s="22" t="n">
        <v>13</v>
      </c>
      <c r="D208" s="0" t="s">
        <v>3233</v>
      </c>
      <c r="E208" s="0" t="s">
        <v>2947</v>
      </c>
      <c r="F208" s="3" t="n">
        <v>308508</v>
      </c>
      <c r="G208" s="0" t="n">
        <v>24</v>
      </c>
      <c r="H208" s="0" t="n">
        <v>3205</v>
      </c>
      <c r="I208" s="12" t="n">
        <f aca="false">G208*H208</f>
        <v>76920</v>
      </c>
      <c r="J208" s="14" t="n">
        <f aca="false">(I208/$J$176*10000)+7000</f>
        <v>7769.2</v>
      </c>
      <c r="K208" s="12" t="n">
        <v>2014</v>
      </c>
    </row>
    <row r="209" customFormat="false" ht="15" hidden="false" customHeight="false" outlineLevel="0" collapsed="false">
      <c r="A209" s="5" t="n">
        <v>72</v>
      </c>
      <c r="B209" s="0" t="s">
        <v>2429</v>
      </c>
      <c r="C209" s="22" t="n">
        <v>10</v>
      </c>
      <c r="D209" s="0" t="s">
        <v>3234</v>
      </c>
      <c r="E209" s="0" t="s">
        <v>2951</v>
      </c>
      <c r="F209" s="3" t="n">
        <v>421844</v>
      </c>
      <c r="G209" s="0" t="n">
        <v>28</v>
      </c>
      <c r="H209" s="0" t="n">
        <v>3205</v>
      </c>
      <c r="I209" s="12" t="n">
        <f aca="false">G209*H209</f>
        <v>89740</v>
      </c>
      <c r="J209" s="14" t="n">
        <f aca="false">(I209/$J$176*10000)+7000</f>
        <v>7897.4</v>
      </c>
      <c r="K209" s="12" t="n">
        <v>2014</v>
      </c>
    </row>
    <row r="210" customFormat="false" ht="15" hidden="false" customHeight="false" outlineLevel="0" collapsed="false">
      <c r="A210" s="5" t="n">
        <v>72</v>
      </c>
      <c r="B210" s="0" t="s">
        <v>2429</v>
      </c>
      <c r="C210" s="22" t="n">
        <v>18</v>
      </c>
      <c r="D210" s="0" t="s">
        <v>3235</v>
      </c>
      <c r="E210" s="0" t="s">
        <v>2951</v>
      </c>
      <c r="F210" s="3" t="n">
        <v>171847</v>
      </c>
      <c r="G210" s="0" t="n">
        <v>18</v>
      </c>
      <c r="H210" s="0" t="n">
        <v>3205</v>
      </c>
      <c r="I210" s="12" t="n">
        <f aca="false">G210*H210</f>
        <v>57690</v>
      </c>
      <c r="J210" s="14" t="n">
        <f aca="false">(I210/$J$176*10000)+7000</f>
        <v>7576.9</v>
      </c>
      <c r="K210" s="12" t="n">
        <v>2014</v>
      </c>
    </row>
    <row r="211" customFormat="false" ht="15" hidden="false" customHeight="false" outlineLevel="0" collapsed="false">
      <c r="A211" s="5" t="n">
        <v>72</v>
      </c>
      <c r="B211" s="0" t="s">
        <v>2429</v>
      </c>
      <c r="C211" s="22" t="n">
        <v>34</v>
      </c>
      <c r="D211" s="0" t="s">
        <v>3236</v>
      </c>
      <c r="E211" s="0" t="s">
        <v>2951</v>
      </c>
      <c r="F211" s="3" t="n">
        <v>100336</v>
      </c>
      <c r="G211" s="0" t="n">
        <v>13</v>
      </c>
      <c r="H211" s="0" t="n">
        <v>3205</v>
      </c>
      <c r="I211" s="12" t="n">
        <f aca="false">G211*H211</f>
        <v>41665</v>
      </c>
      <c r="J211" s="14" t="n">
        <f aca="false">(I211/$J$176*10000)+7000</f>
        <v>7416.65</v>
      </c>
      <c r="K211" s="12" t="n">
        <v>2014</v>
      </c>
    </row>
    <row r="212" customFormat="false" ht="15" hidden="false" customHeight="false" outlineLevel="0" collapsed="false">
      <c r="A212" s="5" t="n">
        <v>72</v>
      </c>
      <c r="B212" s="0" t="s">
        <v>2429</v>
      </c>
      <c r="C212" s="22" t="n">
        <v>25</v>
      </c>
      <c r="D212" s="0" t="s">
        <v>3237</v>
      </c>
      <c r="E212" s="0" t="s">
        <v>2951</v>
      </c>
      <c r="F212" s="3" t="n">
        <v>130333</v>
      </c>
      <c r="G212" s="0" t="n">
        <v>15</v>
      </c>
      <c r="H212" s="0" t="n">
        <v>3205</v>
      </c>
      <c r="I212" s="12" t="n">
        <f aca="false">G212*H212</f>
        <v>48075</v>
      </c>
      <c r="J212" s="14" t="n">
        <f aca="false">(I212/$J$176*10000)+7000</f>
        <v>7480.75</v>
      </c>
      <c r="K212" s="12" t="n">
        <v>2014</v>
      </c>
    </row>
    <row r="213" customFormat="false" ht="15" hidden="false" customHeight="false" outlineLevel="0" collapsed="false">
      <c r="A213" s="5" t="n">
        <v>73</v>
      </c>
      <c r="B213" s="0" t="s">
        <v>2635</v>
      </c>
      <c r="C213" s="22" t="n">
        <v>18</v>
      </c>
      <c r="D213" s="0" t="s">
        <v>3238</v>
      </c>
      <c r="E213" s="0" t="s">
        <v>2959</v>
      </c>
      <c r="F213" s="3" t="n">
        <v>165241</v>
      </c>
      <c r="G213" s="0" t="n">
        <v>17</v>
      </c>
      <c r="H213" s="0" t="n">
        <v>3362</v>
      </c>
      <c r="I213" s="12" t="n">
        <f aca="false">G213*H213</f>
        <v>57154</v>
      </c>
      <c r="J213" s="14" t="n">
        <f aca="false">(I213/$J$176*10000)+7000</f>
        <v>7571.54</v>
      </c>
      <c r="K213" s="12" t="n">
        <v>2008</v>
      </c>
      <c r="L213" s="3" t="n">
        <f aca="false">SUM(I213:I228)</f>
        <v>961027</v>
      </c>
    </row>
    <row r="214" customFormat="false" ht="15" hidden="false" customHeight="false" outlineLevel="0" collapsed="false">
      <c r="A214" s="5" t="n">
        <v>73</v>
      </c>
      <c r="B214" s="0" t="s">
        <v>2635</v>
      </c>
      <c r="C214" s="22" t="n">
        <v>26</v>
      </c>
      <c r="D214" s="0" t="s">
        <v>3239</v>
      </c>
      <c r="E214" s="0" t="s">
        <v>2239</v>
      </c>
      <c r="F214" s="3" t="n">
        <v>142913</v>
      </c>
      <c r="G214" s="0" t="n">
        <v>16</v>
      </c>
      <c r="H214" s="0" t="n">
        <v>3362</v>
      </c>
      <c r="I214" s="12" t="n">
        <f aca="false">G214*H214</f>
        <v>53792</v>
      </c>
      <c r="J214" s="14" t="n">
        <f aca="false">(I214/$J$176*10000)+7000</f>
        <v>7537.92</v>
      </c>
      <c r="K214" s="12" t="n">
        <v>2008</v>
      </c>
    </row>
    <row r="215" customFormat="false" ht="15" hidden="false" customHeight="false" outlineLevel="0" collapsed="false">
      <c r="A215" s="5" t="n">
        <v>73</v>
      </c>
      <c r="B215" s="0" t="s">
        <v>2635</v>
      </c>
      <c r="C215" s="22" t="n">
        <v>28</v>
      </c>
      <c r="D215" s="0" t="s">
        <v>3240</v>
      </c>
      <c r="E215" s="0" t="s">
        <v>2312</v>
      </c>
      <c r="F215" s="3" t="n">
        <v>134372</v>
      </c>
      <c r="G215" s="0" t="n">
        <v>15</v>
      </c>
      <c r="H215" s="0" t="n">
        <v>3362</v>
      </c>
      <c r="I215" s="12" t="n">
        <f aca="false">G215*H215</f>
        <v>50430</v>
      </c>
      <c r="J215" s="14" t="n">
        <f aca="false">(I215/$J$176*10000)+7000</f>
        <v>7504.3</v>
      </c>
      <c r="K215" s="12" t="n">
        <v>2008</v>
      </c>
    </row>
    <row r="216" customFormat="false" ht="15" hidden="false" customHeight="false" outlineLevel="0" collapsed="false">
      <c r="A216" s="5" t="n">
        <v>73</v>
      </c>
      <c r="B216" s="0" t="s">
        <v>2635</v>
      </c>
      <c r="C216" s="22" t="n">
        <v>17</v>
      </c>
      <c r="D216" s="0" t="s">
        <v>3241</v>
      </c>
      <c r="E216" s="0" t="s">
        <v>2970</v>
      </c>
      <c r="F216" s="3" t="n">
        <v>169928</v>
      </c>
      <c r="G216" s="0" t="n">
        <v>17</v>
      </c>
      <c r="H216" s="0" t="n">
        <v>3362</v>
      </c>
      <c r="I216" s="12" t="n">
        <f aca="false">G216*H216</f>
        <v>57154</v>
      </c>
      <c r="J216" s="14" t="n">
        <f aca="false">(I216/$J$176*10000)+7000</f>
        <v>7571.54</v>
      </c>
      <c r="K216" s="12" t="n">
        <v>2008</v>
      </c>
    </row>
    <row r="217" customFormat="false" ht="15" hidden="false" customHeight="false" outlineLevel="0" collapsed="false">
      <c r="A217" s="5" t="n">
        <v>73</v>
      </c>
      <c r="B217" s="0" t="s">
        <v>2635</v>
      </c>
      <c r="C217" s="22" t="n">
        <v>25</v>
      </c>
      <c r="D217" s="0" t="s">
        <v>3242</v>
      </c>
      <c r="E217" s="0" t="s">
        <v>2970</v>
      </c>
      <c r="F217" s="3" t="n">
        <v>143270</v>
      </c>
      <c r="G217" s="0" t="n">
        <v>16</v>
      </c>
      <c r="H217" s="0" t="n">
        <v>3362</v>
      </c>
      <c r="I217" s="12" t="n">
        <f aca="false">G217*H217</f>
        <v>53792</v>
      </c>
      <c r="J217" s="14" t="n">
        <f aca="false">(I217/$J$176*10000)+7000</f>
        <v>7537.92</v>
      </c>
      <c r="K217" s="12" t="n">
        <v>2008</v>
      </c>
    </row>
    <row r="218" customFormat="false" ht="15" hidden="false" customHeight="false" outlineLevel="0" collapsed="false">
      <c r="A218" s="5" t="n">
        <v>73</v>
      </c>
      <c r="B218" s="0" t="s">
        <v>2635</v>
      </c>
      <c r="C218" s="22" t="n">
        <v>12</v>
      </c>
      <c r="D218" s="0" t="s">
        <v>3243</v>
      </c>
      <c r="E218" s="0" t="s">
        <v>2426</v>
      </c>
      <c r="F218" s="3" t="n">
        <v>186525</v>
      </c>
      <c r="G218" s="0" t="n">
        <v>18</v>
      </c>
      <c r="H218" s="0" t="n">
        <v>3362</v>
      </c>
      <c r="I218" s="12" t="n">
        <f aca="false">G218*H218</f>
        <v>60516</v>
      </c>
      <c r="J218" s="14" t="n">
        <f aca="false">(I218/$J$176*10000)+7000</f>
        <v>7605.16</v>
      </c>
      <c r="K218" s="12" t="n">
        <v>2008</v>
      </c>
    </row>
    <row r="219" customFormat="false" ht="15" hidden="false" customHeight="false" outlineLevel="0" collapsed="false">
      <c r="A219" s="15" t="n">
        <v>73</v>
      </c>
      <c r="B219" s="0" t="s">
        <v>2929</v>
      </c>
      <c r="C219" s="22" t="n">
        <v>1</v>
      </c>
      <c r="D219" s="0" t="s">
        <v>3244</v>
      </c>
      <c r="E219" s="0" t="s">
        <v>3245</v>
      </c>
      <c r="F219" s="3" t="n">
        <v>217732</v>
      </c>
      <c r="G219" s="0" t="n">
        <v>20</v>
      </c>
      <c r="H219" s="0" t="n">
        <v>0</v>
      </c>
      <c r="I219" s="12" t="n">
        <f aca="false">G219*H219</f>
        <v>0</v>
      </c>
      <c r="J219" s="14" t="n">
        <f aca="false">(I219/$J$176*10000)+7000</f>
        <v>7000</v>
      </c>
      <c r="K219" s="12" t="n">
        <v>2014</v>
      </c>
    </row>
    <row r="220" customFormat="false" ht="15" hidden="false" customHeight="false" outlineLevel="0" collapsed="false">
      <c r="A220" s="15" t="n">
        <v>73</v>
      </c>
      <c r="B220" s="0" t="s">
        <v>2929</v>
      </c>
      <c r="C220" s="22" t="n">
        <v>2</v>
      </c>
      <c r="D220" s="0" t="s">
        <v>3246</v>
      </c>
      <c r="E220" s="0" t="s">
        <v>3247</v>
      </c>
      <c r="F220" s="3" t="n">
        <v>106277</v>
      </c>
      <c r="G220" s="0" t="n">
        <v>13</v>
      </c>
      <c r="H220" s="0" t="n">
        <v>0</v>
      </c>
      <c r="I220" s="12" t="n">
        <f aca="false">G220*H220</f>
        <v>0</v>
      </c>
      <c r="J220" s="14" t="n">
        <f aca="false">(I220/$J$176*10000)+7000</f>
        <v>7000</v>
      </c>
      <c r="K220" s="12" t="n">
        <v>2014</v>
      </c>
    </row>
    <row r="221" customFormat="false" ht="15" hidden="false" customHeight="false" outlineLevel="0" collapsed="false">
      <c r="A221" s="5" t="n">
        <v>73</v>
      </c>
      <c r="B221" s="0" t="s">
        <v>2543</v>
      </c>
      <c r="C221" s="22" t="n">
        <v>41</v>
      </c>
      <c r="D221" s="0" t="s">
        <v>2667</v>
      </c>
      <c r="E221" s="0" t="s">
        <v>20</v>
      </c>
      <c r="F221" s="3" t="n">
        <v>153009</v>
      </c>
      <c r="G221" s="0" t="n">
        <v>17</v>
      </c>
      <c r="H221" s="0" t="n">
        <v>5898</v>
      </c>
      <c r="I221" s="12" t="n">
        <f aca="false">G221*H221</f>
        <v>100266</v>
      </c>
      <c r="J221" s="14" t="n">
        <f aca="false">(I221/$J$176*10000)+7000</f>
        <v>8002.66</v>
      </c>
      <c r="K221" s="12" t="n">
        <v>2011</v>
      </c>
    </row>
    <row r="222" customFormat="false" ht="15" hidden="false" customHeight="false" outlineLevel="0" collapsed="false">
      <c r="A222" s="5" t="n">
        <v>73</v>
      </c>
      <c r="B222" s="0" t="s">
        <v>2543</v>
      </c>
      <c r="C222" s="22" t="n">
        <v>9</v>
      </c>
      <c r="D222" s="0" t="s">
        <v>2665</v>
      </c>
      <c r="E222" s="0" t="s">
        <v>20</v>
      </c>
      <c r="F222" s="3" t="n">
        <v>382283</v>
      </c>
      <c r="G222" s="0" t="n">
        <v>27</v>
      </c>
      <c r="H222" s="0" t="n">
        <v>5898</v>
      </c>
      <c r="I222" s="12" t="n">
        <f aca="false">G222*H222</f>
        <v>159246</v>
      </c>
      <c r="J222" s="14" t="n">
        <f aca="false">(I222/$J$176*10000)+7000</f>
        <v>8592.46</v>
      </c>
      <c r="K222" s="12" t="n">
        <v>2011</v>
      </c>
    </row>
    <row r="223" customFormat="false" ht="15" hidden="false" customHeight="false" outlineLevel="0" collapsed="false">
      <c r="A223" s="5" t="n">
        <v>73</v>
      </c>
      <c r="B223" s="0" t="s">
        <v>2543</v>
      </c>
      <c r="C223" s="22" t="n">
        <v>28</v>
      </c>
      <c r="D223" s="0" t="s">
        <v>2666</v>
      </c>
      <c r="E223" s="0" t="s">
        <v>20</v>
      </c>
      <c r="F223" s="3" t="n">
        <v>205279</v>
      </c>
      <c r="G223" s="0" t="n">
        <v>19</v>
      </c>
      <c r="H223" s="0" t="n">
        <v>5898</v>
      </c>
      <c r="I223" s="12" t="n">
        <f aca="false">G223*H223</f>
        <v>112062</v>
      </c>
      <c r="J223" s="14" t="n">
        <f aca="false">(I223/$J$176*10000)+7000</f>
        <v>8120.62</v>
      </c>
      <c r="K223" s="12" t="n">
        <v>2011</v>
      </c>
    </row>
    <row r="224" customFormat="false" ht="15" hidden="false" customHeight="false" outlineLevel="0" collapsed="false">
      <c r="A224" s="5" t="n">
        <v>73</v>
      </c>
      <c r="B224" s="0" t="s">
        <v>2543</v>
      </c>
      <c r="C224" s="22" t="n">
        <v>61</v>
      </c>
      <c r="D224" s="0" t="s">
        <v>2668</v>
      </c>
      <c r="E224" s="0" t="s">
        <v>20</v>
      </c>
      <c r="F224" s="3" t="n">
        <v>102076</v>
      </c>
      <c r="G224" s="0" t="n">
        <v>13</v>
      </c>
      <c r="H224" s="0" t="n">
        <v>5898</v>
      </c>
      <c r="I224" s="12" t="n">
        <f aca="false">G224*H224</f>
        <v>76674</v>
      </c>
      <c r="J224" s="14" t="n">
        <f aca="false">(I224/$J$176*10000)+7000</f>
        <v>7766.74</v>
      </c>
      <c r="K224" s="12" t="n">
        <v>2011</v>
      </c>
    </row>
    <row r="225" customFormat="false" ht="15" hidden="false" customHeight="false" outlineLevel="0" collapsed="false">
      <c r="A225" s="5" t="n">
        <v>73</v>
      </c>
      <c r="B225" s="0" t="s">
        <v>2429</v>
      </c>
      <c r="C225" s="22" t="n">
        <v>28</v>
      </c>
      <c r="D225" s="0" t="s">
        <v>3248</v>
      </c>
      <c r="E225" s="0" t="s">
        <v>2955</v>
      </c>
      <c r="F225" s="3" t="n">
        <v>118318</v>
      </c>
      <c r="G225" s="0" t="n">
        <v>14</v>
      </c>
      <c r="H225" s="0" t="n">
        <v>3205</v>
      </c>
      <c r="I225" s="12" t="n">
        <f aca="false">G225*H225</f>
        <v>44870</v>
      </c>
      <c r="J225" s="14" t="n">
        <f aca="false">(I225/$J$176*10000)+7000</f>
        <v>7448.7</v>
      </c>
      <c r="K225" s="12" t="n">
        <v>2014</v>
      </c>
    </row>
    <row r="226" customFormat="false" ht="15" hidden="false" customHeight="false" outlineLevel="0" collapsed="false">
      <c r="A226" s="15" t="n">
        <v>73</v>
      </c>
      <c r="B226" s="0" t="s">
        <v>2927</v>
      </c>
      <c r="C226" s="22" t="n">
        <v>2</v>
      </c>
      <c r="D226" s="0" t="s">
        <v>3249</v>
      </c>
      <c r="E226" s="0" t="s">
        <v>3250</v>
      </c>
      <c r="F226" s="3" t="n">
        <v>118167</v>
      </c>
      <c r="G226" s="0" t="n">
        <v>14</v>
      </c>
      <c r="H226" s="0" t="n">
        <v>1357</v>
      </c>
      <c r="I226" s="12" t="n">
        <f aca="false">G226*H226</f>
        <v>18998</v>
      </c>
      <c r="J226" s="14" t="n">
        <f aca="false">(I226/$J$176*10000)+7000</f>
        <v>7189.98</v>
      </c>
      <c r="K226" s="12" t="n">
        <v>2013</v>
      </c>
    </row>
    <row r="227" customFormat="false" ht="15" hidden="false" customHeight="false" outlineLevel="0" collapsed="false">
      <c r="A227" s="15" t="n">
        <v>73</v>
      </c>
      <c r="B227" s="0" t="s">
        <v>2927</v>
      </c>
      <c r="C227" s="22" t="n">
        <v>1</v>
      </c>
      <c r="D227" s="0" t="s">
        <v>3251</v>
      </c>
      <c r="E227" s="0" t="s">
        <v>2398</v>
      </c>
      <c r="F227" s="3" t="n">
        <v>958399</v>
      </c>
      <c r="G227" s="0" t="n">
        <v>43</v>
      </c>
      <c r="H227" s="0" t="n">
        <v>1357</v>
      </c>
      <c r="I227" s="12" t="n">
        <f aca="false">G227*H227</f>
        <v>58351</v>
      </c>
      <c r="J227" s="14" t="n">
        <f aca="false">(I227/$J$176*10000)+7000</f>
        <v>7583.51</v>
      </c>
      <c r="K227" s="12" t="n">
        <v>2013</v>
      </c>
    </row>
    <row r="228" customFormat="false" ht="15" hidden="false" customHeight="false" outlineLevel="0" collapsed="false">
      <c r="A228" s="5" t="n">
        <v>73</v>
      </c>
      <c r="B228" s="0" t="s">
        <v>844</v>
      </c>
      <c r="C228" s="22" t="n">
        <v>6</v>
      </c>
      <c r="D228" s="0" t="s">
        <v>2669</v>
      </c>
      <c r="E228" s="0" t="s">
        <v>2561</v>
      </c>
      <c r="F228" s="3" t="n">
        <v>111541</v>
      </c>
      <c r="G228" s="0" t="n">
        <v>14</v>
      </c>
      <c r="H228" s="0" t="n">
        <v>4123</v>
      </c>
      <c r="I228" s="12" t="n">
        <f aca="false">G228*H228</f>
        <v>57722</v>
      </c>
      <c r="J228" s="14" t="n">
        <f aca="false">(I228/$J$176*10000)+7000</f>
        <v>7577.22</v>
      </c>
      <c r="K228" s="12" t="n">
        <v>2011</v>
      </c>
    </row>
    <row r="229" customFormat="false" ht="15" hidden="false" customHeight="false" outlineLevel="0" collapsed="false">
      <c r="A229" s="5" t="n">
        <v>118</v>
      </c>
      <c r="B229" s="0" t="s">
        <v>2635</v>
      </c>
      <c r="C229" s="22" t="n">
        <v>21</v>
      </c>
      <c r="D229" s="0" t="s">
        <v>3252</v>
      </c>
      <c r="E229" s="0" t="s">
        <v>2979</v>
      </c>
      <c r="F229" s="3" t="n">
        <v>155134</v>
      </c>
      <c r="G229" s="0" t="n">
        <v>17</v>
      </c>
      <c r="H229" s="0" t="n">
        <v>3362</v>
      </c>
      <c r="I229" s="12" t="n">
        <f aca="false">G229*H229</f>
        <v>57154</v>
      </c>
      <c r="J229" s="14" t="n">
        <f aca="false">(I229/$J$176*10000)+7000</f>
        <v>7571.54</v>
      </c>
      <c r="K229" s="12" t="n">
        <v>2008</v>
      </c>
      <c r="L229" s="3" t="n">
        <f aca="false">SUM(I229:I238)</f>
        <v>658952</v>
      </c>
    </row>
    <row r="230" customFormat="false" ht="15" hidden="false" customHeight="false" outlineLevel="0" collapsed="false">
      <c r="A230" s="5" t="n">
        <v>118</v>
      </c>
      <c r="B230" s="0" t="s">
        <v>2635</v>
      </c>
      <c r="C230" s="22" t="n">
        <v>7</v>
      </c>
      <c r="D230" s="0" t="s">
        <v>3253</v>
      </c>
      <c r="E230" s="0" t="s">
        <v>2981</v>
      </c>
      <c r="F230" s="3" t="n">
        <v>265833</v>
      </c>
      <c r="G230" s="0" t="n">
        <v>22</v>
      </c>
      <c r="H230" s="0" t="n">
        <v>3362</v>
      </c>
      <c r="I230" s="12" t="n">
        <f aca="false">G230*H230</f>
        <v>73964</v>
      </c>
      <c r="J230" s="14" t="n">
        <f aca="false">(I230/$J$176*10000)+7000</f>
        <v>7739.64</v>
      </c>
      <c r="K230" s="12" t="n">
        <v>2008</v>
      </c>
    </row>
    <row r="231" customFormat="false" ht="15" hidden="false" customHeight="false" outlineLevel="0" collapsed="false">
      <c r="A231" s="5" t="n">
        <v>118</v>
      </c>
      <c r="B231" s="0" t="s">
        <v>2635</v>
      </c>
      <c r="C231" s="22" t="n">
        <v>37</v>
      </c>
      <c r="D231" s="0" t="s">
        <v>3254</v>
      </c>
      <c r="E231" s="0" t="s">
        <v>929</v>
      </c>
      <c r="F231" s="3" t="n">
        <v>108629</v>
      </c>
      <c r="G231" s="0" t="n">
        <v>14</v>
      </c>
      <c r="H231" s="0" t="n">
        <v>3362</v>
      </c>
      <c r="I231" s="12" t="n">
        <f aca="false">G231*H231</f>
        <v>47068</v>
      </c>
      <c r="J231" s="14" t="n">
        <f aca="false">(I231/$J$176*10000)+7000</f>
        <v>7470.68</v>
      </c>
      <c r="K231" s="12" t="n">
        <v>2008</v>
      </c>
    </row>
    <row r="232" customFormat="false" ht="15" hidden="false" customHeight="false" outlineLevel="0" collapsed="false">
      <c r="A232" s="5" t="n">
        <v>118</v>
      </c>
      <c r="B232" s="0" t="s">
        <v>2635</v>
      </c>
      <c r="C232" s="22" t="n">
        <v>19</v>
      </c>
      <c r="D232" s="0" t="s">
        <v>3255</v>
      </c>
      <c r="E232" s="0" t="s">
        <v>2983</v>
      </c>
      <c r="F232" s="3" t="n">
        <v>162885</v>
      </c>
      <c r="G232" s="0" t="n">
        <v>17</v>
      </c>
      <c r="H232" s="0" t="n">
        <v>3362</v>
      </c>
      <c r="I232" s="12" t="n">
        <f aca="false">G232*H232</f>
        <v>57154</v>
      </c>
      <c r="J232" s="14" t="n">
        <f aca="false">(I232/$J$176*10000)+7000</f>
        <v>7571.54</v>
      </c>
      <c r="K232" s="12" t="n">
        <v>2008</v>
      </c>
    </row>
    <row r="233" customFormat="false" ht="15" hidden="false" customHeight="false" outlineLevel="0" collapsed="false">
      <c r="A233" s="5" t="n">
        <v>118</v>
      </c>
      <c r="B233" s="0" t="s">
        <v>2635</v>
      </c>
      <c r="C233" s="22" t="n">
        <v>2</v>
      </c>
      <c r="D233" s="0" t="s">
        <v>3256</v>
      </c>
      <c r="E233" s="0" t="s">
        <v>2986</v>
      </c>
      <c r="F233" s="3" t="n">
        <v>803329</v>
      </c>
      <c r="G233" s="0" t="n">
        <v>39</v>
      </c>
      <c r="H233" s="0" t="n">
        <v>3362</v>
      </c>
      <c r="I233" s="12" t="n">
        <f aca="false">G233*H233</f>
        <v>131118</v>
      </c>
      <c r="J233" s="14" t="n">
        <f aca="false">(I233/$J$176*10000)+7000</f>
        <v>8311.18</v>
      </c>
      <c r="K233" s="12" t="n">
        <v>2008</v>
      </c>
    </row>
    <row r="234" customFormat="false" ht="15" hidden="false" customHeight="false" outlineLevel="0" collapsed="false">
      <c r="A234" s="5" t="n">
        <v>118</v>
      </c>
      <c r="B234" s="0" t="s">
        <v>2635</v>
      </c>
      <c r="C234" s="22" t="n">
        <v>31</v>
      </c>
      <c r="D234" s="0" t="s">
        <v>3257</v>
      </c>
      <c r="E234" s="0" t="s">
        <v>2988</v>
      </c>
      <c r="F234" s="3" t="n">
        <v>123255</v>
      </c>
      <c r="G234" s="0" t="n">
        <v>15</v>
      </c>
      <c r="H234" s="0" t="n">
        <v>3362</v>
      </c>
      <c r="I234" s="12" t="n">
        <f aca="false">G234*H234</f>
        <v>50430</v>
      </c>
      <c r="J234" s="14" t="n">
        <f aca="false">(I234/$J$176*10000)+7000</f>
        <v>7504.3</v>
      </c>
      <c r="K234" s="12" t="n">
        <v>2008</v>
      </c>
    </row>
    <row r="235" customFormat="false" ht="15" hidden="false" customHeight="false" outlineLevel="0" collapsed="false">
      <c r="A235" s="5" t="n">
        <v>118</v>
      </c>
      <c r="B235" s="0" t="s">
        <v>2635</v>
      </c>
      <c r="C235" s="22" t="n">
        <v>27</v>
      </c>
      <c r="D235" s="0" t="s">
        <v>3258</v>
      </c>
      <c r="E235" s="0" t="s">
        <v>2990</v>
      </c>
      <c r="F235" s="3" t="n">
        <v>142497</v>
      </c>
      <c r="G235" s="0" t="n">
        <v>16</v>
      </c>
      <c r="H235" s="0" t="n">
        <v>3362</v>
      </c>
      <c r="I235" s="12" t="n">
        <f aca="false">G235*H235</f>
        <v>53792</v>
      </c>
      <c r="J235" s="14" t="n">
        <f aca="false">(I235/$J$176*10000)+7000</f>
        <v>7537.92</v>
      </c>
      <c r="K235" s="12" t="n">
        <v>2008</v>
      </c>
    </row>
    <row r="236" customFormat="false" ht="15" hidden="false" customHeight="false" outlineLevel="0" collapsed="false">
      <c r="A236" s="5" t="n">
        <v>118</v>
      </c>
      <c r="B236" s="0" t="s">
        <v>2635</v>
      </c>
      <c r="C236" s="22" t="n">
        <v>9</v>
      </c>
      <c r="D236" s="0" t="s">
        <v>3259</v>
      </c>
      <c r="E236" s="0" t="s">
        <v>2992</v>
      </c>
      <c r="F236" s="3" t="n">
        <v>210146</v>
      </c>
      <c r="G236" s="0" t="n">
        <v>20</v>
      </c>
      <c r="H236" s="0" t="n">
        <v>3362</v>
      </c>
      <c r="I236" s="12" t="n">
        <f aca="false">G236*H236</f>
        <v>67240</v>
      </c>
      <c r="J236" s="14" t="n">
        <f aca="false">(I236/$J$176*10000)+7000</f>
        <v>7672.4</v>
      </c>
      <c r="K236" s="12" t="n">
        <v>2008</v>
      </c>
    </row>
    <row r="237" customFormat="false" ht="15" hidden="false" customHeight="false" outlineLevel="0" collapsed="false">
      <c r="A237" s="5" t="n">
        <v>118</v>
      </c>
      <c r="B237" s="0" t="s">
        <v>2635</v>
      </c>
      <c r="C237" s="22" t="n">
        <v>14</v>
      </c>
      <c r="D237" s="0" t="s">
        <v>3260</v>
      </c>
      <c r="E237" s="0" t="s">
        <v>2994</v>
      </c>
      <c r="F237" s="3" t="n">
        <v>178915</v>
      </c>
      <c r="G237" s="0" t="n">
        <v>18</v>
      </c>
      <c r="H237" s="0" t="n">
        <v>3362</v>
      </c>
      <c r="I237" s="12" t="n">
        <f aca="false">G237*H237</f>
        <v>60516</v>
      </c>
      <c r="J237" s="14" t="n">
        <f aca="false">(I237/$J$176*10000)+7000</f>
        <v>7605.16</v>
      </c>
      <c r="K237" s="12" t="n">
        <v>2008</v>
      </c>
    </row>
    <row r="238" customFormat="false" ht="15" hidden="false" customHeight="false" outlineLevel="0" collapsed="false">
      <c r="A238" s="5" t="n">
        <v>118</v>
      </c>
      <c r="B238" s="0" t="s">
        <v>2635</v>
      </c>
      <c r="C238" s="22" t="n">
        <v>16</v>
      </c>
      <c r="D238" s="0" t="s">
        <v>3261</v>
      </c>
      <c r="E238" s="0" t="s">
        <v>3000</v>
      </c>
      <c r="F238" s="3" t="n">
        <v>173531</v>
      </c>
      <c r="G238" s="0" t="n">
        <v>18</v>
      </c>
      <c r="H238" s="0" t="n">
        <v>3362</v>
      </c>
      <c r="I238" s="12" t="n">
        <f aca="false">G238*H238</f>
        <v>60516</v>
      </c>
      <c r="J238" s="14" t="n">
        <f aca="false">(I238/$J$176*10000)+7000</f>
        <v>7605.16</v>
      </c>
      <c r="K238" s="12" t="n">
        <v>2008</v>
      </c>
    </row>
    <row r="239" customFormat="false" ht="15" hidden="false" customHeight="false" outlineLevel="0" collapsed="false">
      <c r="A239" s="5" t="n">
        <v>119</v>
      </c>
      <c r="B239" s="0" t="s">
        <v>2635</v>
      </c>
      <c r="C239" s="22" t="n">
        <v>20</v>
      </c>
      <c r="D239" s="0" t="s">
        <v>3262</v>
      </c>
      <c r="E239" s="0" t="s">
        <v>3008</v>
      </c>
      <c r="F239" s="3" t="n">
        <v>158812</v>
      </c>
      <c r="G239" s="0" t="n">
        <v>17</v>
      </c>
      <c r="H239" s="0" t="n">
        <v>3362</v>
      </c>
      <c r="I239" s="12" t="n">
        <f aca="false">G239*H239</f>
        <v>57154</v>
      </c>
      <c r="J239" s="14" t="n">
        <f aca="false">(I239/$J$176*10000)+7000</f>
        <v>7571.54</v>
      </c>
      <c r="K239" s="12" t="n">
        <v>2008</v>
      </c>
      <c r="L239" s="3" t="n">
        <f aca="false">SUM(I239:I249)</f>
        <v>796794</v>
      </c>
    </row>
    <row r="240" customFormat="false" ht="15" hidden="false" customHeight="false" outlineLevel="0" collapsed="false">
      <c r="A240" s="5" t="n">
        <v>119</v>
      </c>
      <c r="B240" s="0" t="s">
        <v>2635</v>
      </c>
      <c r="C240" s="22" t="n">
        <v>15</v>
      </c>
      <c r="D240" s="0" t="s">
        <v>3263</v>
      </c>
      <c r="E240" s="0" t="s">
        <v>3004</v>
      </c>
      <c r="F240" s="3" t="n">
        <v>176139</v>
      </c>
      <c r="G240" s="0" t="n">
        <v>18</v>
      </c>
      <c r="H240" s="0" t="n">
        <v>3362</v>
      </c>
      <c r="I240" s="12" t="n">
        <f aca="false">G240*H240</f>
        <v>60516</v>
      </c>
      <c r="J240" s="14" t="n">
        <f aca="false">(I240/$J$176*10000)+7000</f>
        <v>7605.16</v>
      </c>
      <c r="K240" s="12" t="n">
        <v>2008</v>
      </c>
    </row>
    <row r="241" customFormat="false" ht="15" hidden="false" customHeight="false" outlineLevel="0" collapsed="false">
      <c r="A241" s="5" t="n">
        <v>119</v>
      </c>
      <c r="B241" s="0" t="s">
        <v>2635</v>
      </c>
      <c r="C241" s="22" t="n">
        <v>5</v>
      </c>
      <c r="D241" s="0" t="s">
        <v>3264</v>
      </c>
      <c r="E241" s="0" t="s">
        <v>3006</v>
      </c>
      <c r="F241" s="3" t="n">
        <v>331779</v>
      </c>
      <c r="G241" s="0" t="n">
        <v>25</v>
      </c>
      <c r="H241" s="0" t="n">
        <v>3362</v>
      </c>
      <c r="I241" s="12" t="n">
        <f aca="false">G241*H241</f>
        <v>84050</v>
      </c>
      <c r="J241" s="14" t="n">
        <f aca="false">(I241/$J$176*10000)+7000</f>
        <v>7840.5</v>
      </c>
      <c r="K241" s="12" t="n">
        <v>2008</v>
      </c>
    </row>
    <row r="242" customFormat="false" ht="15" hidden="false" customHeight="false" outlineLevel="0" collapsed="false">
      <c r="A242" s="15" t="n">
        <v>119</v>
      </c>
      <c r="B242" s="12" t="s">
        <v>2635</v>
      </c>
      <c r="C242" s="23" t="n">
        <v>1</v>
      </c>
      <c r="D242" s="12" t="s">
        <v>3265</v>
      </c>
      <c r="E242" s="12" t="s">
        <v>3002</v>
      </c>
      <c r="F242" s="14" t="n">
        <v>2364230</v>
      </c>
      <c r="G242" s="12" t="n">
        <v>68</v>
      </c>
      <c r="H242" s="12" t="n">
        <v>3362</v>
      </c>
      <c r="I242" s="12" t="n">
        <f aca="false">G242*H242</f>
        <v>228616</v>
      </c>
      <c r="J242" s="14" t="n">
        <f aca="false">(I242/$J$176*10000)+7000</f>
        <v>9286.16</v>
      </c>
      <c r="K242" s="12" t="n">
        <v>2008</v>
      </c>
    </row>
    <row r="243" customFormat="false" ht="15" hidden="false" customHeight="false" outlineLevel="0" collapsed="false">
      <c r="A243" s="15" t="n">
        <v>119</v>
      </c>
      <c r="B243" s="12" t="s">
        <v>2635</v>
      </c>
      <c r="C243" s="23" t="n">
        <v>33</v>
      </c>
      <c r="D243" s="12" t="s">
        <v>3266</v>
      </c>
      <c r="E243" s="12" t="s">
        <v>3002</v>
      </c>
      <c r="F243" s="14" t="n">
        <v>117558</v>
      </c>
      <c r="G243" s="12" t="n">
        <v>14</v>
      </c>
      <c r="H243" s="12" t="n">
        <v>3362</v>
      </c>
      <c r="I243" s="12" t="n">
        <f aca="false">G243*H243</f>
        <v>47068</v>
      </c>
      <c r="J243" s="14" t="n">
        <f aca="false">(I243/$J$176*10000)+7000</f>
        <v>7470.68</v>
      </c>
      <c r="K243" s="12" t="n">
        <v>2008</v>
      </c>
    </row>
    <row r="244" customFormat="false" ht="15" hidden="false" customHeight="false" outlineLevel="0" collapsed="false">
      <c r="A244" s="5" t="n">
        <v>119</v>
      </c>
      <c r="B244" s="0" t="s">
        <v>2635</v>
      </c>
      <c r="C244" s="22" t="n">
        <v>23</v>
      </c>
      <c r="D244" s="0" t="s">
        <v>3267</v>
      </c>
      <c r="E244" s="0" t="s">
        <v>1932</v>
      </c>
      <c r="F244" s="3" t="n">
        <v>145441</v>
      </c>
      <c r="G244" s="0" t="n">
        <v>16</v>
      </c>
      <c r="H244" s="0" t="n">
        <v>3362</v>
      </c>
      <c r="I244" s="12" t="n">
        <f aca="false">G244*H244</f>
        <v>53792</v>
      </c>
      <c r="J244" s="14" t="n">
        <f aca="false">(I244/$J$176*10000)+7000</f>
        <v>7537.92</v>
      </c>
      <c r="K244" s="12" t="n">
        <v>2008</v>
      </c>
    </row>
    <row r="245" customFormat="false" ht="15" hidden="false" customHeight="false" outlineLevel="0" collapsed="false">
      <c r="A245" s="5" t="n">
        <v>119</v>
      </c>
      <c r="B245" s="0" t="s">
        <v>2635</v>
      </c>
      <c r="C245" s="22" t="n">
        <v>36</v>
      </c>
      <c r="D245" s="0" t="s">
        <v>3268</v>
      </c>
      <c r="E245" s="0" t="s">
        <v>3015</v>
      </c>
      <c r="F245" s="3" t="n">
        <v>111787</v>
      </c>
      <c r="G245" s="0" t="n">
        <v>14</v>
      </c>
      <c r="H245" s="0" t="n">
        <v>3362</v>
      </c>
      <c r="I245" s="12" t="n">
        <f aca="false">G245*H245</f>
        <v>47068</v>
      </c>
      <c r="J245" s="14" t="n">
        <f aca="false">(I245/$J$176*10000)+7000</f>
        <v>7470.68</v>
      </c>
      <c r="K245" s="12" t="n">
        <v>2008</v>
      </c>
    </row>
    <row r="246" customFormat="false" ht="15" hidden="false" customHeight="false" outlineLevel="0" collapsed="false">
      <c r="A246" s="5" t="n">
        <v>119</v>
      </c>
      <c r="B246" s="0" t="s">
        <v>2635</v>
      </c>
      <c r="C246" s="22" t="n">
        <v>29</v>
      </c>
      <c r="D246" s="0" t="s">
        <v>3269</v>
      </c>
      <c r="E246" s="0" t="s">
        <v>3015</v>
      </c>
      <c r="F246" s="3" t="n">
        <v>132975</v>
      </c>
      <c r="G246" s="0" t="n">
        <v>15</v>
      </c>
      <c r="H246" s="0" t="n">
        <v>3362</v>
      </c>
      <c r="I246" s="12" t="n">
        <f aca="false">G246*H246</f>
        <v>50430</v>
      </c>
      <c r="J246" s="14" t="n">
        <f aca="false">(I246/$J$176*10000)+7000</f>
        <v>7504.3</v>
      </c>
      <c r="K246" s="12" t="n">
        <v>2008</v>
      </c>
    </row>
    <row r="247" customFormat="false" ht="15" hidden="false" customHeight="false" outlineLevel="0" collapsed="false">
      <c r="A247" s="5" t="n">
        <v>119</v>
      </c>
      <c r="B247" s="0" t="s">
        <v>2635</v>
      </c>
      <c r="C247" s="22" t="n">
        <v>24</v>
      </c>
      <c r="D247" s="0" t="s">
        <v>3270</v>
      </c>
      <c r="E247" s="0" t="s">
        <v>3017</v>
      </c>
      <c r="F247" s="3" t="n">
        <v>145380</v>
      </c>
      <c r="G247" s="0" t="n">
        <v>16</v>
      </c>
      <c r="H247" s="0" t="n">
        <v>3362</v>
      </c>
      <c r="I247" s="12" t="n">
        <f aca="false">G247*H247</f>
        <v>53792</v>
      </c>
      <c r="J247" s="14" t="n">
        <f aca="false">(I247/$J$176*10000)+7000</f>
        <v>7537.92</v>
      </c>
      <c r="K247" s="12" t="n">
        <v>2008</v>
      </c>
    </row>
    <row r="248" customFormat="false" ht="15" hidden="false" customHeight="false" outlineLevel="0" collapsed="false">
      <c r="A248" s="5" t="n">
        <v>119</v>
      </c>
      <c r="B248" s="0" t="s">
        <v>2635</v>
      </c>
      <c r="C248" s="22" t="n">
        <v>8</v>
      </c>
      <c r="D248" s="0" t="s">
        <v>3271</v>
      </c>
      <c r="E248" s="0" t="s">
        <v>3017</v>
      </c>
      <c r="F248" s="3" t="n">
        <v>252127</v>
      </c>
      <c r="G248" s="0" t="n">
        <v>21</v>
      </c>
      <c r="H248" s="0" t="n">
        <v>3362</v>
      </c>
      <c r="I248" s="12" t="n">
        <f aca="false">G248*H248</f>
        <v>70602</v>
      </c>
      <c r="J248" s="14" t="n">
        <f aca="false">(I248/$J$176*10000)+7000</f>
        <v>7706.02</v>
      </c>
      <c r="K248" s="12" t="n">
        <v>2008</v>
      </c>
    </row>
    <row r="249" customFormat="false" ht="15" hidden="false" customHeight="false" outlineLevel="0" collapsed="false">
      <c r="A249" s="5" t="n">
        <v>119</v>
      </c>
      <c r="B249" s="0" t="s">
        <v>2635</v>
      </c>
      <c r="C249" s="22" t="n">
        <v>38</v>
      </c>
      <c r="D249" s="0" t="s">
        <v>3272</v>
      </c>
      <c r="E249" s="0" t="s">
        <v>3019</v>
      </c>
      <c r="F249" s="3" t="n">
        <v>104312</v>
      </c>
      <c r="G249" s="0" t="n">
        <v>13</v>
      </c>
      <c r="H249" s="0" t="n">
        <v>3362</v>
      </c>
      <c r="I249" s="12" t="n">
        <f aca="false">G249*H249</f>
        <v>43706</v>
      </c>
      <c r="J249" s="14" t="n">
        <f aca="false">(I249/$J$176*10000)+7000</f>
        <v>7437.06</v>
      </c>
      <c r="K249" s="12" t="n">
        <v>2008</v>
      </c>
    </row>
    <row r="250" customFormat="false" ht="15" hidden="false" customHeight="false" outlineLevel="0" collapsed="false">
      <c r="A250" s="5" t="n">
        <v>120</v>
      </c>
      <c r="B250" s="0" t="s">
        <v>2635</v>
      </c>
      <c r="C250" s="22" t="n">
        <v>4</v>
      </c>
      <c r="D250" s="0" t="s">
        <v>3273</v>
      </c>
      <c r="E250" s="0" t="s">
        <v>3021</v>
      </c>
      <c r="F250" s="3" t="n">
        <v>342703</v>
      </c>
      <c r="G250" s="0" t="n">
        <v>25</v>
      </c>
      <c r="H250" s="0" t="n">
        <v>3362</v>
      </c>
      <c r="I250" s="12" t="n">
        <f aca="false">G250*H250</f>
        <v>84050</v>
      </c>
      <c r="J250" s="14" t="n">
        <f aca="false">(I250/$J$176*10000)+7000</f>
        <v>7840.5</v>
      </c>
      <c r="K250" s="12" t="n">
        <v>2008</v>
      </c>
      <c r="L250" s="3" t="n">
        <f aca="false">SUM(I250:I260)</f>
        <v>699296</v>
      </c>
    </row>
    <row r="251" customFormat="false" ht="15" hidden="false" customHeight="false" outlineLevel="0" collapsed="false">
      <c r="A251" s="5" t="n">
        <v>120</v>
      </c>
      <c r="B251" s="0" t="s">
        <v>2635</v>
      </c>
      <c r="C251" s="22" t="n">
        <v>6</v>
      </c>
      <c r="D251" s="0" t="s">
        <v>3274</v>
      </c>
      <c r="E251" s="0" t="s">
        <v>3023</v>
      </c>
      <c r="F251" s="3" t="n">
        <v>289504</v>
      </c>
      <c r="G251" s="0" t="n">
        <v>23</v>
      </c>
      <c r="H251" s="0" t="n">
        <v>3362</v>
      </c>
      <c r="I251" s="12" t="n">
        <f aca="false">G251*H251</f>
        <v>77326</v>
      </c>
      <c r="J251" s="14" t="n">
        <f aca="false">(I251/$J$176*10000)+7000</f>
        <v>7773.26</v>
      </c>
      <c r="K251" s="12" t="n">
        <v>2008</v>
      </c>
    </row>
    <row r="252" customFormat="false" ht="15" hidden="false" customHeight="false" outlineLevel="0" collapsed="false">
      <c r="A252" s="5" t="n">
        <v>120</v>
      </c>
      <c r="B252" s="0" t="s">
        <v>2635</v>
      </c>
      <c r="C252" s="22" t="n">
        <v>10</v>
      </c>
      <c r="D252" s="0" t="s">
        <v>3275</v>
      </c>
      <c r="E252" s="0" t="s">
        <v>3025</v>
      </c>
      <c r="F252" s="3" t="n">
        <v>204661</v>
      </c>
      <c r="G252" s="0" t="n">
        <v>19</v>
      </c>
      <c r="H252" s="0" t="n">
        <v>3362</v>
      </c>
      <c r="I252" s="12" t="n">
        <f aca="false">G252*H252</f>
        <v>63878</v>
      </c>
      <c r="J252" s="14" t="n">
        <f aca="false">(I252/$J$176*10000)+7000</f>
        <v>7638.78</v>
      </c>
      <c r="K252" s="12" t="n">
        <v>2008</v>
      </c>
    </row>
    <row r="253" customFormat="false" ht="15" hidden="false" customHeight="false" outlineLevel="0" collapsed="false">
      <c r="A253" s="5" t="n">
        <v>120</v>
      </c>
      <c r="B253" s="0" t="s">
        <v>2635</v>
      </c>
      <c r="C253" s="22" t="n">
        <v>3</v>
      </c>
      <c r="D253" s="0" t="s">
        <v>3276</v>
      </c>
      <c r="E253" s="0" t="s">
        <v>2288</v>
      </c>
      <c r="F253" s="3" t="n">
        <v>448028</v>
      </c>
      <c r="G253" s="0" t="n">
        <v>29</v>
      </c>
      <c r="H253" s="0" t="n">
        <v>3362</v>
      </c>
      <c r="I253" s="12" t="n">
        <f aca="false">G253*H253</f>
        <v>97498</v>
      </c>
      <c r="J253" s="14" t="n">
        <f aca="false">(I253/$J$176*10000)+7000</f>
        <v>7974.98</v>
      </c>
      <c r="K253" s="12" t="n">
        <v>2008</v>
      </c>
    </row>
    <row r="254" customFormat="false" ht="15" hidden="false" customHeight="false" outlineLevel="0" collapsed="false">
      <c r="A254" s="5" t="n">
        <v>120</v>
      </c>
      <c r="B254" s="0" t="s">
        <v>2635</v>
      </c>
      <c r="C254" s="22" t="n">
        <v>32</v>
      </c>
      <c r="D254" s="0" t="s">
        <v>3277</v>
      </c>
      <c r="E254" s="0" t="s">
        <v>2955</v>
      </c>
      <c r="F254" s="3" t="n">
        <v>120004</v>
      </c>
      <c r="G254" s="0" t="n">
        <v>15</v>
      </c>
      <c r="H254" s="0" t="n">
        <v>3362</v>
      </c>
      <c r="I254" s="12" t="n">
        <f aca="false">G254*H254</f>
        <v>50430</v>
      </c>
      <c r="J254" s="14" t="n">
        <f aca="false">(I254/$J$176*10000)+7000</f>
        <v>7504.3</v>
      </c>
      <c r="K254" s="12" t="n">
        <v>2008</v>
      </c>
    </row>
    <row r="255" customFormat="false" ht="15" hidden="false" customHeight="false" outlineLevel="0" collapsed="false">
      <c r="A255" s="5" t="n">
        <v>120</v>
      </c>
      <c r="B255" s="0" t="s">
        <v>2635</v>
      </c>
      <c r="C255" s="22" t="n">
        <v>30</v>
      </c>
      <c r="D255" s="0" t="s">
        <v>3278</v>
      </c>
      <c r="E255" s="0" t="s">
        <v>3030</v>
      </c>
      <c r="F255" s="3" t="n">
        <v>131513</v>
      </c>
      <c r="G255" s="0" t="n">
        <v>15</v>
      </c>
      <c r="H255" s="0" t="n">
        <v>3362</v>
      </c>
      <c r="I255" s="12" t="n">
        <f aca="false">G255*H255</f>
        <v>50430</v>
      </c>
      <c r="J255" s="14" t="n">
        <f aca="false">(I255/$J$176*10000)+7000</f>
        <v>7504.3</v>
      </c>
      <c r="K255" s="12" t="n">
        <v>2008</v>
      </c>
    </row>
    <row r="256" customFormat="false" ht="15" hidden="false" customHeight="false" outlineLevel="0" collapsed="false">
      <c r="A256" s="5" t="n">
        <v>120</v>
      </c>
      <c r="B256" s="0" t="s">
        <v>2635</v>
      </c>
      <c r="C256" s="22" t="n">
        <v>35</v>
      </c>
      <c r="D256" s="0" t="s">
        <v>3279</v>
      </c>
      <c r="E256" s="0" t="s">
        <v>3032</v>
      </c>
      <c r="F256" s="3" t="n">
        <v>114472</v>
      </c>
      <c r="G256" s="0" t="n">
        <v>14</v>
      </c>
      <c r="H256" s="0" t="n">
        <v>3362</v>
      </c>
      <c r="I256" s="12" t="n">
        <f aca="false">G256*H256</f>
        <v>47068</v>
      </c>
      <c r="J256" s="14" t="n">
        <f aca="false">(I256/$J$176*10000)+7000</f>
        <v>7470.68</v>
      </c>
      <c r="K256" s="12" t="n">
        <v>2008</v>
      </c>
    </row>
    <row r="257" customFormat="false" ht="15" hidden="false" customHeight="false" outlineLevel="0" collapsed="false">
      <c r="A257" s="5" t="n">
        <v>120</v>
      </c>
      <c r="B257" s="0" t="s">
        <v>2635</v>
      </c>
      <c r="C257" s="22" t="n">
        <v>34</v>
      </c>
      <c r="D257" s="0" t="s">
        <v>3280</v>
      </c>
      <c r="E257" s="0" t="s">
        <v>3036</v>
      </c>
      <c r="F257" s="3" t="n">
        <v>116064</v>
      </c>
      <c r="G257" s="0" t="n">
        <v>14</v>
      </c>
      <c r="H257" s="0" t="n">
        <v>3362</v>
      </c>
      <c r="I257" s="12" t="n">
        <f aca="false">G257*H257</f>
        <v>47068</v>
      </c>
      <c r="J257" s="14" t="n">
        <f aca="false">(I257/$J$176*10000)+7000</f>
        <v>7470.68</v>
      </c>
      <c r="K257" s="12" t="n">
        <v>2008</v>
      </c>
    </row>
    <row r="258" customFormat="false" ht="15" hidden="false" customHeight="false" outlineLevel="0" collapsed="false">
      <c r="A258" s="5" t="n">
        <v>120</v>
      </c>
      <c r="B258" s="0" t="s">
        <v>2635</v>
      </c>
      <c r="C258" s="22" t="n">
        <v>22</v>
      </c>
      <c r="D258" s="0" t="s">
        <v>3281</v>
      </c>
      <c r="E258" s="0" t="s">
        <v>3040</v>
      </c>
      <c r="F258" s="3" t="n">
        <v>153479</v>
      </c>
      <c r="G258" s="0" t="n">
        <v>17</v>
      </c>
      <c r="H258" s="0" t="n">
        <v>3362</v>
      </c>
      <c r="I258" s="12" t="n">
        <f aca="false">G258*H258</f>
        <v>57154</v>
      </c>
      <c r="J258" s="14" t="n">
        <f aca="false">(I258/$J$176*10000)+7000</f>
        <v>7571.54</v>
      </c>
      <c r="K258" s="12" t="n">
        <v>2008</v>
      </c>
    </row>
    <row r="259" customFormat="false" ht="15" hidden="false" customHeight="false" outlineLevel="0" collapsed="false">
      <c r="A259" s="5" t="n">
        <v>120</v>
      </c>
      <c r="B259" s="0" t="s">
        <v>2635</v>
      </c>
      <c r="C259" s="22" t="n">
        <v>13</v>
      </c>
      <c r="D259" s="0" t="s">
        <v>3282</v>
      </c>
      <c r="E259" s="0" t="s">
        <v>3038</v>
      </c>
      <c r="F259" s="3" t="n">
        <v>182903</v>
      </c>
      <c r="G259" s="0" t="n">
        <v>18</v>
      </c>
      <c r="H259" s="0" t="n">
        <v>3362</v>
      </c>
      <c r="I259" s="12" t="n">
        <f aca="false">G259*H259</f>
        <v>60516</v>
      </c>
      <c r="J259" s="14" t="n">
        <f aca="false">(I259/$J$176*10000)+7000</f>
        <v>7605.16</v>
      </c>
      <c r="K259" s="12" t="n">
        <v>2008</v>
      </c>
    </row>
    <row r="260" customFormat="false" ht="15" hidden="false" customHeight="false" outlineLevel="0" collapsed="false">
      <c r="A260" s="5" t="n">
        <v>120</v>
      </c>
      <c r="B260" s="0" t="s">
        <v>2635</v>
      </c>
      <c r="C260" s="22" t="n">
        <v>11</v>
      </c>
      <c r="D260" s="0" t="s">
        <v>3283</v>
      </c>
      <c r="E260" s="0" t="s">
        <v>3042</v>
      </c>
      <c r="F260" s="3" t="n">
        <v>194461</v>
      </c>
      <c r="G260" s="0" t="n">
        <v>19</v>
      </c>
      <c r="H260" s="0" t="n">
        <v>3362</v>
      </c>
      <c r="I260" s="12" t="n">
        <f aca="false">G260*H260</f>
        <v>63878</v>
      </c>
      <c r="J260" s="14" t="n">
        <f aca="false">(I260/$J$176*10000)+7000</f>
        <v>7638.78</v>
      </c>
      <c r="K260" s="12" t="n">
        <v>2008</v>
      </c>
    </row>
    <row r="261" customFormat="false" ht="15" hidden="false" customHeight="false" outlineLevel="0" collapsed="false">
      <c r="A261" s="5" t="n">
        <v>121</v>
      </c>
      <c r="B261" s="0" t="s">
        <v>944</v>
      </c>
      <c r="C261" s="22" t="n">
        <v>9</v>
      </c>
      <c r="D261" s="0" t="s">
        <v>3284</v>
      </c>
      <c r="E261" s="0" t="s">
        <v>3054</v>
      </c>
      <c r="F261" s="3" t="n">
        <v>114486</v>
      </c>
      <c r="G261" s="0" t="n">
        <v>14</v>
      </c>
      <c r="H261" s="0" t="n">
        <v>3250</v>
      </c>
      <c r="I261" s="12" t="n">
        <f aca="false">G261*H261</f>
        <v>45500</v>
      </c>
      <c r="J261" s="14" t="n">
        <f aca="false">(I261/$J$176*10000)+7000</f>
        <v>7455</v>
      </c>
      <c r="K261" s="12" t="n">
        <v>2014</v>
      </c>
      <c r="L261" s="3" t="n">
        <f aca="false">SUM(I261:I272)</f>
        <v>682500</v>
      </c>
      <c r="N261" s="0" t="str">
        <f aca="false">D261&amp;" - "&amp;E261&amp;" - "&amp;B261</f>
        <v>Aryānah (Ariana) - ARY - TUN</v>
      </c>
      <c r="O261" s="32" t="n">
        <f aca="false">J261/100</f>
        <v>74.55</v>
      </c>
    </row>
    <row r="262" customFormat="false" ht="15" hidden="false" customHeight="false" outlineLevel="0" collapsed="false">
      <c r="A262" s="5" t="n">
        <v>121</v>
      </c>
      <c r="B262" s="0" t="s">
        <v>944</v>
      </c>
      <c r="C262" s="22" t="n">
        <v>4</v>
      </c>
      <c r="D262" s="0" t="s">
        <v>3285</v>
      </c>
      <c r="E262" s="0" t="s">
        <v>3054</v>
      </c>
      <c r="F262" s="3" t="n">
        <v>142953</v>
      </c>
      <c r="G262" s="0" t="n">
        <v>16</v>
      </c>
      <c r="H262" s="0" t="n">
        <v>3250</v>
      </c>
      <c r="I262" s="12" t="n">
        <f aca="false">G262*H262</f>
        <v>52000</v>
      </c>
      <c r="J262" s="14" t="n">
        <f aca="false">(I262/$J$176*10000)+7000</f>
        <v>7520</v>
      </c>
      <c r="K262" s="12" t="n">
        <v>2014</v>
      </c>
      <c r="N262" s="0" t="str">
        <f aca="false">D262&amp;" - "&amp;E262&amp;" - "&amp;B262</f>
        <v>At-Taḍāman (Ettadhamen-Mnihla) - ARY - TUN</v>
      </c>
      <c r="O262" s="32" t="n">
        <f aca="false">J262/100</f>
        <v>75.2</v>
      </c>
    </row>
    <row r="263" customFormat="false" ht="15" hidden="false" customHeight="false" outlineLevel="0" collapsed="false">
      <c r="A263" s="5" t="n">
        <v>121</v>
      </c>
      <c r="B263" s="0" t="s">
        <v>944</v>
      </c>
      <c r="C263" s="22" t="n">
        <v>8</v>
      </c>
      <c r="D263" s="0" t="s">
        <v>3286</v>
      </c>
      <c r="E263" s="0" t="s">
        <v>3054</v>
      </c>
      <c r="F263" s="3" t="n">
        <v>129693</v>
      </c>
      <c r="G263" s="0" t="n">
        <v>15</v>
      </c>
      <c r="H263" s="0" t="n">
        <v>3250</v>
      </c>
      <c r="I263" s="12" t="n">
        <f aca="false">G263*H263</f>
        <v>48750</v>
      </c>
      <c r="J263" s="14" t="n">
        <f aca="false">(I263/$J$176*10000)+7000</f>
        <v>7487.5</v>
      </c>
      <c r="K263" s="12" t="n">
        <v>2014</v>
      </c>
      <c r="N263" s="0" t="str">
        <f aca="false">D263&amp;" - "&amp;E263&amp;" - "&amp;B263</f>
        <v>Sukrah (La Soukra) - ARY - TUN</v>
      </c>
      <c r="O263" s="32" t="n">
        <f aca="false">J263/100</f>
        <v>74.875</v>
      </c>
    </row>
    <row r="264" customFormat="false" ht="15" hidden="false" customHeight="false" outlineLevel="0" collapsed="false">
      <c r="A264" s="5" t="n">
        <v>121</v>
      </c>
      <c r="B264" s="0" t="s">
        <v>944</v>
      </c>
      <c r="C264" s="22" t="n">
        <v>12</v>
      </c>
      <c r="D264" s="0" t="s">
        <v>3287</v>
      </c>
      <c r="E264" s="0" t="s">
        <v>871</v>
      </c>
      <c r="F264" s="3" t="n">
        <v>104586</v>
      </c>
      <c r="G264" s="0" t="n">
        <v>13</v>
      </c>
      <c r="H264" s="0" t="n">
        <v>3250</v>
      </c>
      <c r="I264" s="12" t="n">
        <f aca="false">G264*H264</f>
        <v>42250</v>
      </c>
      <c r="J264" s="14" t="n">
        <f aca="false">(I264/$J$176*10000)+7000</f>
        <v>7422.5</v>
      </c>
      <c r="K264" s="12" t="n">
        <v>2014</v>
      </c>
      <c r="N264" s="0" t="str">
        <f aca="false">D264&amp;" - "&amp;E264&amp;" - "&amp;B264</f>
        <v>Al-Murūj (El Mourouj) - BAR - TUN</v>
      </c>
      <c r="O264" s="32" t="n">
        <f aca="false">J264/100</f>
        <v>74.225</v>
      </c>
    </row>
    <row r="265" customFormat="false" ht="15" hidden="false" customHeight="false" outlineLevel="0" collapsed="false">
      <c r="A265" s="5" t="n">
        <v>121</v>
      </c>
      <c r="B265" s="0" t="s">
        <v>944</v>
      </c>
      <c r="C265" s="22" t="n">
        <v>11</v>
      </c>
      <c r="D265" s="0" t="s">
        <v>3288</v>
      </c>
      <c r="E265" s="0" t="s">
        <v>871</v>
      </c>
      <c r="F265" s="3" t="n">
        <v>106167</v>
      </c>
      <c r="G265" s="0" t="n">
        <v>14</v>
      </c>
      <c r="H265" s="0" t="n">
        <v>3250</v>
      </c>
      <c r="I265" s="12" t="n">
        <f aca="false">G265*H265</f>
        <v>45500</v>
      </c>
      <c r="J265" s="14" t="n">
        <f aca="false">(I265/$J$176*10000)+7000</f>
        <v>7455</v>
      </c>
      <c r="K265" s="12" t="n">
        <v>2014</v>
      </c>
      <c r="N265" s="0" t="str">
        <f aca="false">D265&amp;" - "&amp;E265&amp;" - "&amp;B265</f>
        <v>Mūḥammadiyat Fushānah (Mohamedia-Fouchana) - BAR - TUN</v>
      </c>
      <c r="O265" s="32" t="n">
        <f aca="false">J265/100</f>
        <v>74.55</v>
      </c>
    </row>
    <row r="266" customFormat="false" ht="15" hidden="false" customHeight="false" outlineLevel="0" collapsed="false">
      <c r="A266" s="5" t="n">
        <v>121</v>
      </c>
      <c r="B266" s="0" t="s">
        <v>944</v>
      </c>
      <c r="C266" s="22" t="n">
        <v>6</v>
      </c>
      <c r="D266" s="0" t="s">
        <v>3289</v>
      </c>
      <c r="E266" s="0" t="s">
        <v>3057</v>
      </c>
      <c r="F266" s="3" t="n">
        <v>136917</v>
      </c>
      <c r="G266" s="0" t="n">
        <v>16</v>
      </c>
      <c r="H266" s="0" t="n">
        <v>3250</v>
      </c>
      <c r="I266" s="12" t="n">
        <f aca="false">G266*H266</f>
        <v>52000</v>
      </c>
      <c r="J266" s="14" t="n">
        <f aca="false">(I266/$J$176*10000)+7000</f>
        <v>7520</v>
      </c>
      <c r="K266" s="12" t="n">
        <v>2014</v>
      </c>
      <c r="N266" s="0" t="str">
        <f aca="false">D266&amp;" - "&amp;E266&amp;" - "&amp;B266</f>
        <v>Binzart (Bizerte) - BIN - TUN</v>
      </c>
      <c r="O266" s="32" t="n">
        <f aca="false">J266/100</f>
        <v>75.2</v>
      </c>
    </row>
    <row r="267" customFormat="false" ht="15" hidden="false" customHeight="false" outlineLevel="0" collapsed="false">
      <c r="A267" s="5" t="n">
        <v>121</v>
      </c>
      <c r="B267" s="0" t="s">
        <v>944</v>
      </c>
      <c r="C267" s="22" t="n">
        <v>7</v>
      </c>
      <c r="D267" s="0" t="s">
        <v>3290</v>
      </c>
      <c r="E267" s="0" t="s">
        <v>3059</v>
      </c>
      <c r="F267" s="3" t="n">
        <v>130984</v>
      </c>
      <c r="G267" s="0" t="n">
        <v>15</v>
      </c>
      <c r="H267" s="0" t="n">
        <v>3250</v>
      </c>
      <c r="I267" s="12" t="n">
        <f aca="false">G267*H267</f>
        <v>48750</v>
      </c>
      <c r="J267" s="14" t="n">
        <f aca="false">(I267/$J$176*10000)+7000</f>
        <v>7487.5</v>
      </c>
      <c r="K267" s="12" t="n">
        <v>2014</v>
      </c>
      <c r="N267" s="0" t="str">
        <f aca="false">D267&amp;" - "&amp;E267&amp;" - "&amp;B267</f>
        <v>Qābis (Gabès) - QAB - TUN</v>
      </c>
      <c r="O267" s="32" t="n">
        <f aca="false">J267/100</f>
        <v>74.875</v>
      </c>
    </row>
    <row r="268" customFormat="false" ht="15" hidden="false" customHeight="false" outlineLevel="0" collapsed="false">
      <c r="A268" s="5" t="n">
        <v>121</v>
      </c>
      <c r="B268" s="0" t="s">
        <v>944</v>
      </c>
      <c r="C268" s="22" t="n">
        <v>5</v>
      </c>
      <c r="D268" s="0" t="s">
        <v>3291</v>
      </c>
      <c r="E268" s="0" t="s">
        <v>3061</v>
      </c>
      <c r="F268" s="3" t="n">
        <v>139070</v>
      </c>
      <c r="G268" s="0" t="n">
        <v>16</v>
      </c>
      <c r="H268" s="0" t="n">
        <v>3250</v>
      </c>
      <c r="I268" s="12" t="n">
        <f aca="false">G268*H268</f>
        <v>52000</v>
      </c>
      <c r="J268" s="14" t="n">
        <f aca="false">(I268/$J$176*10000)+7000</f>
        <v>7520</v>
      </c>
      <c r="K268" s="12" t="n">
        <v>2014</v>
      </c>
      <c r="N268" s="0" t="str">
        <f aca="false">D268&amp;" - "&amp;E268&amp;" - "&amp;B268</f>
        <v>Al-Qayrawān (Kairouan) - QAY - TUN</v>
      </c>
      <c r="O268" s="32" t="n">
        <f aca="false">J268/100</f>
        <v>75.2</v>
      </c>
    </row>
    <row r="269" customFormat="false" ht="15" hidden="false" customHeight="false" outlineLevel="0" collapsed="false">
      <c r="A269" s="5" t="n">
        <v>121</v>
      </c>
      <c r="B269" s="0" t="s">
        <v>944</v>
      </c>
      <c r="C269" s="22" t="n">
        <v>2</v>
      </c>
      <c r="D269" s="0" t="s">
        <v>3292</v>
      </c>
      <c r="E269" s="0" t="s">
        <v>3073</v>
      </c>
      <c r="F269" s="3" t="n">
        <v>272801</v>
      </c>
      <c r="G269" s="0" t="n">
        <v>22</v>
      </c>
      <c r="H269" s="0" t="n">
        <v>3250</v>
      </c>
      <c r="I269" s="12" t="n">
        <f aca="false">G269*H269</f>
        <v>71500</v>
      </c>
      <c r="J269" s="14" t="n">
        <f aca="false">(I269/$J$176*10000)+7000</f>
        <v>7715</v>
      </c>
      <c r="K269" s="12" t="n">
        <v>2014</v>
      </c>
      <c r="N269" s="0" t="str">
        <f aca="false">D269&amp;" - "&amp;E269&amp;" - "&amp;B269</f>
        <v>Ṣafāqis (Sfax) - SAF - TUN</v>
      </c>
      <c r="O269" s="32" t="n">
        <f aca="false">J269/100</f>
        <v>77.15</v>
      </c>
    </row>
    <row r="270" customFormat="false" ht="15" hidden="false" customHeight="false" outlineLevel="0" collapsed="false">
      <c r="A270" s="5" t="n">
        <v>121</v>
      </c>
      <c r="B270" s="0" t="s">
        <v>944</v>
      </c>
      <c r="C270" s="22" t="n">
        <v>3</v>
      </c>
      <c r="D270" s="0" t="s">
        <v>3293</v>
      </c>
      <c r="E270" s="0" t="s">
        <v>3077</v>
      </c>
      <c r="F270" s="3" t="n">
        <v>221530</v>
      </c>
      <c r="G270" s="0" t="n">
        <v>20</v>
      </c>
      <c r="H270" s="0" t="n">
        <v>3250</v>
      </c>
      <c r="I270" s="12" t="n">
        <f aca="false">G270*H270</f>
        <v>65000</v>
      </c>
      <c r="J270" s="14" t="n">
        <f aca="false">(I270/$J$176*10000)+7000</f>
        <v>7650</v>
      </c>
      <c r="K270" s="12" t="n">
        <v>2014</v>
      </c>
      <c r="N270" s="0" t="str">
        <f aca="false">D270&amp;" - "&amp;E270&amp;" - "&amp;B270</f>
        <v>Sūsah (Sousse) - SUS - TUN</v>
      </c>
      <c r="O270" s="32" t="n">
        <f aca="false">J270/100</f>
        <v>76.5</v>
      </c>
    </row>
    <row r="271" customFormat="false" ht="15" hidden="false" customHeight="false" outlineLevel="0" collapsed="false">
      <c r="A271" s="5" t="n">
        <v>121</v>
      </c>
      <c r="B271" s="0" t="s">
        <v>944</v>
      </c>
      <c r="C271" s="22" t="n">
        <v>10</v>
      </c>
      <c r="D271" s="0" t="s">
        <v>3294</v>
      </c>
      <c r="E271" s="0" t="s">
        <v>944</v>
      </c>
      <c r="F271" s="3" t="n">
        <v>109672</v>
      </c>
      <c r="G271" s="0" t="n">
        <v>14</v>
      </c>
      <c r="H271" s="0" t="n">
        <v>3250</v>
      </c>
      <c r="I271" s="12" t="n">
        <f aca="false">G271*H271</f>
        <v>45500</v>
      </c>
      <c r="J271" s="14" t="n">
        <f aca="false">(I271/$J$176*10000)+7000</f>
        <v>7455</v>
      </c>
      <c r="K271" s="12" t="n">
        <v>2014</v>
      </c>
      <c r="N271" s="0" t="str">
        <f aca="false">D271&amp;" - "&amp;E271&amp;" - "&amp;B271</f>
        <v>Sīdī Ḥasīne (Sidi Hassine) - TUN - TUN</v>
      </c>
      <c r="O271" s="32" t="n">
        <f aca="false">J271/100</f>
        <v>74.55</v>
      </c>
    </row>
    <row r="272" customFormat="false" ht="15" hidden="false" customHeight="false" outlineLevel="0" collapsed="false">
      <c r="A272" s="5" t="n">
        <v>121</v>
      </c>
      <c r="B272" s="0" t="s">
        <v>944</v>
      </c>
      <c r="C272" s="22" t="n">
        <v>1</v>
      </c>
      <c r="D272" s="0" t="s">
        <v>3295</v>
      </c>
      <c r="E272" s="0" t="s">
        <v>944</v>
      </c>
      <c r="F272" s="3" t="n">
        <v>638845</v>
      </c>
      <c r="G272" s="0" t="n">
        <v>35</v>
      </c>
      <c r="H272" s="0" t="n">
        <v>3250</v>
      </c>
      <c r="I272" s="12" t="n">
        <f aca="false">G272*H272</f>
        <v>113750</v>
      </c>
      <c r="J272" s="14" t="n">
        <f aca="false">(I272/$J$176*10000)+7000</f>
        <v>8137.5</v>
      </c>
      <c r="K272" s="12" t="n">
        <v>2014</v>
      </c>
      <c r="N272" s="0" t="str">
        <f aca="false">D272&amp;" - "&amp;E272&amp;" - "&amp;B272</f>
        <v>Tūnis [Tunis] - TUN - TUN</v>
      </c>
      <c r="O272" s="32" t="n">
        <f aca="false">J272/100</f>
        <v>81.375</v>
      </c>
    </row>
    <row r="273" customFormat="false" ht="15" hidden="false" customHeight="false" outlineLevel="0" collapsed="false">
      <c r="B273" s="0" t="s">
        <v>2924</v>
      </c>
      <c r="C273" s="22" t="n">
        <v>2</v>
      </c>
      <c r="D273" s="0" t="s">
        <v>3296</v>
      </c>
      <c r="E273" s="0" t="s">
        <v>1281</v>
      </c>
      <c r="F273" s="3" t="n">
        <v>446250</v>
      </c>
      <c r="G273" s="0" t="n">
        <v>29</v>
      </c>
      <c r="H273" s="0" t="n">
        <v>2347</v>
      </c>
      <c r="I273" s="12" t="n">
        <f aca="false">G273*H273</f>
        <v>68063</v>
      </c>
      <c r="J273" s="14" t="n">
        <f aca="false">(I273/$J$176*10000)+7000</f>
        <v>7680.63</v>
      </c>
      <c r="K273" s="12" t="n">
        <v>1984</v>
      </c>
    </row>
    <row r="274" customFormat="false" ht="15" hidden="false" customHeight="false" outlineLevel="0" collapsed="false">
      <c r="B274" s="0" t="s">
        <v>2924</v>
      </c>
      <c r="C274" s="22" t="n">
        <v>3</v>
      </c>
      <c r="D274" s="0" t="s">
        <v>3297</v>
      </c>
      <c r="E274" s="0" t="s">
        <v>116</v>
      </c>
      <c r="F274" s="3" t="n">
        <v>121669</v>
      </c>
      <c r="G274" s="0" t="n">
        <v>15</v>
      </c>
      <c r="H274" s="0" t="n">
        <v>2347</v>
      </c>
      <c r="I274" s="12" t="n">
        <f aca="false">G274*H274</f>
        <v>35205</v>
      </c>
      <c r="J274" s="14" t="n">
        <f aca="false">(I274/$J$176*10000)+7000</f>
        <v>7352.05</v>
      </c>
      <c r="K274" s="12" t="n">
        <v>1984</v>
      </c>
    </row>
    <row r="275" customFormat="false" ht="15" hidden="false" customHeight="false" outlineLevel="0" collapsed="false">
      <c r="B275" s="0" t="s">
        <v>2924</v>
      </c>
      <c r="C275" s="22" t="n">
        <v>1</v>
      </c>
      <c r="D275" s="0" t="s">
        <v>3298</v>
      </c>
      <c r="E275" s="0" t="s">
        <v>3126</v>
      </c>
      <c r="F275" s="3" t="n">
        <v>940653</v>
      </c>
      <c r="G275" s="0" t="n">
        <v>42</v>
      </c>
      <c r="H275" s="0" t="n">
        <v>2347</v>
      </c>
      <c r="I275" s="12" t="n">
        <f aca="false">G275*H275</f>
        <v>98574</v>
      </c>
      <c r="J275" s="14" t="n">
        <f aca="false">(I275/$J$176*10000)+7000</f>
        <v>7985.74</v>
      </c>
      <c r="K275" s="12" t="n">
        <v>2012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07" activeCellId="0" sqref="N107"/>
    </sheetView>
  </sheetViews>
  <sheetFormatPr defaultRowHeight="15"/>
  <cols>
    <col collapsed="false" hidden="false" max="1" min="1" style="0" width="4.42857142857143"/>
    <col collapsed="false" hidden="false" max="2" min="2" style="0" width="6.14795918367347"/>
    <col collapsed="false" hidden="false" max="3" min="3" style="0" width="7.29081632653061"/>
    <col collapsed="false" hidden="false" max="4" min="4" style="0" width="23.8571428571429"/>
    <col collapsed="false" hidden="false" max="5" min="5" style="0" width="6.14795918367347"/>
    <col collapsed="false" hidden="false" max="7" min="6" style="0" width="14.8571428571429"/>
    <col collapsed="false" hidden="false" max="9" min="8" style="0" width="10.7091836734694"/>
    <col collapsed="false" hidden="false" max="10" min="10" style="0" width="11.2857142857143"/>
    <col collapsed="false" hidden="false" max="1025" min="11" style="0" width="10.7091836734694"/>
  </cols>
  <sheetData>
    <row r="1" customFormat="false" ht="18.75" hidden="false" customHeight="false" outlineLevel="0" collapsed="false"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customFormat="false" ht="15" hidden="false" customHeight="false" outlineLevel="0" collapsed="false">
      <c r="D2" s="0" t="s">
        <v>3299</v>
      </c>
      <c r="E2" s="0" t="s">
        <v>3300</v>
      </c>
      <c r="F2" s="3" t="n">
        <v>207600</v>
      </c>
      <c r="G2" s="3" t="n">
        <v>9503807</v>
      </c>
      <c r="H2" s="0" t="n">
        <v>2009</v>
      </c>
    </row>
    <row r="3" customFormat="false" ht="15" hidden="false" customHeight="false" outlineLevel="0" collapsed="false">
      <c r="D3" s="0" t="s">
        <v>3301</v>
      </c>
      <c r="E3" s="0" t="s">
        <v>3302</v>
      </c>
      <c r="F3" s="3" t="n">
        <v>49036</v>
      </c>
      <c r="G3" s="3" t="n">
        <v>5397036</v>
      </c>
      <c r="H3" s="0" t="n">
        <v>2011</v>
      </c>
    </row>
    <row r="4" customFormat="false" ht="15" hidden="false" customHeight="false" outlineLevel="0" collapsed="false">
      <c r="D4" s="0" t="s">
        <v>3303</v>
      </c>
      <c r="E4" s="0" t="s">
        <v>163</v>
      </c>
      <c r="F4" s="3" t="n">
        <v>43432</v>
      </c>
      <c r="G4" s="3" t="n">
        <v>1294455</v>
      </c>
      <c r="H4" s="0" t="n">
        <v>2011</v>
      </c>
    </row>
    <row r="5" customFormat="false" ht="15" hidden="false" customHeight="false" outlineLevel="0" collapsed="false">
      <c r="D5" s="0" t="s">
        <v>3304</v>
      </c>
      <c r="E5" s="0" t="s">
        <v>3305</v>
      </c>
      <c r="F5" s="3" t="n">
        <v>93011</v>
      </c>
      <c r="G5" s="3" t="n">
        <v>9937628</v>
      </c>
      <c r="H5" s="0" t="n">
        <v>2011</v>
      </c>
    </row>
    <row r="6" customFormat="false" ht="15" hidden="false" customHeight="false" outlineLevel="0" collapsed="false">
      <c r="D6" s="0" t="s">
        <v>3306</v>
      </c>
      <c r="E6" s="0" t="s">
        <v>3307</v>
      </c>
      <c r="F6" s="3" t="n">
        <v>64562</v>
      </c>
      <c r="G6" s="3" t="n">
        <v>2070371</v>
      </c>
      <c r="H6" s="0" t="n">
        <v>2011</v>
      </c>
    </row>
    <row r="7" customFormat="false" ht="15" hidden="false" customHeight="false" outlineLevel="0" collapsed="false">
      <c r="D7" s="0" t="s">
        <v>3308</v>
      </c>
      <c r="E7" s="0" t="s">
        <v>3309</v>
      </c>
      <c r="F7" s="3" t="n">
        <v>65300</v>
      </c>
      <c r="G7" s="3" t="n">
        <v>3043029</v>
      </c>
      <c r="H7" s="0" t="n">
        <v>2011</v>
      </c>
    </row>
    <row r="8" customFormat="false" ht="15" hidden="false" customHeight="false" outlineLevel="0" collapsed="false">
      <c r="D8" s="0" t="s">
        <v>3310</v>
      </c>
      <c r="E8" s="0" t="s">
        <v>3311</v>
      </c>
      <c r="F8" s="3" t="n">
        <v>312685</v>
      </c>
      <c r="G8" s="3" t="n">
        <v>38533789</v>
      </c>
      <c r="H8" s="20" t="n">
        <v>2012</v>
      </c>
    </row>
    <row r="9" customFormat="false" ht="15" hidden="false" customHeight="false" outlineLevel="0" collapsed="false">
      <c r="D9" s="0" t="s">
        <v>3312</v>
      </c>
      <c r="E9" s="0" t="s">
        <v>3313</v>
      </c>
      <c r="F9" s="3" t="n">
        <v>78867</v>
      </c>
      <c r="G9" s="3" t="n">
        <v>10562214</v>
      </c>
      <c r="H9" s="0" t="n">
        <v>2011</v>
      </c>
    </row>
    <row r="10" customFormat="false" ht="15" hidden="false" customHeight="false" outlineLevel="0" collapsed="false">
      <c r="D10" s="0" t="s">
        <v>3314</v>
      </c>
      <c r="E10" s="0" t="s">
        <v>3315</v>
      </c>
      <c r="F10" s="3" t="n">
        <v>603628</v>
      </c>
      <c r="G10" s="3" t="n">
        <v>48457102</v>
      </c>
      <c r="H10" s="0" t="n">
        <v>2001</v>
      </c>
    </row>
    <row r="11" customFormat="false" ht="15" hidden="false" customHeight="false" outlineLevel="0" collapsed="false">
      <c r="D11" s="0" t="s">
        <v>3316</v>
      </c>
      <c r="E11" s="0" t="s">
        <v>3317</v>
      </c>
      <c r="F11" s="3" t="n">
        <v>15100</v>
      </c>
      <c r="G11" s="3" t="n">
        <v>941873</v>
      </c>
      <c r="H11" s="0" t="n">
        <v>2010</v>
      </c>
    </row>
    <row r="13" customFormat="false" ht="18.75" hidden="false" customHeight="false" outlineLevel="0" collapsed="false">
      <c r="B13" s="2" t="s">
        <v>27</v>
      </c>
      <c r="C13" s="2" t="s">
        <v>13</v>
      </c>
      <c r="D13" s="2" t="s">
        <v>28</v>
      </c>
      <c r="E13" s="2" t="s">
        <v>13</v>
      </c>
      <c r="F13" s="2" t="s">
        <v>14</v>
      </c>
      <c r="G13" s="2" t="s">
        <v>15</v>
      </c>
      <c r="H13" s="2" t="s">
        <v>29</v>
      </c>
      <c r="I13" s="2" t="s">
        <v>30</v>
      </c>
    </row>
    <row r="14" customFormat="false" ht="15" hidden="false" customHeight="false" outlineLevel="0" collapsed="false">
      <c r="A14" s="0" t="n">
        <v>2</v>
      </c>
      <c r="B14" s="15" t="s">
        <v>3318</v>
      </c>
      <c r="C14" s="0" t="s">
        <v>163</v>
      </c>
      <c r="D14" s="0" t="s">
        <v>3303</v>
      </c>
      <c r="F14" s="3" t="n">
        <v>43432</v>
      </c>
      <c r="G14" s="3" t="n">
        <v>1294455</v>
      </c>
      <c r="H14" s="14" t="n">
        <f aca="false">SUM(F14:F18)</f>
        <v>196491</v>
      </c>
      <c r="I14" s="14" t="n">
        <f aca="false">SUM(G14:G18)</f>
        <v>8272545</v>
      </c>
    </row>
    <row r="15" customFormat="false" ht="15" hidden="false" customHeight="false" outlineLevel="0" collapsed="false">
      <c r="A15" s="0" t="n">
        <v>2</v>
      </c>
      <c r="B15" s="15" t="s">
        <v>3318</v>
      </c>
      <c r="C15" s="0" t="s">
        <v>3309</v>
      </c>
      <c r="D15" s="0" t="s">
        <v>3308</v>
      </c>
      <c r="F15" s="3" t="n">
        <v>65300</v>
      </c>
      <c r="G15" s="3" t="n">
        <v>3043029</v>
      </c>
    </row>
    <row r="16" customFormat="false" ht="15" hidden="false" customHeight="false" outlineLevel="0" collapsed="false">
      <c r="A16" s="0" t="n">
        <v>2</v>
      </c>
      <c r="B16" s="15" t="s">
        <v>3318</v>
      </c>
      <c r="C16" s="0" t="s">
        <v>3307</v>
      </c>
      <c r="D16" s="0" t="s">
        <v>3306</v>
      </c>
      <c r="F16" s="3" t="n">
        <v>64562</v>
      </c>
      <c r="G16" s="3" t="n">
        <v>2070371</v>
      </c>
    </row>
    <row r="17" customFormat="false" ht="15" hidden="false" customHeight="false" outlineLevel="0" collapsed="false">
      <c r="A17" s="0" t="n">
        <v>2</v>
      </c>
      <c r="B17" s="15" t="s">
        <v>3318</v>
      </c>
      <c r="C17" s="0" t="s">
        <v>3317</v>
      </c>
      <c r="D17" s="0" t="s">
        <v>3316</v>
      </c>
      <c r="F17" s="3" t="n">
        <v>15100</v>
      </c>
      <c r="G17" s="3" t="n">
        <v>941873</v>
      </c>
    </row>
    <row r="18" customFormat="false" ht="15" hidden="false" customHeight="false" outlineLevel="0" collapsed="false">
      <c r="A18" s="0" t="n">
        <v>2</v>
      </c>
      <c r="B18" s="15" t="s">
        <v>3319</v>
      </c>
      <c r="C18" s="0" t="s">
        <v>3315</v>
      </c>
      <c r="D18" s="0" t="s">
        <v>3320</v>
      </c>
      <c r="E18" s="0" t="s">
        <v>3321</v>
      </c>
      <c r="F18" s="3" t="n">
        <v>8097</v>
      </c>
      <c r="G18" s="3" t="n">
        <v>922817</v>
      </c>
      <c r="H18" s="14" t="n">
        <f aca="false">SUM(F18:F26)</f>
        <v>161126</v>
      </c>
      <c r="I18" s="14" t="n">
        <f aca="false">SUM(G18:G26)</f>
        <v>12414039</v>
      </c>
    </row>
    <row r="19" customFormat="false" ht="15" hidden="false" customHeight="false" outlineLevel="0" collapsed="false">
      <c r="A19" s="0" t="n">
        <v>2</v>
      </c>
      <c r="B19" s="15" t="s">
        <v>3319</v>
      </c>
      <c r="C19" s="0" t="s">
        <v>3315</v>
      </c>
      <c r="D19" s="0" t="s">
        <v>3322</v>
      </c>
      <c r="E19" s="0" t="s">
        <v>3323</v>
      </c>
      <c r="F19" s="3" t="n">
        <v>13928</v>
      </c>
      <c r="G19" s="3" t="n">
        <v>1409760</v>
      </c>
    </row>
    <row r="20" customFormat="false" ht="15" hidden="false" customHeight="false" outlineLevel="0" collapsed="false">
      <c r="A20" s="0" t="n">
        <v>2</v>
      </c>
      <c r="B20" s="15" t="s">
        <v>3319</v>
      </c>
      <c r="C20" s="0" t="s">
        <v>3315</v>
      </c>
      <c r="D20" s="0" t="s">
        <v>3324</v>
      </c>
      <c r="E20" s="0" t="s">
        <v>3325</v>
      </c>
      <c r="F20" s="3" t="n">
        <v>20645</v>
      </c>
      <c r="G20" s="3" t="n">
        <v>1430775</v>
      </c>
    </row>
    <row r="21" customFormat="false" ht="15" hidden="false" customHeight="false" outlineLevel="0" collapsed="false">
      <c r="A21" s="0" t="n">
        <v>2</v>
      </c>
      <c r="B21" s="15" t="s">
        <v>3319</v>
      </c>
      <c r="C21" s="0" t="s">
        <v>3315</v>
      </c>
      <c r="D21" s="0" t="s">
        <v>3326</v>
      </c>
      <c r="E21" s="0" t="s">
        <v>3327</v>
      </c>
      <c r="F21" s="3" t="n">
        <v>21833</v>
      </c>
      <c r="G21" s="3" t="n">
        <v>2626543</v>
      </c>
    </row>
    <row r="22" customFormat="false" ht="15" hidden="false" customHeight="false" outlineLevel="0" collapsed="false">
      <c r="A22" s="0" t="n">
        <v>2</v>
      </c>
      <c r="B22" s="15" t="s">
        <v>3319</v>
      </c>
      <c r="C22" s="0" t="s">
        <v>3315</v>
      </c>
      <c r="D22" s="0" t="s">
        <v>3328</v>
      </c>
      <c r="E22" s="0" t="s">
        <v>3329</v>
      </c>
      <c r="F22" s="3" t="n">
        <v>20047</v>
      </c>
      <c r="G22" s="3" t="n">
        <v>1173304</v>
      </c>
    </row>
    <row r="23" customFormat="false" ht="15" hidden="false" customHeight="false" outlineLevel="0" collapsed="false">
      <c r="A23" s="0" t="n">
        <v>2</v>
      </c>
      <c r="B23" s="15" t="s">
        <v>3319</v>
      </c>
      <c r="C23" s="0" t="s">
        <v>3315</v>
      </c>
      <c r="D23" s="0" t="s">
        <v>3330</v>
      </c>
      <c r="E23" s="0" t="s">
        <v>3331</v>
      </c>
      <c r="F23" s="3" t="n">
        <v>13823</v>
      </c>
      <c r="G23" s="3" t="n">
        <v>1142416</v>
      </c>
    </row>
    <row r="24" customFormat="false" ht="15" hidden="false" customHeight="false" outlineLevel="0" collapsed="false">
      <c r="A24" s="0" t="n">
        <v>2</v>
      </c>
      <c r="B24" s="15" t="s">
        <v>3319</v>
      </c>
      <c r="C24" s="0" t="s">
        <v>3315</v>
      </c>
      <c r="D24" s="0" t="s">
        <v>3332</v>
      </c>
      <c r="E24" s="0" t="s">
        <v>3333</v>
      </c>
      <c r="F24" s="3" t="n">
        <v>12777</v>
      </c>
      <c r="G24" s="3" t="n">
        <v>1258264</v>
      </c>
    </row>
    <row r="25" customFormat="false" ht="15" hidden="false" customHeight="false" outlineLevel="0" collapsed="false">
      <c r="A25" s="0" t="n">
        <v>2</v>
      </c>
      <c r="B25" s="15" t="s">
        <v>3319</v>
      </c>
      <c r="C25" s="0" t="s">
        <v>3315</v>
      </c>
      <c r="D25" s="0" t="s">
        <v>3334</v>
      </c>
      <c r="E25" s="0" t="s">
        <v>2470</v>
      </c>
      <c r="F25" s="3" t="n">
        <v>20144</v>
      </c>
      <c r="G25" s="3" t="n">
        <v>1060694</v>
      </c>
    </row>
    <row r="26" customFormat="false" ht="15" hidden="false" customHeight="false" outlineLevel="0" collapsed="false">
      <c r="A26" s="0" t="n">
        <v>2</v>
      </c>
      <c r="B26" s="15" t="s">
        <v>3319</v>
      </c>
      <c r="C26" s="0" t="s">
        <v>3315</v>
      </c>
      <c r="D26" s="0" t="s">
        <v>3335</v>
      </c>
      <c r="E26" s="0" t="s">
        <v>3336</v>
      </c>
      <c r="F26" s="3" t="n">
        <v>29832</v>
      </c>
      <c r="G26" s="3" t="n">
        <v>1389466</v>
      </c>
    </row>
    <row r="27" customFormat="false" ht="15" hidden="false" customHeight="false" outlineLevel="0" collapsed="false">
      <c r="A27" s="0" t="n">
        <v>2</v>
      </c>
      <c r="B27" s="15" t="s">
        <v>3337</v>
      </c>
      <c r="C27" s="0" t="s">
        <v>3315</v>
      </c>
      <c r="D27" s="0" t="s">
        <v>3338</v>
      </c>
      <c r="E27" s="0" t="s">
        <v>3339</v>
      </c>
      <c r="F27" s="3" t="n">
        <v>20900</v>
      </c>
      <c r="G27" s="3" t="n">
        <v>1402969</v>
      </c>
      <c r="H27" s="14" t="n">
        <f aca="false">SUM(F27:F33)</f>
        <v>156670</v>
      </c>
      <c r="I27" s="14" t="n">
        <f aca="false">SUM(G27:G33)</f>
        <v>11292619</v>
      </c>
    </row>
    <row r="28" customFormat="false" ht="15" hidden="false" customHeight="false" outlineLevel="0" collapsed="false">
      <c r="A28" s="0" t="n">
        <v>2</v>
      </c>
      <c r="B28" s="15" t="s">
        <v>3337</v>
      </c>
      <c r="C28" s="0" t="s">
        <v>3315</v>
      </c>
      <c r="D28" s="0" t="s">
        <v>3340</v>
      </c>
      <c r="E28" s="0" t="s">
        <v>3341</v>
      </c>
      <c r="F28" s="3" t="n">
        <v>31865</v>
      </c>
      <c r="G28" s="3" t="n">
        <v>1245260</v>
      </c>
    </row>
    <row r="29" customFormat="false" ht="15" hidden="false" customHeight="false" outlineLevel="0" collapsed="false">
      <c r="A29" s="0" t="n">
        <v>2</v>
      </c>
      <c r="B29" s="15" t="s">
        <v>3337</v>
      </c>
      <c r="C29" s="0" t="s">
        <v>3315</v>
      </c>
      <c r="D29" s="0" t="s">
        <v>3342</v>
      </c>
      <c r="E29" s="0" t="s">
        <v>3343</v>
      </c>
      <c r="F29" s="3" t="n">
        <v>28131</v>
      </c>
      <c r="G29" s="3" t="n">
        <v>1827894</v>
      </c>
    </row>
    <row r="30" customFormat="false" ht="15" hidden="false" customHeight="false" outlineLevel="0" collapsed="false">
      <c r="A30" s="0" t="n">
        <v>2</v>
      </c>
      <c r="B30" s="15" t="s">
        <v>3337</v>
      </c>
      <c r="C30" s="0" t="s">
        <v>3315</v>
      </c>
      <c r="D30" s="0" t="s">
        <v>3344</v>
      </c>
      <c r="E30" s="0" t="s">
        <v>3345</v>
      </c>
      <c r="F30" s="0" t="n">
        <v>839</v>
      </c>
      <c r="G30" s="3" t="n">
        <v>2611327</v>
      </c>
    </row>
    <row r="31" customFormat="false" ht="15" hidden="false" customHeight="false" outlineLevel="0" collapsed="false">
      <c r="A31" s="0" t="n">
        <v>2</v>
      </c>
      <c r="B31" s="15" t="s">
        <v>3337</v>
      </c>
      <c r="C31" s="0" t="s">
        <v>3315</v>
      </c>
      <c r="D31" s="0" t="s">
        <v>3346</v>
      </c>
      <c r="E31" s="0" t="s">
        <v>3347</v>
      </c>
      <c r="F31" s="3" t="n">
        <v>24588</v>
      </c>
      <c r="G31" s="3" t="n">
        <v>1133052</v>
      </c>
    </row>
    <row r="32" customFormat="false" ht="15" hidden="false" customHeight="false" outlineLevel="0" collapsed="false">
      <c r="A32" s="0" t="n">
        <v>2</v>
      </c>
      <c r="B32" s="15" t="s">
        <v>3337</v>
      </c>
      <c r="C32" s="0" t="s">
        <v>3315</v>
      </c>
      <c r="D32" s="0" t="s">
        <v>3348</v>
      </c>
      <c r="E32" s="0" t="s">
        <v>3349</v>
      </c>
      <c r="F32" s="3" t="n">
        <v>23834</v>
      </c>
      <c r="G32" s="3" t="n">
        <v>1299746</v>
      </c>
    </row>
    <row r="33" customFormat="false" ht="15" hidden="false" customHeight="false" outlineLevel="0" collapsed="false">
      <c r="A33" s="0" t="n">
        <v>2</v>
      </c>
      <c r="B33" s="15" t="s">
        <v>3337</v>
      </c>
      <c r="C33" s="0" t="s">
        <v>3315</v>
      </c>
      <c r="D33" s="0" t="s">
        <v>3350</v>
      </c>
      <c r="E33" s="0" t="s">
        <v>762</v>
      </c>
      <c r="F33" s="3" t="n">
        <v>26513</v>
      </c>
      <c r="G33" s="3" t="n">
        <v>1772371</v>
      </c>
    </row>
    <row r="34" customFormat="false" ht="15" hidden="false" customHeight="false" outlineLevel="0" collapsed="false">
      <c r="A34" s="0" t="n">
        <v>2</v>
      </c>
      <c r="B34" s="15" t="s">
        <v>1212</v>
      </c>
      <c r="C34" s="0" t="s">
        <v>3315</v>
      </c>
      <c r="D34" s="0" t="s">
        <v>3351</v>
      </c>
      <c r="E34" s="0" t="s">
        <v>3352</v>
      </c>
      <c r="F34" s="3" t="n">
        <v>26081</v>
      </c>
      <c r="G34" s="3" t="n">
        <v>2033736</v>
      </c>
      <c r="H34" s="14" t="n">
        <f aca="false">SUM(F34:F40)</f>
        <v>172468</v>
      </c>
      <c r="I34" s="14" t="n">
        <f aca="false">SUM(G34:G40)</f>
        <v>12818888</v>
      </c>
    </row>
    <row r="35" customFormat="false" ht="15" hidden="false" customHeight="false" outlineLevel="0" collapsed="false">
      <c r="A35" s="0" t="n">
        <v>2</v>
      </c>
      <c r="B35" s="15" t="s">
        <v>1212</v>
      </c>
      <c r="C35" s="0" t="s">
        <v>3315</v>
      </c>
      <c r="D35" s="0" t="s">
        <v>3353</v>
      </c>
      <c r="E35" s="0" t="s">
        <v>3354</v>
      </c>
      <c r="F35" s="3" t="n">
        <v>31974</v>
      </c>
      <c r="G35" s="3" t="n">
        <v>3567567</v>
      </c>
    </row>
    <row r="36" customFormat="false" ht="15" hidden="false" customHeight="false" outlineLevel="0" collapsed="false">
      <c r="A36" s="0" t="n">
        <v>2</v>
      </c>
      <c r="B36" s="15" t="s">
        <v>1212</v>
      </c>
      <c r="C36" s="0" t="s">
        <v>3315</v>
      </c>
      <c r="D36" s="0" t="s">
        <v>3355</v>
      </c>
      <c r="E36" s="0" t="s">
        <v>3356</v>
      </c>
      <c r="F36" s="3" t="n">
        <v>28461</v>
      </c>
      <c r="G36" s="3" t="n">
        <v>1175122</v>
      </c>
    </row>
    <row r="37" customFormat="false" ht="15" hidden="false" customHeight="false" outlineLevel="0" collapsed="false">
      <c r="A37" s="0" t="n">
        <v>2</v>
      </c>
      <c r="B37" s="15" t="s">
        <v>1212</v>
      </c>
      <c r="C37" s="0" t="s">
        <v>3315</v>
      </c>
      <c r="D37" s="0" t="s">
        <v>3357</v>
      </c>
      <c r="E37" s="0" t="s">
        <v>3358</v>
      </c>
      <c r="F37" s="3" t="n">
        <v>24598</v>
      </c>
      <c r="G37" s="3" t="n">
        <v>1264743</v>
      </c>
    </row>
    <row r="38" customFormat="false" ht="15" hidden="false" customHeight="false" outlineLevel="0" collapsed="false">
      <c r="A38" s="0" t="n">
        <v>2</v>
      </c>
      <c r="B38" s="15" t="s">
        <v>1212</v>
      </c>
      <c r="C38" s="0" t="s">
        <v>3315</v>
      </c>
      <c r="D38" s="0" t="s">
        <v>3359</v>
      </c>
      <c r="E38" s="0" t="s">
        <v>3360</v>
      </c>
      <c r="F38" s="3" t="n">
        <v>33310</v>
      </c>
      <c r="G38" s="3" t="n">
        <v>2469057</v>
      </c>
    </row>
    <row r="39" customFormat="false" ht="15" hidden="false" customHeight="false" outlineLevel="0" collapsed="false">
      <c r="A39" s="0" t="n">
        <v>2</v>
      </c>
      <c r="B39" s="15" t="s">
        <v>1212</v>
      </c>
      <c r="C39" s="0" t="s">
        <v>3315</v>
      </c>
      <c r="D39" s="0" t="s">
        <v>3361</v>
      </c>
      <c r="E39" s="0" t="s">
        <v>3362</v>
      </c>
      <c r="F39" s="0" t="n">
        <v>864</v>
      </c>
      <c r="G39" s="3" t="n">
        <v>379492</v>
      </c>
    </row>
    <row r="40" customFormat="false" ht="15" hidden="false" customHeight="false" outlineLevel="0" collapsed="false">
      <c r="A40" s="0" t="n">
        <v>2</v>
      </c>
      <c r="B40" s="15" t="s">
        <v>1212</v>
      </c>
      <c r="C40" s="0" t="s">
        <v>3315</v>
      </c>
      <c r="D40" s="0" t="s">
        <v>3363</v>
      </c>
      <c r="E40" s="0" t="s">
        <v>3364</v>
      </c>
      <c r="F40" s="3" t="n">
        <v>27180</v>
      </c>
      <c r="G40" s="3" t="n">
        <v>1929171</v>
      </c>
    </row>
    <row r="41" customFormat="false" ht="15" hidden="false" customHeight="false" outlineLevel="0" collapsed="false">
      <c r="A41" s="0" t="n">
        <v>2</v>
      </c>
      <c r="B41" s="15" t="s">
        <v>3127</v>
      </c>
      <c r="C41" s="0" t="s">
        <v>3315</v>
      </c>
      <c r="D41" s="0" t="s">
        <v>3365</v>
      </c>
      <c r="E41" s="0" t="s">
        <v>1217</v>
      </c>
      <c r="F41" s="3" t="n">
        <v>31415</v>
      </c>
      <c r="G41" s="3" t="n">
        <v>2914212</v>
      </c>
      <c r="H41" s="14" t="n">
        <f aca="false">SUM(F41:F44)</f>
        <v>294280</v>
      </c>
      <c r="I41" s="14" t="n">
        <f aca="false">SUM(G41:G44)</f>
        <v>18889185</v>
      </c>
    </row>
    <row r="42" customFormat="false" ht="15" hidden="false" customHeight="false" outlineLevel="0" collapsed="false">
      <c r="A42" s="0" t="n">
        <v>2</v>
      </c>
      <c r="B42" s="15" t="s">
        <v>3127</v>
      </c>
      <c r="C42" s="0" t="s">
        <v>3315</v>
      </c>
      <c r="D42" s="0" t="s">
        <v>3366</v>
      </c>
      <c r="E42" s="0" t="s">
        <v>3311</v>
      </c>
      <c r="F42" s="3" t="n">
        <v>28748</v>
      </c>
      <c r="G42" s="3" t="n">
        <v>1630092</v>
      </c>
    </row>
    <row r="43" customFormat="false" ht="15" hidden="false" customHeight="false" outlineLevel="0" collapsed="false">
      <c r="A43" s="0" t="n">
        <v>3</v>
      </c>
      <c r="B43" s="15" t="s">
        <v>3318</v>
      </c>
      <c r="C43" s="0" t="s">
        <v>3300</v>
      </c>
      <c r="D43" s="0" t="s">
        <v>3299</v>
      </c>
      <c r="F43" s="3" t="n">
        <v>207600</v>
      </c>
      <c r="G43" s="3" t="n">
        <v>9503807</v>
      </c>
    </row>
    <row r="44" customFormat="false" ht="15" hidden="false" customHeight="false" outlineLevel="0" collapsed="false">
      <c r="A44" s="0" t="n">
        <v>3</v>
      </c>
      <c r="B44" s="15" t="s">
        <v>3127</v>
      </c>
      <c r="C44" s="0" t="s">
        <v>3315</v>
      </c>
      <c r="D44" s="0" t="s">
        <v>3367</v>
      </c>
      <c r="E44" s="0" t="s">
        <v>2417</v>
      </c>
      <c r="F44" s="3" t="n">
        <v>26517</v>
      </c>
      <c r="G44" s="3" t="n">
        <v>4841074</v>
      </c>
    </row>
    <row r="45" customFormat="false" ht="15" hidden="false" customHeight="false" outlineLevel="0" collapsed="false">
      <c r="A45" s="0" t="n">
        <v>3</v>
      </c>
      <c r="B45" s="15" t="s">
        <v>3127</v>
      </c>
      <c r="C45" s="0" t="s">
        <v>3315</v>
      </c>
      <c r="D45" s="0" t="s">
        <v>3368</v>
      </c>
      <c r="E45" s="0" t="s">
        <v>3369</v>
      </c>
      <c r="F45" s="3" t="n">
        <v>26684</v>
      </c>
      <c r="G45" s="3" t="n">
        <v>2546178</v>
      </c>
    </row>
    <row r="46" customFormat="false" ht="15" hidden="false" customHeight="false" outlineLevel="0" collapsed="false">
      <c r="B46" s="15" t="n">
        <v>95</v>
      </c>
      <c r="C46" s="0" t="s">
        <v>3311</v>
      </c>
      <c r="D46" s="0" t="s">
        <v>3370</v>
      </c>
      <c r="E46" s="0" t="s">
        <v>3371</v>
      </c>
      <c r="F46" s="3" t="n">
        <v>17970</v>
      </c>
      <c r="G46" s="3" t="n">
        <v>2097634</v>
      </c>
      <c r="H46" s="14" t="n">
        <f aca="false">SUM(F46:F51)</f>
        <v>133364</v>
      </c>
      <c r="I46" s="14" t="n">
        <f aca="false">SUM(G46:G51)</f>
        <v>12198646</v>
      </c>
    </row>
    <row r="47" customFormat="false" ht="15" hidden="false" customHeight="false" outlineLevel="0" collapsed="false">
      <c r="B47" s="15" t="n">
        <v>95</v>
      </c>
      <c r="C47" s="0" t="s">
        <v>3311</v>
      </c>
      <c r="D47" s="0" t="s">
        <v>3372</v>
      </c>
      <c r="E47" s="0" t="s">
        <v>3373</v>
      </c>
      <c r="F47" s="3" t="n">
        <v>29826</v>
      </c>
      <c r="G47" s="3" t="n">
        <v>3447441</v>
      </c>
    </row>
    <row r="48" customFormat="false" ht="15" hidden="false" customHeight="false" outlineLevel="0" collapsed="false">
      <c r="B48" s="15" t="n">
        <v>95</v>
      </c>
      <c r="C48" s="0" t="s">
        <v>3311</v>
      </c>
      <c r="D48" s="0" t="s">
        <v>3374</v>
      </c>
      <c r="E48" s="0" t="s">
        <v>3375</v>
      </c>
      <c r="F48" s="3" t="n">
        <v>20186</v>
      </c>
      <c r="G48" s="3" t="n">
        <v>1202365</v>
      </c>
    </row>
    <row r="49" customFormat="false" ht="15" hidden="false" customHeight="false" outlineLevel="0" collapsed="false">
      <c r="B49" s="15" t="n">
        <v>95</v>
      </c>
      <c r="C49" s="0" t="s">
        <v>3311</v>
      </c>
      <c r="D49" s="0" t="s">
        <v>3376</v>
      </c>
      <c r="E49" s="0" t="s">
        <v>3377</v>
      </c>
      <c r="F49" s="3" t="n">
        <v>18293</v>
      </c>
      <c r="G49" s="3" t="n">
        <v>2276176</v>
      </c>
    </row>
    <row r="50" customFormat="false" ht="15" hidden="false" customHeight="false" outlineLevel="0" collapsed="false">
      <c r="B50" s="15" t="n">
        <v>95</v>
      </c>
      <c r="C50" s="0" t="s">
        <v>3311</v>
      </c>
      <c r="D50" s="0" t="s">
        <v>3378</v>
      </c>
      <c r="E50" s="0" t="s">
        <v>532</v>
      </c>
      <c r="F50" s="3" t="n">
        <v>22897</v>
      </c>
      <c r="G50" s="3" t="n">
        <v>1722883</v>
      </c>
    </row>
    <row r="51" customFormat="false" ht="15" hidden="false" customHeight="false" outlineLevel="0" collapsed="false">
      <c r="B51" s="15" t="n">
        <v>95</v>
      </c>
      <c r="C51" s="0" t="s">
        <v>3311</v>
      </c>
      <c r="D51" s="0" t="s">
        <v>3379</v>
      </c>
      <c r="E51" s="0" t="s">
        <v>1889</v>
      </c>
      <c r="F51" s="3" t="n">
        <v>24192</v>
      </c>
      <c r="G51" s="3" t="n">
        <v>1452147</v>
      </c>
    </row>
    <row r="52" customFormat="false" ht="15" hidden="false" customHeight="false" outlineLevel="0" collapsed="false">
      <c r="B52" s="15" t="n">
        <v>96</v>
      </c>
      <c r="C52" s="0" t="s">
        <v>3311</v>
      </c>
      <c r="D52" s="0" t="s">
        <v>3380</v>
      </c>
      <c r="E52" s="0" t="s">
        <v>3381</v>
      </c>
      <c r="F52" s="3" t="n">
        <v>18219</v>
      </c>
      <c r="G52" s="3" t="n">
        <v>2538677</v>
      </c>
      <c r="H52" s="14" t="n">
        <f aca="false">SUM(F52:F56)</f>
        <v>108453</v>
      </c>
      <c r="I52" s="14" t="n">
        <f aca="false">SUM(G52:G56)</f>
        <v>13391049</v>
      </c>
    </row>
    <row r="53" customFormat="false" ht="15" hidden="false" customHeight="false" outlineLevel="0" collapsed="false">
      <c r="B53" s="15" t="n">
        <v>96</v>
      </c>
      <c r="C53" s="0" t="s">
        <v>3311</v>
      </c>
      <c r="D53" s="0" t="s">
        <v>3382</v>
      </c>
      <c r="E53" s="0" t="s">
        <v>3383</v>
      </c>
      <c r="F53" s="3" t="n">
        <v>25122</v>
      </c>
      <c r="G53" s="3" t="n">
        <v>2175700</v>
      </c>
    </row>
    <row r="54" customFormat="false" ht="15" hidden="false" customHeight="false" outlineLevel="0" collapsed="false">
      <c r="B54" s="15" t="n">
        <v>96</v>
      </c>
      <c r="C54" s="0" t="s">
        <v>3311</v>
      </c>
      <c r="D54" s="0" t="s">
        <v>3384</v>
      </c>
      <c r="E54" s="0" t="s">
        <v>3385</v>
      </c>
      <c r="F54" s="3" t="n">
        <v>35560</v>
      </c>
      <c r="G54" s="3" t="n">
        <v>5268660</v>
      </c>
    </row>
    <row r="55" customFormat="false" ht="15" hidden="false" customHeight="false" outlineLevel="0" collapsed="false">
      <c r="B55" s="15" t="n">
        <v>96</v>
      </c>
      <c r="C55" s="0" t="s">
        <v>3311</v>
      </c>
      <c r="D55" s="0" t="s">
        <v>1206</v>
      </c>
      <c r="E55" s="0" t="s">
        <v>1949</v>
      </c>
      <c r="F55" s="3" t="n">
        <v>11708</v>
      </c>
      <c r="G55" s="3" t="n">
        <v>1280727</v>
      </c>
    </row>
    <row r="56" customFormat="false" ht="15" hidden="false" customHeight="false" outlineLevel="0" collapsed="false">
      <c r="B56" s="15" t="n">
        <v>96</v>
      </c>
      <c r="C56" s="0" t="s">
        <v>3311</v>
      </c>
      <c r="D56" s="0" t="s">
        <v>3386</v>
      </c>
      <c r="E56" s="0" t="s">
        <v>3387</v>
      </c>
      <c r="F56" s="3" t="n">
        <v>17844</v>
      </c>
      <c r="G56" s="3" t="n">
        <v>2127285</v>
      </c>
    </row>
    <row r="57" customFormat="false" ht="15" hidden="false" customHeight="false" outlineLevel="0" collapsed="false">
      <c r="B57" s="15" t="n">
        <v>97</v>
      </c>
      <c r="C57" s="0" t="s">
        <v>3311</v>
      </c>
      <c r="D57" s="0" t="s">
        <v>3388</v>
      </c>
      <c r="E57" s="0" t="s">
        <v>3389</v>
      </c>
      <c r="F57" s="3" t="n">
        <v>19948</v>
      </c>
      <c r="G57" s="3" t="n">
        <v>2915238</v>
      </c>
      <c r="H57" s="14" t="n">
        <f aca="false">SUM(F57:F61)</f>
        <v>70870</v>
      </c>
      <c r="I57" s="14" t="n">
        <f aca="false">SUM(G57:G61)</f>
        <v>12922129</v>
      </c>
    </row>
    <row r="58" customFormat="false" ht="15" hidden="false" customHeight="false" outlineLevel="0" collapsed="false">
      <c r="B58" s="15" t="n">
        <v>97</v>
      </c>
      <c r="C58" s="0" t="s">
        <v>3311</v>
      </c>
      <c r="D58" s="0" t="s">
        <v>3390</v>
      </c>
      <c r="E58" s="0" t="s">
        <v>3391</v>
      </c>
      <c r="F58" s="3" t="n">
        <v>13989</v>
      </c>
      <c r="G58" s="3" t="n">
        <v>1022843</v>
      </c>
    </row>
    <row r="59" customFormat="false" ht="15" hidden="false" customHeight="false" outlineLevel="0" collapsed="false">
      <c r="B59" s="15" t="n">
        <v>97</v>
      </c>
      <c r="C59" s="0" t="s">
        <v>3311</v>
      </c>
      <c r="D59" s="0" t="s">
        <v>3392</v>
      </c>
      <c r="E59" s="0" t="s">
        <v>3393</v>
      </c>
      <c r="F59" s="3" t="n">
        <v>9412</v>
      </c>
      <c r="G59" s="3" t="n">
        <v>1016213</v>
      </c>
    </row>
    <row r="60" customFormat="false" ht="15" hidden="false" customHeight="false" outlineLevel="0" collapsed="false">
      <c r="B60" s="15" t="n">
        <v>97</v>
      </c>
      <c r="C60" s="0" t="s">
        <v>3311</v>
      </c>
      <c r="D60" s="0" t="s">
        <v>3394</v>
      </c>
      <c r="E60" s="0" t="s">
        <v>3395</v>
      </c>
      <c r="F60" s="3" t="n">
        <v>15190</v>
      </c>
      <c r="G60" s="3" t="n">
        <v>3337471</v>
      </c>
    </row>
    <row r="61" customFormat="false" ht="15" hidden="false" customHeight="false" outlineLevel="0" collapsed="false">
      <c r="B61" s="15" t="n">
        <v>97</v>
      </c>
      <c r="C61" s="0" t="s">
        <v>3311</v>
      </c>
      <c r="D61" s="0" t="s">
        <v>3396</v>
      </c>
      <c r="E61" s="0" t="s">
        <v>3397</v>
      </c>
      <c r="F61" s="3" t="n">
        <v>12331</v>
      </c>
      <c r="G61" s="3" t="n">
        <v>4630364</v>
      </c>
    </row>
    <row r="62" customFormat="false" ht="15" hidden="false" customHeight="false" outlineLevel="0" collapsed="false">
      <c r="B62" s="15" t="n">
        <v>98</v>
      </c>
      <c r="C62" s="0" t="s">
        <v>3313</v>
      </c>
      <c r="D62" s="0" t="s">
        <v>3312</v>
      </c>
      <c r="F62" s="3" t="n">
        <v>78867</v>
      </c>
      <c r="G62" s="3" t="n">
        <v>10562214</v>
      </c>
      <c r="H62" s="14" t="n">
        <f aca="false">SUM(F62:F62)</f>
        <v>78867</v>
      </c>
      <c r="I62" s="14" t="n">
        <f aca="false">SUM(G62:G62)</f>
        <v>10562214</v>
      </c>
    </row>
    <row r="63" customFormat="false" ht="15" hidden="false" customHeight="false" outlineLevel="0" collapsed="false">
      <c r="B63" s="15" t="n">
        <v>99</v>
      </c>
      <c r="C63" s="0" t="s">
        <v>3305</v>
      </c>
      <c r="D63" s="0" t="s">
        <v>3304</v>
      </c>
      <c r="F63" s="3" t="n">
        <v>93011</v>
      </c>
      <c r="G63" s="3" t="n">
        <v>9937628</v>
      </c>
      <c r="H63" s="14" t="n">
        <f aca="false">SUM(F63:F64)</f>
        <v>142047</v>
      </c>
      <c r="I63" s="14" t="n">
        <f aca="false">SUM(G63:G64)</f>
        <v>15334664</v>
      </c>
    </row>
    <row r="64" customFormat="false" ht="15" hidden="false" customHeight="false" outlineLevel="0" collapsed="false">
      <c r="B64" s="15" t="n">
        <v>99</v>
      </c>
      <c r="C64" s="0" t="s">
        <v>3302</v>
      </c>
      <c r="D64" s="0" t="s">
        <v>3301</v>
      </c>
      <c r="F64" s="3" t="n">
        <v>49036</v>
      </c>
      <c r="G64" s="3" t="n">
        <v>5397036</v>
      </c>
    </row>
    <row r="67" customFormat="false" ht="18.75" hidden="false" customHeight="false" outlineLevel="0" collapsed="false">
      <c r="A67" s="2" t="s">
        <v>27</v>
      </c>
      <c r="B67" s="2" t="s">
        <v>13</v>
      </c>
      <c r="C67" s="2" t="s">
        <v>159</v>
      </c>
      <c r="D67" s="2" t="s">
        <v>160</v>
      </c>
      <c r="E67" s="2" t="s">
        <v>13</v>
      </c>
      <c r="F67" s="2" t="s">
        <v>15</v>
      </c>
      <c r="G67" s="2" t="s">
        <v>161</v>
      </c>
      <c r="H67" s="2" t="s">
        <v>2</v>
      </c>
      <c r="I67" s="2" t="s">
        <v>162</v>
      </c>
      <c r="J67" s="11" t="n">
        <v>1000000</v>
      </c>
      <c r="K67" s="2" t="s">
        <v>163</v>
      </c>
      <c r="L67" s="2" t="s">
        <v>164</v>
      </c>
    </row>
    <row r="68" customFormat="false" ht="15" hidden="false" customHeight="false" outlineLevel="0" collapsed="false">
      <c r="A68" s="15" t="n">
        <v>95</v>
      </c>
      <c r="B68" s="0" t="s">
        <v>3311</v>
      </c>
      <c r="C68" s="22" t="n">
        <v>8</v>
      </c>
      <c r="D68" s="0" t="s">
        <v>3398</v>
      </c>
      <c r="E68" s="0" t="s">
        <v>3371</v>
      </c>
      <c r="F68" s="3" t="n">
        <v>357652</v>
      </c>
      <c r="G68" s="0" t="n">
        <v>26</v>
      </c>
      <c r="H68" s="0" t="n">
        <v>4399</v>
      </c>
      <c r="I68" s="12" t="n">
        <f aca="false">G68*H68</f>
        <v>114374</v>
      </c>
      <c r="J68" s="14" t="n">
        <f aca="false">(I68/$J$67*10000)+7000</f>
        <v>8143.74</v>
      </c>
      <c r="K68" s="12" t="n">
        <v>2014</v>
      </c>
      <c r="L68" s="3" t="n">
        <f aca="false">SUM(I68:I79)</f>
        <v>1108548</v>
      </c>
    </row>
    <row r="69" customFormat="false" ht="15" hidden="false" customHeight="false" outlineLevel="0" collapsed="false">
      <c r="A69" s="15" t="n">
        <v>95</v>
      </c>
      <c r="B69" s="0" t="s">
        <v>3311</v>
      </c>
      <c r="C69" s="22" t="n">
        <v>16</v>
      </c>
      <c r="D69" s="0" t="s">
        <v>3399</v>
      </c>
      <c r="E69" s="0" t="s">
        <v>3371</v>
      </c>
      <c r="F69" s="3" t="n">
        <v>203158</v>
      </c>
      <c r="G69" s="0" t="n">
        <v>19</v>
      </c>
      <c r="H69" s="0" t="n">
        <v>4399</v>
      </c>
      <c r="I69" s="12" t="n">
        <f aca="false">G69*H69</f>
        <v>83581</v>
      </c>
      <c r="J69" s="14" t="n">
        <f aca="false">(I69/$J$67*10000)+7000</f>
        <v>7835.81</v>
      </c>
      <c r="K69" s="12" t="n">
        <v>2014</v>
      </c>
    </row>
    <row r="70" customFormat="false" ht="15" hidden="false" customHeight="false" outlineLevel="0" collapsed="false">
      <c r="A70" s="15" t="n">
        <v>95</v>
      </c>
      <c r="B70" s="0" t="s">
        <v>3311</v>
      </c>
      <c r="C70" s="22" t="n">
        <v>34</v>
      </c>
      <c r="D70" s="0" t="s">
        <v>3400</v>
      </c>
      <c r="E70" s="0" t="s">
        <v>3371</v>
      </c>
      <c r="F70" s="3" t="n">
        <v>113939</v>
      </c>
      <c r="G70" s="0" t="n">
        <v>14</v>
      </c>
      <c r="H70" s="0" t="n">
        <v>4399</v>
      </c>
      <c r="I70" s="12" t="n">
        <f aca="false">G70*H70</f>
        <v>61586</v>
      </c>
      <c r="J70" s="14" t="n">
        <f aca="false">(I70/$J$67*10000)+7000</f>
        <v>7615.86</v>
      </c>
      <c r="K70" s="12" t="n">
        <v>2014</v>
      </c>
    </row>
    <row r="71" customFormat="false" ht="15" hidden="false" customHeight="false" outlineLevel="0" collapsed="false">
      <c r="A71" s="15" t="n">
        <v>95</v>
      </c>
      <c r="B71" s="0" t="s">
        <v>3311</v>
      </c>
      <c r="C71" s="22" t="n">
        <v>11</v>
      </c>
      <c r="D71" s="0" t="s">
        <v>3401</v>
      </c>
      <c r="E71" s="0" t="s">
        <v>3375</v>
      </c>
      <c r="F71" s="3" t="n">
        <v>295459</v>
      </c>
      <c r="G71" s="0" t="n">
        <v>23</v>
      </c>
      <c r="H71" s="0" t="n">
        <v>4399</v>
      </c>
      <c r="I71" s="12" t="n">
        <f aca="false">G71*H71</f>
        <v>101177</v>
      </c>
      <c r="J71" s="14" t="n">
        <f aca="false">(I71/$J$67*10000)+7000</f>
        <v>8011.77</v>
      </c>
      <c r="K71" s="12" t="n">
        <v>2014</v>
      </c>
    </row>
    <row r="72" customFormat="false" ht="15" hidden="false" customHeight="false" outlineLevel="0" collapsed="false">
      <c r="A72" s="15" t="n">
        <v>95</v>
      </c>
      <c r="B72" s="0" t="s">
        <v>3311</v>
      </c>
      <c r="C72" s="22" t="n">
        <v>6</v>
      </c>
      <c r="D72" s="0" t="s">
        <v>3402</v>
      </c>
      <c r="E72" s="0" t="s">
        <v>3377</v>
      </c>
      <c r="F72" s="3" t="n">
        <v>461489</v>
      </c>
      <c r="G72" s="0" t="n">
        <v>29</v>
      </c>
      <c r="H72" s="0" t="n">
        <v>4399</v>
      </c>
      <c r="I72" s="12" t="n">
        <f aca="false">G72*H72</f>
        <v>127571</v>
      </c>
      <c r="J72" s="14" t="n">
        <f aca="false">(I72/$J$67*10000)+7000</f>
        <v>8275.71</v>
      </c>
      <c r="K72" s="12" t="n">
        <v>2014</v>
      </c>
    </row>
    <row r="73" customFormat="false" ht="15" hidden="false" customHeight="false" outlineLevel="0" collapsed="false">
      <c r="A73" s="15" t="n">
        <v>95</v>
      </c>
      <c r="B73" s="0" t="s">
        <v>3311</v>
      </c>
      <c r="C73" s="22" t="n">
        <v>12</v>
      </c>
      <c r="D73" s="0" t="s">
        <v>3403</v>
      </c>
      <c r="E73" s="0" t="s">
        <v>3377</v>
      </c>
      <c r="F73" s="3" t="n">
        <v>247820</v>
      </c>
      <c r="G73" s="0" t="n">
        <v>21</v>
      </c>
      <c r="H73" s="0" t="n">
        <v>4399</v>
      </c>
      <c r="I73" s="12" t="n">
        <f aca="false">G73*H73</f>
        <v>92379</v>
      </c>
      <c r="J73" s="14" t="n">
        <f aca="false">(I73/$J$67*10000)+7000</f>
        <v>7923.79</v>
      </c>
      <c r="K73" s="12" t="n">
        <v>2014</v>
      </c>
    </row>
    <row r="74" customFormat="false" ht="15" hidden="false" customHeight="false" outlineLevel="0" collapsed="false">
      <c r="A74" s="15" t="n">
        <v>95</v>
      </c>
      <c r="B74" s="0" t="s">
        <v>3311</v>
      </c>
      <c r="C74" s="22" t="n">
        <v>21</v>
      </c>
      <c r="D74" s="0" t="s">
        <v>3404</v>
      </c>
      <c r="E74" s="0" t="s">
        <v>1889</v>
      </c>
      <c r="F74" s="3" t="n">
        <v>173831</v>
      </c>
      <c r="G74" s="0" t="n">
        <v>18</v>
      </c>
      <c r="H74" s="0" t="n">
        <v>4399</v>
      </c>
      <c r="I74" s="12" t="n">
        <f aca="false">G74*H74</f>
        <v>79182</v>
      </c>
      <c r="J74" s="14" t="n">
        <f aca="false">(I74/$J$67*10000)+7000</f>
        <v>7791.82</v>
      </c>
      <c r="K74" s="12" t="n">
        <v>2014</v>
      </c>
    </row>
    <row r="75" customFormat="false" ht="15" hidden="false" customHeight="false" outlineLevel="0" collapsed="false">
      <c r="A75" s="15" t="n">
        <v>95</v>
      </c>
      <c r="B75" s="0" t="s">
        <v>3311</v>
      </c>
      <c r="C75" s="22" t="n">
        <v>29</v>
      </c>
      <c r="D75" s="0" t="s">
        <v>3405</v>
      </c>
      <c r="E75" s="0" t="s">
        <v>1889</v>
      </c>
      <c r="F75" s="3" t="n">
        <v>122368</v>
      </c>
      <c r="G75" s="0" t="n">
        <v>15</v>
      </c>
      <c r="H75" s="0" t="n">
        <v>4399</v>
      </c>
      <c r="I75" s="12" t="n">
        <f aca="false">G75*H75</f>
        <v>65985</v>
      </c>
      <c r="J75" s="14" t="n">
        <f aca="false">(I75/$J$67*10000)+7000</f>
        <v>7659.85</v>
      </c>
      <c r="K75" s="12" t="n">
        <v>2014</v>
      </c>
    </row>
    <row r="76" customFormat="false" ht="15" hidden="false" customHeight="false" outlineLevel="0" collapsed="false">
      <c r="A76" s="15" t="n">
        <v>95</v>
      </c>
      <c r="B76" s="0" t="s">
        <v>3311</v>
      </c>
      <c r="C76" s="22" t="n">
        <v>5</v>
      </c>
      <c r="D76" s="0" t="s">
        <v>3406</v>
      </c>
      <c r="E76" s="0" t="s">
        <v>3373</v>
      </c>
      <c r="F76" s="3" t="n">
        <v>545680</v>
      </c>
      <c r="G76" s="0" t="n">
        <v>32</v>
      </c>
      <c r="H76" s="0" t="n">
        <v>4399</v>
      </c>
      <c r="I76" s="12" t="n">
        <f aca="false">G76*H76</f>
        <v>140768</v>
      </c>
      <c r="J76" s="14" t="n">
        <f aca="false">(I76/$J$67*10000)+7000</f>
        <v>8407.68</v>
      </c>
      <c r="K76" s="12" t="n">
        <v>2014</v>
      </c>
    </row>
    <row r="77" customFormat="false" ht="15" hidden="false" customHeight="false" outlineLevel="0" collapsed="false">
      <c r="A77" s="15" t="n">
        <v>95</v>
      </c>
      <c r="B77" s="0" t="s">
        <v>3311</v>
      </c>
      <c r="C77" s="22" t="n">
        <v>38</v>
      </c>
      <c r="D77" s="0" t="s">
        <v>3407</v>
      </c>
      <c r="E77" s="0" t="s">
        <v>3373</v>
      </c>
      <c r="F77" s="3" t="n">
        <v>103373</v>
      </c>
      <c r="G77" s="0" t="n">
        <v>13</v>
      </c>
      <c r="H77" s="0" t="n">
        <v>4399</v>
      </c>
      <c r="I77" s="12" t="n">
        <f aca="false">G77*H77</f>
        <v>57187</v>
      </c>
      <c r="J77" s="14" t="n">
        <f aca="false">(I77/$J$67*10000)+7000</f>
        <v>7571.87</v>
      </c>
      <c r="K77" s="12" t="n">
        <v>2014</v>
      </c>
    </row>
    <row r="78" customFormat="false" ht="15" hidden="false" customHeight="false" outlineLevel="0" collapsed="false">
      <c r="A78" s="15" t="n">
        <v>95</v>
      </c>
      <c r="B78" s="0" t="s">
        <v>3311</v>
      </c>
      <c r="C78" s="22" t="n">
        <v>7</v>
      </c>
      <c r="D78" s="0" t="s">
        <v>3408</v>
      </c>
      <c r="E78" s="0" t="s">
        <v>532</v>
      </c>
      <c r="F78" s="3" t="n">
        <v>407180</v>
      </c>
      <c r="G78" s="0" t="n">
        <v>28</v>
      </c>
      <c r="H78" s="0" t="n">
        <v>4399</v>
      </c>
      <c r="I78" s="12" t="n">
        <f aca="false">G78*H78</f>
        <v>123172</v>
      </c>
      <c r="J78" s="14" t="n">
        <f aca="false">(I78/$J$67*10000)+7000</f>
        <v>8231.72</v>
      </c>
      <c r="K78" s="12" t="n">
        <v>2014</v>
      </c>
    </row>
    <row r="79" customFormat="false" ht="15" hidden="false" customHeight="false" outlineLevel="0" collapsed="false">
      <c r="A79" s="15" t="n">
        <v>95</v>
      </c>
      <c r="B79" s="0" t="s">
        <v>3311</v>
      </c>
      <c r="C79" s="22" t="n">
        <v>37</v>
      </c>
      <c r="D79" s="0" t="s">
        <v>3409</v>
      </c>
      <c r="E79" s="0" t="s">
        <v>532</v>
      </c>
      <c r="F79" s="3" t="n">
        <v>108605</v>
      </c>
      <c r="G79" s="0" t="n">
        <v>14</v>
      </c>
      <c r="H79" s="0" t="n">
        <v>4399</v>
      </c>
      <c r="I79" s="12" t="n">
        <f aca="false">G79*H79</f>
        <v>61586</v>
      </c>
      <c r="J79" s="14" t="n">
        <f aca="false">(I79/$J$67*10000)+7000</f>
        <v>7615.86</v>
      </c>
      <c r="K79" s="12" t="n">
        <v>2014</v>
      </c>
    </row>
    <row r="80" customFormat="false" ht="15" hidden="false" customHeight="false" outlineLevel="0" collapsed="false">
      <c r="A80" s="15" t="n">
        <v>96</v>
      </c>
      <c r="B80" s="0" t="s">
        <v>3311</v>
      </c>
      <c r="C80" s="22" t="n">
        <v>3</v>
      </c>
      <c r="D80" s="0" t="s">
        <v>3410</v>
      </c>
      <c r="E80" s="0" t="s">
        <v>3381</v>
      </c>
      <c r="F80" s="3" t="n">
        <v>706004</v>
      </c>
      <c r="G80" s="0" t="n">
        <v>37</v>
      </c>
      <c r="H80" s="0" t="n">
        <v>4399</v>
      </c>
      <c r="I80" s="12" t="n">
        <f aca="false">G80*H80</f>
        <v>162763</v>
      </c>
      <c r="J80" s="14" t="n">
        <f aca="false">(I80/$J$67*10000)+7000</f>
        <v>8627.63</v>
      </c>
      <c r="K80" s="12" t="n">
        <v>2014</v>
      </c>
      <c r="L80" s="3" t="n">
        <f aca="false">SUM(I80:I86)</f>
        <v>844608</v>
      </c>
    </row>
    <row r="81" customFormat="false" ht="15" hidden="false" customHeight="false" outlineLevel="0" collapsed="false">
      <c r="A81" s="15" t="n">
        <v>96</v>
      </c>
      <c r="B81" s="0" t="s">
        <v>3311</v>
      </c>
      <c r="C81" s="22" t="n">
        <v>9</v>
      </c>
      <c r="D81" s="0" t="s">
        <v>3411</v>
      </c>
      <c r="E81" s="0" t="s">
        <v>3383</v>
      </c>
      <c r="F81" s="3" t="n">
        <v>341722</v>
      </c>
      <c r="G81" s="0" t="n">
        <v>25</v>
      </c>
      <c r="H81" s="0" t="n">
        <v>4399</v>
      </c>
      <c r="I81" s="12" t="n">
        <f aca="false">G81*H81</f>
        <v>109975</v>
      </c>
      <c r="J81" s="14" t="n">
        <f aca="false">(I81/$J$67*10000)+7000</f>
        <v>8099.75</v>
      </c>
      <c r="K81" s="12" t="n">
        <v>2014</v>
      </c>
    </row>
    <row r="82" customFormat="false" ht="15" hidden="false" customHeight="false" outlineLevel="0" collapsed="false">
      <c r="A82" s="15" t="n">
        <v>96</v>
      </c>
      <c r="B82" s="0" t="s">
        <v>3311</v>
      </c>
      <c r="C82" s="22" t="n">
        <v>1</v>
      </c>
      <c r="D82" s="0" t="s">
        <v>3412</v>
      </c>
      <c r="E82" s="0" t="s">
        <v>3385</v>
      </c>
      <c r="F82" s="3" t="n">
        <v>1735442</v>
      </c>
      <c r="G82" s="0" t="n">
        <v>58</v>
      </c>
      <c r="H82" s="0" t="n">
        <v>4399</v>
      </c>
      <c r="I82" s="12" t="n">
        <f aca="false">G82*H82</f>
        <v>255142</v>
      </c>
      <c r="J82" s="14" t="n">
        <f aca="false">(I82/$J$67*10000)+7000</f>
        <v>9551.42</v>
      </c>
      <c r="K82" s="12" t="n">
        <v>2014</v>
      </c>
    </row>
    <row r="83" customFormat="false" ht="15" hidden="false" customHeight="false" outlineLevel="0" collapsed="false">
      <c r="A83" s="15" t="n">
        <v>96</v>
      </c>
      <c r="B83" s="0" t="s">
        <v>3311</v>
      </c>
      <c r="C83" s="22" t="n">
        <v>14</v>
      </c>
      <c r="D83" s="0" t="s">
        <v>3413</v>
      </c>
      <c r="E83" s="0" t="s">
        <v>3385</v>
      </c>
      <c r="F83" s="3" t="n">
        <v>217201</v>
      </c>
      <c r="G83" s="0" t="n">
        <v>20</v>
      </c>
      <c r="H83" s="0" t="n">
        <v>4399</v>
      </c>
      <c r="I83" s="12" t="n">
        <f aca="false">G83*H83</f>
        <v>87980</v>
      </c>
      <c r="J83" s="14" t="n">
        <f aca="false">(I83/$J$67*10000)+7000</f>
        <v>7879.8</v>
      </c>
      <c r="K83" s="12" t="n">
        <v>2014</v>
      </c>
    </row>
    <row r="84" customFormat="false" ht="15" hidden="false" customHeight="false" outlineLevel="0" collapsed="false">
      <c r="A84" s="15" t="n">
        <v>96</v>
      </c>
      <c r="B84" s="0" t="s">
        <v>3311</v>
      </c>
      <c r="C84" s="22" t="n">
        <v>30</v>
      </c>
      <c r="D84" s="0" t="s">
        <v>3414</v>
      </c>
      <c r="E84" s="0" t="s">
        <v>3385</v>
      </c>
      <c r="F84" s="3" t="n">
        <v>122224</v>
      </c>
      <c r="G84" s="0" t="n">
        <v>15</v>
      </c>
      <c r="H84" s="0" t="n">
        <v>4399</v>
      </c>
      <c r="I84" s="12" t="n">
        <f aca="false">G84*H84</f>
        <v>65985</v>
      </c>
      <c r="J84" s="14" t="n">
        <f aca="false">(I84/$J$67*10000)+7000</f>
        <v>7659.85</v>
      </c>
      <c r="K84" s="12" t="n">
        <v>2014</v>
      </c>
    </row>
    <row r="85" customFormat="false" ht="15" hidden="false" customHeight="false" outlineLevel="0" collapsed="false">
      <c r="A85" s="15" t="n">
        <v>96</v>
      </c>
      <c r="B85" s="0" t="s">
        <v>3311</v>
      </c>
      <c r="C85" s="22" t="n">
        <v>18</v>
      </c>
      <c r="D85" s="0" t="s">
        <v>3415</v>
      </c>
      <c r="E85" s="0" t="s">
        <v>3387</v>
      </c>
      <c r="F85" s="3" t="n">
        <v>185123</v>
      </c>
      <c r="G85" s="0" t="n">
        <v>18</v>
      </c>
      <c r="H85" s="0" t="n">
        <v>4399</v>
      </c>
      <c r="I85" s="12" t="n">
        <f aca="false">G85*H85</f>
        <v>79182</v>
      </c>
      <c r="J85" s="14" t="n">
        <f aca="false">(I85/$J$67*10000)+7000</f>
        <v>7791.82</v>
      </c>
      <c r="K85" s="12" t="n">
        <v>2014</v>
      </c>
    </row>
    <row r="86" customFormat="false" ht="15" hidden="false" customHeight="false" outlineLevel="0" collapsed="false">
      <c r="A86" s="15" t="n">
        <v>96</v>
      </c>
      <c r="B86" s="0" t="s">
        <v>3311</v>
      </c>
      <c r="C86" s="22" t="n">
        <v>17</v>
      </c>
      <c r="D86" s="0" t="s">
        <v>3416</v>
      </c>
      <c r="E86" s="0" t="s">
        <v>1949</v>
      </c>
      <c r="F86" s="3" t="n">
        <v>198857</v>
      </c>
      <c r="G86" s="0" t="n">
        <v>19</v>
      </c>
      <c r="H86" s="0" t="n">
        <v>4399</v>
      </c>
      <c r="I86" s="12" t="n">
        <f aca="false">G86*H86</f>
        <v>83581</v>
      </c>
      <c r="J86" s="14" t="n">
        <f aca="false">(I86/$J$67*10000)+7000</f>
        <v>7835.81</v>
      </c>
      <c r="K86" s="12" t="n">
        <v>2014</v>
      </c>
    </row>
    <row r="87" customFormat="false" ht="15" hidden="false" customHeight="false" outlineLevel="0" collapsed="false">
      <c r="A87" s="15" t="n">
        <v>97</v>
      </c>
      <c r="B87" s="0" t="s">
        <v>3311</v>
      </c>
      <c r="C87" s="22" t="n">
        <v>4</v>
      </c>
      <c r="D87" s="0" t="s">
        <v>3417</v>
      </c>
      <c r="E87" s="0" t="s">
        <v>3389</v>
      </c>
      <c r="F87" s="3" t="n">
        <v>634487</v>
      </c>
      <c r="G87" s="0" t="n">
        <v>35</v>
      </c>
      <c r="H87" s="0" t="n">
        <v>4399</v>
      </c>
      <c r="I87" s="12" t="n">
        <f aca="false">G87*H87</f>
        <v>153965</v>
      </c>
      <c r="J87" s="14" t="n">
        <f aca="false">(I87/$J$67*10000)+7000</f>
        <v>8539.65</v>
      </c>
      <c r="K87" s="12" t="n">
        <v>2014</v>
      </c>
      <c r="L87" s="3" t="n">
        <f aca="false">SUM(I87:I106)</f>
        <v>1618832</v>
      </c>
    </row>
    <row r="88" customFormat="false" ht="15" hidden="false" customHeight="false" outlineLevel="0" collapsed="false">
      <c r="A88" s="15" t="n">
        <v>97</v>
      </c>
      <c r="B88" s="0" t="s">
        <v>3311</v>
      </c>
      <c r="C88" s="22" t="n">
        <v>33</v>
      </c>
      <c r="D88" s="0" t="s">
        <v>3418</v>
      </c>
      <c r="E88" s="0" t="s">
        <v>3389</v>
      </c>
      <c r="F88" s="3" t="n">
        <v>116691</v>
      </c>
      <c r="G88" s="0" t="n">
        <v>14</v>
      </c>
      <c r="H88" s="0" t="n">
        <v>4399</v>
      </c>
      <c r="I88" s="12" t="n">
        <f aca="false">G88*H88</f>
        <v>61586</v>
      </c>
      <c r="J88" s="14" t="n">
        <f aca="false">(I88/$J$67*10000)+7000</f>
        <v>7615.86</v>
      </c>
      <c r="K88" s="12" t="n">
        <v>2014</v>
      </c>
    </row>
    <row r="89" customFormat="false" ht="15" hidden="false" customHeight="false" outlineLevel="0" collapsed="false">
      <c r="A89" s="15" t="n">
        <v>97</v>
      </c>
      <c r="B89" s="0" t="s">
        <v>3311</v>
      </c>
      <c r="C89" s="22" t="n">
        <v>39</v>
      </c>
      <c r="D89" s="0" t="s">
        <v>3419</v>
      </c>
      <c r="E89" s="0" t="s">
        <v>3389</v>
      </c>
      <c r="F89" s="3" t="n">
        <v>101343</v>
      </c>
      <c r="G89" s="0" t="n">
        <v>13</v>
      </c>
      <c r="H89" s="0" t="n">
        <v>4399</v>
      </c>
      <c r="I89" s="12" t="n">
        <f aca="false">G89*H89</f>
        <v>57187</v>
      </c>
      <c r="J89" s="14" t="n">
        <f aca="false">(I89/$J$67*10000)+7000</f>
        <v>7571.87</v>
      </c>
      <c r="K89" s="12" t="n">
        <v>2014</v>
      </c>
    </row>
    <row r="90" customFormat="false" ht="15" hidden="false" customHeight="false" outlineLevel="0" collapsed="false">
      <c r="A90" s="15" t="n">
        <v>97</v>
      </c>
      <c r="B90" s="0" t="s">
        <v>3311</v>
      </c>
      <c r="C90" s="22" t="n">
        <v>27</v>
      </c>
      <c r="D90" s="0" t="s">
        <v>3420</v>
      </c>
      <c r="E90" s="0" t="s">
        <v>3391</v>
      </c>
      <c r="F90" s="3" t="n">
        <v>124145</v>
      </c>
      <c r="G90" s="0" t="n">
        <v>15</v>
      </c>
      <c r="H90" s="0" t="n">
        <v>4399</v>
      </c>
      <c r="I90" s="12" t="n">
        <f aca="false">G90*H90</f>
        <v>65985</v>
      </c>
      <c r="J90" s="14" t="n">
        <f aca="false">(I90/$J$67*10000)+7000</f>
        <v>7659.85</v>
      </c>
      <c r="K90" s="12" t="n">
        <v>2014</v>
      </c>
    </row>
    <row r="91" customFormat="false" ht="15" hidden="false" customHeight="false" outlineLevel="0" collapsed="false">
      <c r="A91" s="15" t="n">
        <v>97</v>
      </c>
      <c r="B91" s="0" t="s">
        <v>3311</v>
      </c>
      <c r="C91" s="22" t="n">
        <v>32</v>
      </c>
      <c r="D91" s="0" t="s">
        <v>3421</v>
      </c>
      <c r="E91" s="0" t="s">
        <v>3391</v>
      </c>
      <c r="F91" s="3" t="n">
        <v>118920</v>
      </c>
      <c r="G91" s="0" t="n">
        <v>14</v>
      </c>
      <c r="H91" s="0" t="n">
        <v>4399</v>
      </c>
      <c r="I91" s="12" t="n">
        <f aca="false">G91*H91</f>
        <v>61586</v>
      </c>
      <c r="J91" s="14" t="n">
        <f aca="false">(I91/$J$67*10000)+7000</f>
        <v>7615.86</v>
      </c>
      <c r="K91" s="12" t="n">
        <v>2014</v>
      </c>
    </row>
    <row r="92" customFormat="false" ht="15" hidden="false" customHeight="false" outlineLevel="0" collapsed="false">
      <c r="A92" s="15" t="n">
        <v>97</v>
      </c>
      <c r="B92" s="0" t="s">
        <v>3311</v>
      </c>
      <c r="C92" s="22" t="n">
        <v>2</v>
      </c>
      <c r="D92" s="0" t="s">
        <v>3422</v>
      </c>
      <c r="E92" s="0" t="s">
        <v>3395</v>
      </c>
      <c r="F92" s="3" t="n">
        <v>761873</v>
      </c>
      <c r="G92" s="0" t="n">
        <v>38</v>
      </c>
      <c r="H92" s="0" t="n">
        <v>4399</v>
      </c>
      <c r="I92" s="12" t="n">
        <f aca="false">G92*H92</f>
        <v>167162</v>
      </c>
      <c r="J92" s="14" t="n">
        <f aca="false">(I92/$J$67*10000)+7000</f>
        <v>8671.62</v>
      </c>
      <c r="K92" s="12" t="n">
        <v>2014</v>
      </c>
    </row>
    <row r="93" customFormat="false" ht="15" hidden="false" customHeight="false" outlineLevel="0" collapsed="false">
      <c r="A93" s="15" t="n">
        <v>97</v>
      </c>
      <c r="B93" s="0" t="s">
        <v>3311</v>
      </c>
      <c r="C93" s="22" t="n">
        <v>35</v>
      </c>
      <c r="D93" s="0" t="s">
        <v>3423</v>
      </c>
      <c r="E93" s="0" t="s">
        <v>3395</v>
      </c>
      <c r="F93" s="3" t="n">
        <v>111376</v>
      </c>
      <c r="G93" s="0" t="n">
        <v>14</v>
      </c>
      <c r="H93" s="0" t="n">
        <v>4399</v>
      </c>
      <c r="I93" s="12" t="n">
        <f aca="false">G93*H93</f>
        <v>61586</v>
      </c>
      <c r="J93" s="14" t="n">
        <f aca="false">(I93/$J$67*10000)+7000</f>
        <v>7615.86</v>
      </c>
      <c r="K93" s="12" t="n">
        <v>2014</v>
      </c>
    </row>
    <row r="94" customFormat="false" ht="15" hidden="false" customHeight="false" outlineLevel="0" collapsed="false">
      <c r="A94" s="15" t="n">
        <v>97</v>
      </c>
      <c r="B94" s="0" t="s">
        <v>3311</v>
      </c>
      <c r="C94" s="22" t="n">
        <v>31</v>
      </c>
      <c r="D94" s="0" t="s">
        <v>3424</v>
      </c>
      <c r="E94" s="0" t="s">
        <v>3393</v>
      </c>
      <c r="F94" s="3" t="n">
        <v>119574</v>
      </c>
      <c r="G94" s="0" t="n">
        <v>14</v>
      </c>
      <c r="H94" s="0" t="n">
        <v>4399</v>
      </c>
      <c r="I94" s="12" t="n">
        <f aca="false">G94*H94</f>
        <v>61586</v>
      </c>
      <c r="J94" s="14" t="n">
        <f aca="false">(I94/$J$67*10000)+7000</f>
        <v>7615.86</v>
      </c>
      <c r="K94" s="12" t="n">
        <v>2014</v>
      </c>
    </row>
    <row r="95" customFormat="false" ht="15" hidden="false" customHeight="false" outlineLevel="0" collapsed="false">
      <c r="A95" s="15" t="n">
        <v>97</v>
      </c>
      <c r="B95" s="0" t="s">
        <v>3311</v>
      </c>
      <c r="C95" s="22" t="n">
        <v>10</v>
      </c>
      <c r="D95" s="0" t="s">
        <v>3425</v>
      </c>
      <c r="E95" s="0" t="s">
        <v>3397</v>
      </c>
      <c r="F95" s="3" t="n">
        <v>301834</v>
      </c>
      <c r="G95" s="0" t="n">
        <v>24</v>
      </c>
      <c r="H95" s="0" t="n">
        <v>4399</v>
      </c>
      <c r="I95" s="12" t="n">
        <f aca="false">G95*H95</f>
        <v>105576</v>
      </c>
      <c r="J95" s="14" t="n">
        <f aca="false">(I95/$J$67*10000)+7000</f>
        <v>8055.76</v>
      </c>
      <c r="K95" s="12" t="n">
        <v>2014</v>
      </c>
    </row>
    <row r="96" customFormat="false" ht="15" hidden="false" customHeight="false" outlineLevel="0" collapsed="false">
      <c r="A96" s="15" t="n">
        <v>97</v>
      </c>
      <c r="B96" s="0" t="s">
        <v>3311</v>
      </c>
      <c r="C96" s="22" t="n">
        <v>13</v>
      </c>
      <c r="D96" s="0" t="s">
        <v>3426</v>
      </c>
      <c r="E96" s="0" t="s">
        <v>3397</v>
      </c>
      <c r="F96" s="3" t="n">
        <v>230123</v>
      </c>
      <c r="G96" s="0" t="n">
        <v>20</v>
      </c>
      <c r="H96" s="0" t="n">
        <v>4399</v>
      </c>
      <c r="I96" s="12" t="n">
        <f aca="false">G96*H96</f>
        <v>87980</v>
      </c>
      <c r="J96" s="14" t="n">
        <f aca="false">(I96/$J$67*10000)+7000</f>
        <v>7879.8</v>
      </c>
      <c r="K96" s="12" t="n">
        <v>2014</v>
      </c>
    </row>
    <row r="97" customFormat="false" ht="15" hidden="false" customHeight="false" outlineLevel="0" collapsed="false">
      <c r="A97" s="15" t="n">
        <v>97</v>
      </c>
      <c r="B97" s="0" t="s">
        <v>3311</v>
      </c>
      <c r="C97" s="22" t="n">
        <v>15</v>
      </c>
      <c r="D97" s="0" t="s">
        <v>3427</v>
      </c>
      <c r="E97" s="0" t="s">
        <v>3397</v>
      </c>
      <c r="F97" s="3" t="n">
        <v>209274</v>
      </c>
      <c r="G97" s="0" t="n">
        <v>19</v>
      </c>
      <c r="H97" s="0" t="n">
        <v>4399</v>
      </c>
      <c r="I97" s="12" t="n">
        <f aca="false">G97*H97</f>
        <v>83581</v>
      </c>
      <c r="J97" s="14" t="n">
        <f aca="false">(I97/$J$67*10000)+7000</f>
        <v>7835.81</v>
      </c>
      <c r="K97" s="12" t="n">
        <v>2014</v>
      </c>
    </row>
    <row r="98" customFormat="false" ht="15" hidden="false" customHeight="false" outlineLevel="0" collapsed="false">
      <c r="A98" s="15" t="n">
        <v>97</v>
      </c>
      <c r="B98" s="0" t="s">
        <v>3311</v>
      </c>
      <c r="C98" s="22" t="n">
        <v>19</v>
      </c>
      <c r="D98" s="0" t="s">
        <v>3428</v>
      </c>
      <c r="E98" s="0" t="s">
        <v>3397</v>
      </c>
      <c r="F98" s="3" t="n">
        <v>184415</v>
      </c>
      <c r="G98" s="0" t="n">
        <v>18</v>
      </c>
      <c r="H98" s="0" t="n">
        <v>4399</v>
      </c>
      <c r="I98" s="12" t="n">
        <f aca="false">G98*H98</f>
        <v>79182</v>
      </c>
      <c r="J98" s="14" t="n">
        <f aca="false">(I98/$J$67*10000)+7000</f>
        <v>7791.82</v>
      </c>
      <c r="K98" s="12" t="n">
        <v>2014</v>
      </c>
    </row>
    <row r="99" customFormat="false" ht="15" hidden="false" customHeight="false" outlineLevel="0" collapsed="false">
      <c r="A99" s="15" t="n">
        <v>97</v>
      </c>
      <c r="B99" s="0" t="s">
        <v>3311</v>
      </c>
      <c r="C99" s="22" t="n">
        <v>20</v>
      </c>
      <c r="D99" s="0" t="s">
        <v>3429</v>
      </c>
      <c r="E99" s="0" t="s">
        <v>3397</v>
      </c>
      <c r="F99" s="3" t="n">
        <v>177188</v>
      </c>
      <c r="G99" s="0" t="n">
        <v>18</v>
      </c>
      <c r="H99" s="0" t="n">
        <v>4399</v>
      </c>
      <c r="I99" s="12" t="n">
        <f aca="false">G99*H99</f>
        <v>79182</v>
      </c>
      <c r="J99" s="14" t="n">
        <f aca="false">(I99/$J$67*10000)+7000</f>
        <v>7791.82</v>
      </c>
      <c r="K99" s="12" t="n">
        <v>2014</v>
      </c>
    </row>
    <row r="100" customFormat="false" ht="15" hidden="false" customHeight="false" outlineLevel="0" collapsed="false">
      <c r="A100" s="15" t="n">
        <v>97</v>
      </c>
      <c r="B100" s="0" t="s">
        <v>3311</v>
      </c>
      <c r="C100" s="22" t="n">
        <v>22</v>
      </c>
      <c r="D100" s="0" t="s">
        <v>3430</v>
      </c>
      <c r="E100" s="0" t="s">
        <v>3397</v>
      </c>
      <c r="F100" s="3" t="n">
        <v>173013</v>
      </c>
      <c r="G100" s="0" t="n">
        <v>18</v>
      </c>
      <c r="H100" s="0" t="n">
        <v>4399</v>
      </c>
      <c r="I100" s="12" t="n">
        <f aca="false">G100*H100</f>
        <v>79182</v>
      </c>
      <c r="J100" s="14" t="n">
        <f aca="false">(I100/$J$67*10000)+7000</f>
        <v>7791.82</v>
      </c>
      <c r="K100" s="12" t="n">
        <v>2014</v>
      </c>
    </row>
    <row r="101" customFormat="false" ht="15" hidden="false" customHeight="false" outlineLevel="0" collapsed="false">
      <c r="A101" s="15" t="n">
        <v>97</v>
      </c>
      <c r="B101" s="0" t="s">
        <v>3311</v>
      </c>
      <c r="C101" s="22" t="n">
        <v>23</v>
      </c>
      <c r="D101" s="0" t="s">
        <v>3431</v>
      </c>
      <c r="E101" s="0" t="s">
        <v>3397</v>
      </c>
      <c r="F101" s="3" t="n">
        <v>172306</v>
      </c>
      <c r="G101" s="0" t="n">
        <v>18</v>
      </c>
      <c r="H101" s="0" t="n">
        <v>4399</v>
      </c>
      <c r="I101" s="12" t="n">
        <f aca="false">G101*H101</f>
        <v>79182</v>
      </c>
      <c r="J101" s="14" t="n">
        <f aca="false">(I101/$J$67*10000)+7000</f>
        <v>7791.82</v>
      </c>
      <c r="K101" s="12" t="n">
        <v>2014</v>
      </c>
    </row>
    <row r="102" customFormat="false" ht="15" hidden="false" customHeight="false" outlineLevel="0" collapsed="false">
      <c r="A102" s="15" t="n">
        <v>97</v>
      </c>
      <c r="B102" s="0" t="s">
        <v>3311</v>
      </c>
      <c r="C102" s="22" t="n">
        <v>24</v>
      </c>
      <c r="D102" s="0" t="s">
        <v>3432</v>
      </c>
      <c r="E102" s="0" t="s">
        <v>3397</v>
      </c>
      <c r="F102" s="3" t="n">
        <v>140669</v>
      </c>
      <c r="G102" s="0" t="n">
        <v>16</v>
      </c>
      <c r="H102" s="0" t="n">
        <v>4399</v>
      </c>
      <c r="I102" s="12" t="n">
        <f aca="false">G102*H102</f>
        <v>70384</v>
      </c>
      <c r="J102" s="14" t="n">
        <f aca="false">(I102/$J$67*10000)+7000</f>
        <v>7703.84</v>
      </c>
      <c r="K102" s="12" t="n">
        <v>2014</v>
      </c>
    </row>
    <row r="103" customFormat="false" ht="15" hidden="false" customHeight="false" outlineLevel="0" collapsed="false">
      <c r="A103" s="15" t="n">
        <v>97</v>
      </c>
      <c r="B103" s="0" t="s">
        <v>3311</v>
      </c>
      <c r="C103" s="22" t="n">
        <v>25</v>
      </c>
      <c r="D103" s="0" t="s">
        <v>3433</v>
      </c>
      <c r="E103" s="0" t="s">
        <v>3397</v>
      </c>
      <c r="F103" s="3" t="n">
        <v>140052</v>
      </c>
      <c r="G103" s="0" t="n">
        <v>16</v>
      </c>
      <c r="H103" s="0" t="n">
        <v>4399</v>
      </c>
      <c r="I103" s="12" t="n">
        <f aca="false">G103*H103</f>
        <v>70384</v>
      </c>
      <c r="J103" s="14" t="n">
        <f aca="false">(I103/$J$67*10000)+7000</f>
        <v>7703.84</v>
      </c>
      <c r="K103" s="12" t="n">
        <v>2014</v>
      </c>
    </row>
    <row r="104" customFormat="false" ht="15" hidden="false" customHeight="false" outlineLevel="0" collapsed="false">
      <c r="A104" s="15" t="n">
        <v>97</v>
      </c>
      <c r="B104" s="0" t="s">
        <v>3311</v>
      </c>
      <c r="C104" s="22" t="n">
        <v>26</v>
      </c>
      <c r="D104" s="0" t="s">
        <v>3434</v>
      </c>
      <c r="E104" s="0" t="s">
        <v>3397</v>
      </c>
      <c r="F104" s="3" t="n">
        <v>128621</v>
      </c>
      <c r="G104" s="0" t="n">
        <v>15</v>
      </c>
      <c r="H104" s="0" t="n">
        <v>4399</v>
      </c>
      <c r="I104" s="12" t="n">
        <f aca="false">G104*H104</f>
        <v>65985</v>
      </c>
      <c r="J104" s="14" t="n">
        <f aca="false">(I104/$J$67*10000)+7000</f>
        <v>7659.85</v>
      </c>
      <c r="K104" s="12" t="n">
        <v>2014</v>
      </c>
    </row>
    <row r="105" customFormat="false" ht="15" hidden="false" customHeight="false" outlineLevel="0" collapsed="false">
      <c r="A105" s="15" t="n">
        <v>97</v>
      </c>
      <c r="B105" s="0" t="s">
        <v>3311</v>
      </c>
      <c r="C105" s="22" t="n">
        <v>28</v>
      </c>
      <c r="D105" s="0" t="s">
        <v>3435</v>
      </c>
      <c r="E105" s="0" t="s">
        <v>3397</v>
      </c>
      <c r="F105" s="3" t="n">
        <v>123376</v>
      </c>
      <c r="G105" s="0" t="n">
        <v>15</v>
      </c>
      <c r="H105" s="0" t="n">
        <v>4399</v>
      </c>
      <c r="I105" s="12" t="n">
        <f aca="false">G105*H105</f>
        <v>65985</v>
      </c>
      <c r="J105" s="14" t="n">
        <f aca="false">(I105/$J$67*10000)+7000</f>
        <v>7659.85</v>
      </c>
      <c r="K105" s="12" t="n">
        <v>2014</v>
      </c>
    </row>
    <row r="106" customFormat="false" ht="15" hidden="false" customHeight="false" outlineLevel="0" collapsed="false">
      <c r="A106" s="15" t="n">
        <v>97</v>
      </c>
      <c r="B106" s="0" t="s">
        <v>3311</v>
      </c>
      <c r="C106" s="22" t="n">
        <v>36</v>
      </c>
      <c r="D106" s="0" t="s">
        <v>3436</v>
      </c>
      <c r="E106" s="0" t="s">
        <v>3397</v>
      </c>
      <c r="F106" s="3" t="n">
        <v>110337</v>
      </c>
      <c r="G106" s="0" t="n">
        <v>14</v>
      </c>
      <c r="H106" s="0" t="n">
        <v>4399</v>
      </c>
      <c r="I106" s="12" t="n">
        <f aca="false">G106*H106</f>
        <v>61586</v>
      </c>
      <c r="J106" s="14" t="n">
        <f aca="false">(I106/$J$67*10000)+7000</f>
        <v>7615.86</v>
      </c>
      <c r="K106" s="12" t="n">
        <v>2014</v>
      </c>
    </row>
    <row r="107" customFormat="false" ht="15" hidden="false" customHeight="false" outlineLevel="0" collapsed="false">
      <c r="A107" s="5" t="n">
        <v>98</v>
      </c>
      <c r="B107" s="0" t="s">
        <v>3313</v>
      </c>
      <c r="C107" s="22" t="n">
        <v>2</v>
      </c>
      <c r="D107" s="0" t="s">
        <v>3437</v>
      </c>
      <c r="E107" s="0" t="s">
        <v>3438</v>
      </c>
      <c r="F107" s="3" t="n">
        <v>377440</v>
      </c>
      <c r="G107" s="0" t="n">
        <v>26</v>
      </c>
      <c r="H107" s="0" t="n">
        <v>4118</v>
      </c>
      <c r="I107" s="12" t="n">
        <f aca="false">G107*H107</f>
        <v>107068</v>
      </c>
      <c r="J107" s="14" t="n">
        <f aca="false">(I107/$J$67*10000)+7000</f>
        <v>8070.68</v>
      </c>
      <c r="K107" s="12" t="n">
        <v>2015</v>
      </c>
      <c r="L107" s="3" t="n">
        <f aca="false">SUM(I107:I111)</f>
        <v>531222</v>
      </c>
      <c r="N107" s="0" t="str">
        <f aca="false">D107&amp;" - "&amp;E107&amp;" - "&amp;B107</f>
        <v>Brno - JM - CZE</v>
      </c>
      <c r="O107" s="32" t="n">
        <f aca="false">J107/100</f>
        <v>80.7068</v>
      </c>
    </row>
    <row r="108" customFormat="false" ht="15" hidden="false" customHeight="false" outlineLevel="0" collapsed="false">
      <c r="A108" s="5" t="n">
        <v>98</v>
      </c>
      <c r="B108" s="0" t="s">
        <v>3313</v>
      </c>
      <c r="C108" s="22" t="n">
        <v>5</v>
      </c>
      <c r="D108" s="0" t="s">
        <v>3439</v>
      </c>
      <c r="E108" s="0" t="s">
        <v>3440</v>
      </c>
      <c r="F108" s="3" t="n">
        <v>102562</v>
      </c>
      <c r="G108" s="0" t="n">
        <v>13</v>
      </c>
      <c r="H108" s="0" t="n">
        <v>4118</v>
      </c>
      <c r="I108" s="12" t="n">
        <f aca="false">G108*H108</f>
        <v>53534</v>
      </c>
      <c r="J108" s="14" t="n">
        <f aca="false">(I108/$J$67*10000)+7000</f>
        <v>7535.34</v>
      </c>
      <c r="K108" s="12" t="n">
        <v>2015</v>
      </c>
      <c r="N108" s="0" t="str">
        <f aca="false">D108&amp;" - "&amp;E108&amp;" - "&amp;B108</f>
        <v>Liberec - LI - CZE</v>
      </c>
      <c r="O108" s="32" t="n">
        <f aca="false">J108/100</f>
        <v>75.3534</v>
      </c>
    </row>
    <row r="109" customFormat="false" ht="15" hidden="false" customHeight="false" outlineLevel="0" collapsed="false">
      <c r="A109" s="5" t="n">
        <v>98</v>
      </c>
      <c r="B109" s="0" t="s">
        <v>3313</v>
      </c>
      <c r="C109" s="22" t="n">
        <v>3</v>
      </c>
      <c r="D109" s="0" t="s">
        <v>3441</v>
      </c>
      <c r="E109" s="0" t="s">
        <v>90</v>
      </c>
      <c r="F109" s="3" t="n">
        <v>294200</v>
      </c>
      <c r="G109" s="0" t="n">
        <v>23</v>
      </c>
      <c r="H109" s="0" t="n">
        <v>4118</v>
      </c>
      <c r="I109" s="12" t="n">
        <f aca="false">G109*H109</f>
        <v>94714</v>
      </c>
      <c r="J109" s="14" t="n">
        <f aca="false">(I109/$J$67*10000)+7000</f>
        <v>7947.14</v>
      </c>
      <c r="K109" s="12" t="n">
        <v>2015</v>
      </c>
      <c r="N109" s="0" t="str">
        <f aca="false">D109&amp;" - "&amp;E109&amp;" - "&amp;B109</f>
        <v>Ostrava - MO - CZE</v>
      </c>
      <c r="O109" s="32" t="n">
        <f aca="false">J109/100</f>
        <v>79.4714</v>
      </c>
    </row>
    <row r="110" customFormat="false" ht="15" hidden="false" customHeight="false" outlineLevel="0" collapsed="false">
      <c r="A110" s="5" t="n">
        <v>98</v>
      </c>
      <c r="B110" s="0" t="s">
        <v>3313</v>
      </c>
      <c r="C110" s="22" t="n">
        <v>4</v>
      </c>
      <c r="D110" s="0" t="s">
        <v>3442</v>
      </c>
      <c r="E110" s="0" t="s">
        <v>3443</v>
      </c>
      <c r="F110" s="3" t="n">
        <v>169033</v>
      </c>
      <c r="G110" s="0" t="n">
        <v>17</v>
      </c>
      <c r="H110" s="0" t="n">
        <v>4118</v>
      </c>
      <c r="I110" s="12" t="n">
        <f aca="false">G110*H110</f>
        <v>70006</v>
      </c>
      <c r="J110" s="14" t="n">
        <f aca="false">(I110/$J$67*10000)+7000</f>
        <v>7700.06</v>
      </c>
      <c r="K110" s="12" t="n">
        <v>2015</v>
      </c>
      <c r="N110" s="0" t="str">
        <f aca="false">D110&amp;" - "&amp;E110&amp;" - "&amp;B110</f>
        <v>Plzeň - PL - CZE</v>
      </c>
      <c r="O110" s="32" t="n">
        <f aca="false">J110/100</f>
        <v>77.0006</v>
      </c>
    </row>
    <row r="111" customFormat="false" ht="15" hidden="false" customHeight="false" outlineLevel="0" collapsed="false">
      <c r="A111" s="5" t="n">
        <v>98</v>
      </c>
      <c r="B111" s="0" t="s">
        <v>3313</v>
      </c>
      <c r="C111" s="22" t="n">
        <v>1</v>
      </c>
      <c r="D111" s="0" t="s">
        <v>3444</v>
      </c>
      <c r="E111" s="0" t="s">
        <v>1086</v>
      </c>
      <c r="F111" s="3" t="n">
        <v>1259079</v>
      </c>
      <c r="G111" s="0" t="n">
        <v>50</v>
      </c>
      <c r="H111" s="0" t="n">
        <v>4118</v>
      </c>
      <c r="I111" s="12" t="n">
        <f aca="false">G111*H111</f>
        <v>205900</v>
      </c>
      <c r="J111" s="14" t="n">
        <f aca="false">(I111/$J$67*10000)+7000</f>
        <v>9059</v>
      </c>
      <c r="K111" s="12" t="n">
        <v>2015</v>
      </c>
      <c r="N111" s="0" t="str">
        <f aca="false">D111&amp;" - "&amp;E111&amp;" - "&amp;B111</f>
        <v>Praha - PR - CZE</v>
      </c>
      <c r="O111" s="32" t="n">
        <f aca="false">J111/100</f>
        <v>90.59</v>
      </c>
    </row>
    <row r="112" customFormat="false" ht="15" hidden="false" customHeight="false" outlineLevel="0" collapsed="false">
      <c r="A112" s="5" t="n">
        <v>99</v>
      </c>
      <c r="B112" s="0" t="s">
        <v>3305</v>
      </c>
      <c r="C112" s="22" t="n">
        <v>8</v>
      </c>
      <c r="D112" s="0" t="s">
        <v>3445</v>
      </c>
      <c r="E112" s="0" t="s">
        <v>3446</v>
      </c>
      <c r="F112" s="3" t="n">
        <v>111836</v>
      </c>
      <c r="G112" s="0" t="n">
        <v>14</v>
      </c>
      <c r="H112" s="0" t="n">
        <v>4299</v>
      </c>
      <c r="I112" s="12" t="n">
        <f aca="false">G112*H112</f>
        <v>60186</v>
      </c>
      <c r="J112" s="14" t="n">
        <f aca="false">(I112/$J$67*10000)+7000</f>
        <v>7601.86</v>
      </c>
      <c r="K112" s="12" t="n">
        <v>2015</v>
      </c>
      <c r="L112" s="3" t="n">
        <f aca="false">SUM(I112:I121)</f>
        <v>881211</v>
      </c>
      <c r="N112" s="0" t="str">
        <f aca="false">D112&amp;" - "&amp;E112&amp;" - "&amp;B112</f>
        <v>Kecskemét - BAC - HUN</v>
      </c>
      <c r="O112" s="32" t="n">
        <f aca="false">J112/100</f>
        <v>76.0186</v>
      </c>
    </row>
    <row r="113" customFormat="false" ht="15" hidden="false" customHeight="false" outlineLevel="0" collapsed="false">
      <c r="A113" s="5" t="n">
        <v>99</v>
      </c>
      <c r="B113" s="0" t="s">
        <v>3305</v>
      </c>
      <c r="C113" s="22" t="n">
        <v>5</v>
      </c>
      <c r="D113" s="0" t="s">
        <v>3447</v>
      </c>
      <c r="E113" s="0" t="s">
        <v>871</v>
      </c>
      <c r="F113" s="3" t="n">
        <v>145985</v>
      </c>
      <c r="G113" s="0" t="n">
        <v>16</v>
      </c>
      <c r="H113" s="0" t="n">
        <v>4299</v>
      </c>
      <c r="I113" s="12" t="n">
        <f aca="false">G113*H113</f>
        <v>68784</v>
      </c>
      <c r="J113" s="14" t="n">
        <f aca="false">(I113/$J$67*10000)+7000</f>
        <v>7687.84</v>
      </c>
      <c r="K113" s="12" t="n">
        <v>2015</v>
      </c>
      <c r="N113" s="0" t="str">
        <f aca="false">D113&amp;" - "&amp;E113&amp;" - "&amp;B113</f>
        <v>Pécs - BAR - HUN</v>
      </c>
      <c r="O113" s="32" t="n">
        <f aca="false">J113/100</f>
        <v>76.8784</v>
      </c>
    </row>
    <row r="114" customFormat="false" ht="15" hidden="false" customHeight="false" outlineLevel="0" collapsed="false">
      <c r="A114" s="5" t="n">
        <v>99</v>
      </c>
      <c r="B114" s="0" t="s">
        <v>3305</v>
      </c>
      <c r="C114" s="22" t="n">
        <v>4</v>
      </c>
      <c r="D114" s="0" t="s">
        <v>3448</v>
      </c>
      <c r="E114" s="0" t="s">
        <v>2414</v>
      </c>
      <c r="F114" s="3" t="n">
        <v>159554</v>
      </c>
      <c r="G114" s="0" t="n">
        <v>17</v>
      </c>
      <c r="H114" s="0" t="n">
        <v>4299</v>
      </c>
      <c r="I114" s="12" t="n">
        <f aca="false">G114*H114</f>
        <v>73083</v>
      </c>
      <c r="J114" s="14" t="n">
        <f aca="false">(I114/$J$67*10000)+7000</f>
        <v>7730.83</v>
      </c>
      <c r="K114" s="12" t="n">
        <v>2015</v>
      </c>
      <c r="N114" s="0" t="str">
        <f aca="false">D114&amp;" - "&amp;E114&amp;" - "&amp;B114</f>
        <v>Miskolc - BOR - HUN</v>
      </c>
      <c r="O114" s="32" t="n">
        <f aca="false">J114/100</f>
        <v>77.3083</v>
      </c>
    </row>
    <row r="115" customFormat="false" ht="15" hidden="false" customHeight="false" outlineLevel="0" collapsed="false">
      <c r="A115" s="5" t="n">
        <v>99</v>
      </c>
      <c r="B115" s="0" t="s">
        <v>3302</v>
      </c>
      <c r="C115" s="22" t="n">
        <v>1</v>
      </c>
      <c r="D115" s="0" t="s">
        <v>3449</v>
      </c>
      <c r="E115" s="0" t="s">
        <v>1438</v>
      </c>
      <c r="F115" s="3" t="n">
        <v>419678</v>
      </c>
      <c r="G115" s="0" t="n">
        <v>28</v>
      </c>
      <c r="H115" s="0" t="n">
        <v>3069</v>
      </c>
      <c r="I115" s="12" t="n">
        <f aca="false">G115*H115</f>
        <v>85932</v>
      </c>
      <c r="J115" s="14" t="n">
        <f aca="false">(I115/$J$67*10000)+7000</f>
        <v>7859.32</v>
      </c>
      <c r="K115" s="12" t="n">
        <v>2014</v>
      </c>
      <c r="N115" s="0" t="str">
        <f aca="false">D115&amp;" - "&amp;E115&amp;" - "&amp;B115</f>
        <v>Bratislava - BRA - SVK</v>
      </c>
      <c r="O115" s="32" t="n">
        <f aca="false">J115/100</f>
        <v>78.5932</v>
      </c>
    </row>
    <row r="116" customFormat="false" ht="15" hidden="false" customHeight="false" outlineLevel="0" collapsed="false">
      <c r="A116" s="5" t="n">
        <v>99</v>
      </c>
      <c r="B116" s="0" t="s">
        <v>3305</v>
      </c>
      <c r="C116" s="22" t="n">
        <v>1</v>
      </c>
      <c r="D116" s="0" t="s">
        <v>3450</v>
      </c>
      <c r="E116" s="0" t="s">
        <v>3451</v>
      </c>
      <c r="F116" s="3" t="n">
        <v>1757618</v>
      </c>
      <c r="G116" s="0" t="n">
        <v>58</v>
      </c>
      <c r="H116" s="0" t="n">
        <v>4299</v>
      </c>
      <c r="I116" s="12" t="n">
        <f aca="false">G116*H116</f>
        <v>249342</v>
      </c>
      <c r="J116" s="14" t="n">
        <f aca="false">(I116/$J$67*10000)+7000</f>
        <v>9493.42</v>
      </c>
      <c r="K116" s="12" t="n">
        <v>2015</v>
      </c>
      <c r="N116" s="0" t="str">
        <f aca="false">D116&amp;" - "&amp;E116&amp;" - "&amp;B116</f>
        <v>Budapest - BUD - HUN</v>
      </c>
      <c r="O116" s="32" t="n">
        <f aca="false">J116/100</f>
        <v>94.9342</v>
      </c>
    </row>
    <row r="117" customFormat="false" ht="15" hidden="false" customHeight="false" outlineLevel="0" collapsed="false">
      <c r="A117" s="5" t="n">
        <v>99</v>
      </c>
      <c r="B117" s="0" t="s">
        <v>3305</v>
      </c>
      <c r="C117" s="22" t="n">
        <v>3</v>
      </c>
      <c r="D117" s="0" t="s">
        <v>3452</v>
      </c>
      <c r="E117" s="0" t="s">
        <v>3453</v>
      </c>
      <c r="F117" s="3" t="n">
        <v>162593</v>
      </c>
      <c r="G117" s="0" t="n">
        <v>17</v>
      </c>
      <c r="H117" s="0" t="n">
        <v>4299</v>
      </c>
      <c r="I117" s="12" t="n">
        <f aca="false">G117*H117</f>
        <v>73083</v>
      </c>
      <c r="J117" s="14" t="n">
        <f aca="false">(I117/$J$67*10000)+7000</f>
        <v>7730.83</v>
      </c>
      <c r="K117" s="12" t="n">
        <v>2015</v>
      </c>
      <c r="N117" s="0" t="str">
        <f aca="false">D117&amp;" - "&amp;E117&amp;" - "&amp;B117</f>
        <v>Szeged - CSO - HUN</v>
      </c>
      <c r="O117" s="32" t="n">
        <f aca="false">J117/100</f>
        <v>77.3083</v>
      </c>
    </row>
    <row r="118" customFormat="false" ht="15" hidden="false" customHeight="false" outlineLevel="0" collapsed="false">
      <c r="A118" s="5" t="n">
        <v>99</v>
      </c>
      <c r="B118" s="0" t="s">
        <v>3305</v>
      </c>
      <c r="C118" s="22" t="n">
        <v>6</v>
      </c>
      <c r="D118" s="0" t="s">
        <v>3454</v>
      </c>
      <c r="E118" s="0" t="s">
        <v>3455</v>
      </c>
      <c r="F118" s="3" t="n">
        <v>129372</v>
      </c>
      <c r="G118" s="0" t="n">
        <v>15</v>
      </c>
      <c r="H118" s="0" t="n">
        <v>4299</v>
      </c>
      <c r="I118" s="12" t="n">
        <f aca="false">G118*H118</f>
        <v>64485</v>
      </c>
      <c r="J118" s="14" t="n">
        <f aca="false">(I118/$J$67*10000)+7000</f>
        <v>7644.85</v>
      </c>
      <c r="K118" s="12" t="n">
        <v>2015</v>
      </c>
      <c r="N118" s="0" t="str">
        <f aca="false">D118&amp;" - "&amp;E118&amp;" - "&amp;B118</f>
        <v>Győr - GYÖ - HUN</v>
      </c>
      <c r="O118" s="32" t="n">
        <f aca="false">J118/100</f>
        <v>76.4485</v>
      </c>
    </row>
    <row r="119" customFormat="false" ht="15" hidden="false" customHeight="false" outlineLevel="0" collapsed="false">
      <c r="A119" s="5" t="n">
        <v>99</v>
      </c>
      <c r="B119" s="0" t="s">
        <v>3305</v>
      </c>
      <c r="C119" s="22" t="n">
        <v>2</v>
      </c>
      <c r="D119" s="0" t="s">
        <v>3456</v>
      </c>
      <c r="E119" s="0" t="s">
        <v>3457</v>
      </c>
      <c r="F119" s="3" t="n">
        <v>203506</v>
      </c>
      <c r="G119" s="0" t="n">
        <v>19</v>
      </c>
      <c r="H119" s="0" t="n">
        <v>4299</v>
      </c>
      <c r="I119" s="12" t="n">
        <f aca="false">G119*H119</f>
        <v>81681</v>
      </c>
      <c r="J119" s="14" t="n">
        <f aca="false">(I119/$J$67*10000)+7000</f>
        <v>7816.81</v>
      </c>
      <c r="K119" s="12" t="n">
        <v>2015</v>
      </c>
      <c r="N119" s="0" t="str">
        <f aca="false">D119&amp;" - "&amp;E119&amp;" - "&amp;B119</f>
        <v>Debrecen - HAJ - HUN</v>
      </c>
      <c r="O119" s="32" t="n">
        <f aca="false">J119/100</f>
        <v>78.1681</v>
      </c>
    </row>
    <row r="120" customFormat="false" ht="15" hidden="false" customHeight="false" outlineLevel="0" collapsed="false">
      <c r="A120" s="5" t="n">
        <v>99</v>
      </c>
      <c r="B120" s="0" t="s">
        <v>3302</v>
      </c>
      <c r="C120" s="22" t="n">
        <v>2</v>
      </c>
      <c r="D120" s="0" t="s">
        <v>3458</v>
      </c>
      <c r="E120" s="0" t="s">
        <v>2391</v>
      </c>
      <c r="F120" s="3" t="n">
        <v>239464</v>
      </c>
      <c r="G120" s="0" t="n">
        <v>21</v>
      </c>
      <c r="H120" s="0" t="n">
        <v>3069</v>
      </c>
      <c r="I120" s="12" t="n">
        <f aca="false">G120*H120</f>
        <v>64449</v>
      </c>
      <c r="J120" s="14" t="n">
        <f aca="false">(I120/$J$67*10000)+7000</f>
        <v>7644.49</v>
      </c>
      <c r="K120" s="12" t="n">
        <v>2014</v>
      </c>
      <c r="N120" s="0" t="str">
        <f aca="false">D120&amp;" - "&amp;E120&amp;" - "&amp;B120</f>
        <v>Košice - KOS - SVK</v>
      </c>
      <c r="O120" s="32" t="n">
        <f aca="false">J120/100</f>
        <v>76.4449</v>
      </c>
    </row>
    <row r="121" customFormat="false" ht="15" hidden="false" customHeight="false" outlineLevel="0" collapsed="false">
      <c r="A121" s="5" t="n">
        <v>99</v>
      </c>
      <c r="B121" s="0" t="s">
        <v>3305</v>
      </c>
      <c r="C121" s="22" t="n">
        <v>7</v>
      </c>
      <c r="D121" s="0" t="s">
        <v>3459</v>
      </c>
      <c r="E121" s="0" t="s">
        <v>3460</v>
      </c>
      <c r="F121" s="3" t="n">
        <v>118125</v>
      </c>
      <c r="G121" s="0" t="n">
        <v>14</v>
      </c>
      <c r="H121" s="0" t="n">
        <v>4299</v>
      </c>
      <c r="I121" s="12" t="n">
        <f aca="false">G121*H121</f>
        <v>60186</v>
      </c>
      <c r="J121" s="14" t="n">
        <f aca="false">(I121/$J$67*10000)+7000</f>
        <v>7601.86</v>
      </c>
      <c r="K121" s="12" t="n">
        <v>2015</v>
      </c>
      <c r="N121" s="0" t="str">
        <f aca="false">D121&amp;" - "&amp;E121&amp;" - "&amp;B121</f>
        <v>Nyíregyháza - SZA - HUN</v>
      </c>
      <c r="O121" s="32" t="n">
        <f aca="false">J121/100</f>
        <v>76.0186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9"/>
  <sheetViews>
    <sheetView windowProtection="false"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N154" activeCellId="0" sqref="N154"/>
    </sheetView>
  </sheetViews>
  <sheetFormatPr defaultRowHeight="15"/>
  <cols>
    <col collapsed="false" hidden="false" max="1" min="1" style="0" width="4.42857142857143"/>
    <col collapsed="false" hidden="false" max="2" min="2" style="0" width="6.14795918367347"/>
    <col collapsed="false" hidden="false" max="3" min="3" style="0" width="6.4234693877551"/>
    <col collapsed="false" hidden="false" max="4" min="4" style="0" width="24"/>
    <col collapsed="false" hidden="false" max="5" min="5" style="0" width="6.4234693877551"/>
    <col collapsed="false" hidden="false" max="6" min="6" style="0" width="14.1479591836735"/>
    <col collapsed="false" hidden="false" max="7" min="7" style="0" width="15"/>
    <col collapsed="false" hidden="false" max="8" min="8" style="0" width="10.8520408163265"/>
    <col collapsed="false" hidden="false" max="9" min="9" style="0" width="11.2857142857143"/>
    <col collapsed="false" hidden="false" max="1025" min="10" style="0" width="11.5714285714286"/>
  </cols>
  <sheetData>
    <row r="1" customFormat="false" ht="18.75" hidden="false" customHeight="false" outlineLevel="0" collapsed="false"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customFormat="false" ht="15" hidden="false" customHeight="false" outlineLevel="0" collapsed="false">
      <c r="D2" s="0" t="s">
        <v>3461</v>
      </c>
      <c r="E2" s="0" t="s">
        <v>3462</v>
      </c>
      <c r="F2" s="3" t="n">
        <v>28703</v>
      </c>
      <c r="G2" s="3" t="n">
        <v>2800138</v>
      </c>
      <c r="H2" s="0" t="n">
        <v>2011</v>
      </c>
    </row>
    <row r="3" customFormat="false" ht="15" hidden="false" customHeight="false" outlineLevel="0" collapsed="false">
      <c r="D3" s="0" t="s">
        <v>3463</v>
      </c>
      <c r="E3" s="0" t="s">
        <v>3464</v>
      </c>
      <c r="F3" s="3" t="n">
        <v>51201</v>
      </c>
      <c r="G3" s="3" t="n">
        <v>3791622</v>
      </c>
      <c r="H3" s="0" t="n">
        <v>2013</v>
      </c>
    </row>
    <row r="4" customFormat="false" ht="15" hidden="false" customHeight="false" outlineLevel="0" collapsed="false">
      <c r="D4" s="0" t="s">
        <v>3465</v>
      </c>
      <c r="E4" s="0" t="s">
        <v>3466</v>
      </c>
      <c r="F4" s="3" t="n">
        <v>111036</v>
      </c>
      <c r="G4" s="3" t="n">
        <v>7351234</v>
      </c>
      <c r="H4" s="0" t="n">
        <v>2011</v>
      </c>
    </row>
    <row r="5" customFormat="false" ht="15" hidden="false" customHeight="false" outlineLevel="0" collapsed="false">
      <c r="D5" s="0" t="s">
        <v>3467</v>
      </c>
      <c r="E5" s="0" t="s">
        <v>3468</v>
      </c>
      <c r="F5" s="3" t="n">
        <v>0</v>
      </c>
      <c r="G5" s="3" t="n">
        <v>779</v>
      </c>
      <c r="H5" s="0" t="n">
        <v>2011</v>
      </c>
    </row>
    <row r="6" customFormat="false" ht="15" hidden="false" customHeight="false" outlineLevel="0" collapsed="false">
      <c r="D6" s="0" t="s">
        <v>3469</v>
      </c>
      <c r="E6" s="0" t="s">
        <v>3470</v>
      </c>
      <c r="F6" s="3" t="n">
        <v>56542</v>
      </c>
      <c r="G6" s="3" t="n">
        <v>4290612</v>
      </c>
      <c r="H6" s="0" t="n">
        <v>2011</v>
      </c>
    </row>
    <row r="7" customFormat="false" ht="15" hidden="false" customHeight="false" outlineLevel="0" collapsed="false">
      <c r="D7" s="0" t="s">
        <v>3471</v>
      </c>
      <c r="E7" s="0" t="s">
        <v>3472</v>
      </c>
      <c r="F7" s="3" t="n">
        <v>20273</v>
      </c>
      <c r="G7" s="3" t="n">
        <v>1964036</v>
      </c>
      <c r="H7" s="0" t="n">
        <v>2002</v>
      </c>
    </row>
    <row r="8" customFormat="false" ht="15" hidden="false" customHeight="false" outlineLevel="0" collapsed="false">
      <c r="D8" s="0" t="s">
        <v>3473</v>
      </c>
      <c r="E8" s="0" t="s">
        <v>3474</v>
      </c>
      <c r="F8" s="3" t="n">
        <v>131957</v>
      </c>
      <c r="G8" s="3" t="n">
        <v>10818288</v>
      </c>
      <c r="H8" s="0" t="n">
        <v>2011</v>
      </c>
    </row>
    <row r="9" customFormat="false" ht="15" hidden="false" customHeight="false" outlineLevel="0" collapsed="false">
      <c r="D9" s="0" t="s">
        <v>3475</v>
      </c>
      <c r="E9" s="0" t="s">
        <v>3476</v>
      </c>
      <c r="F9" s="3" t="n">
        <v>301308</v>
      </c>
      <c r="G9" s="3" t="n">
        <v>59433744</v>
      </c>
      <c r="H9" s="0" t="n">
        <v>2011</v>
      </c>
    </row>
    <row r="10" customFormat="false" ht="15" hidden="false" customHeight="false" outlineLevel="0" collapsed="false">
      <c r="D10" s="0" t="s">
        <v>3477</v>
      </c>
      <c r="E10" s="0" t="s">
        <v>2391</v>
      </c>
      <c r="F10" s="3" t="n">
        <v>10910</v>
      </c>
      <c r="G10" s="3" t="n">
        <v>1733872</v>
      </c>
      <c r="H10" s="0" t="n">
        <v>2011</v>
      </c>
    </row>
    <row r="11" customFormat="false" ht="15" hidden="false" customHeight="false" outlineLevel="0" collapsed="false">
      <c r="D11" s="0" t="s">
        <v>3478</v>
      </c>
      <c r="E11" s="0" t="s">
        <v>3479</v>
      </c>
      <c r="F11" s="3" t="n">
        <v>25713</v>
      </c>
      <c r="G11" s="3" t="n">
        <v>2022547</v>
      </c>
      <c r="H11" s="0" t="n">
        <v>2002</v>
      </c>
    </row>
    <row r="12" customFormat="false" ht="15" hidden="false" customHeight="false" outlineLevel="0" collapsed="false">
      <c r="D12" s="0" t="s">
        <v>3480</v>
      </c>
      <c r="E12" s="0" t="s">
        <v>3481</v>
      </c>
      <c r="F12" s="3" t="n">
        <v>315</v>
      </c>
      <c r="G12" s="3" t="n">
        <v>417432</v>
      </c>
      <c r="H12" s="0" t="n">
        <v>2010</v>
      </c>
    </row>
    <row r="13" customFormat="false" ht="15" hidden="false" customHeight="false" outlineLevel="0" collapsed="false">
      <c r="D13" s="0" t="s">
        <v>3482</v>
      </c>
      <c r="E13" s="0" t="s">
        <v>3483</v>
      </c>
      <c r="F13" s="3" t="n">
        <v>33843</v>
      </c>
      <c r="G13" s="3" t="n">
        <v>3938679</v>
      </c>
      <c r="H13" s="0" t="n">
        <v>2004</v>
      </c>
    </row>
    <row r="14" customFormat="false" ht="15" hidden="false" customHeight="false" outlineLevel="0" collapsed="false">
      <c r="D14" s="0" t="s">
        <v>3484</v>
      </c>
      <c r="E14" s="0" t="s">
        <v>3485</v>
      </c>
      <c r="F14" s="3" t="n">
        <v>13812</v>
      </c>
      <c r="G14" s="3" t="n">
        <v>620029</v>
      </c>
      <c r="H14" s="0" t="n">
        <v>2011</v>
      </c>
    </row>
    <row r="15" customFormat="false" ht="15" hidden="false" customHeight="false" outlineLevel="0" collapsed="false">
      <c r="D15" s="0" t="s">
        <v>3486</v>
      </c>
      <c r="E15" s="0" t="s">
        <v>3487</v>
      </c>
      <c r="F15" s="3" t="n">
        <v>238391</v>
      </c>
      <c r="G15" s="3" t="n">
        <v>20121641</v>
      </c>
      <c r="H15" s="0" t="n">
        <v>2011</v>
      </c>
    </row>
    <row r="16" customFormat="false" ht="15" hidden="false" customHeight="false" outlineLevel="0" collapsed="false">
      <c r="D16" s="0" t="s">
        <v>3488</v>
      </c>
      <c r="E16" s="0" t="s">
        <v>3489</v>
      </c>
      <c r="F16" s="3" t="n">
        <v>61</v>
      </c>
      <c r="G16" s="14" t="n">
        <v>32440</v>
      </c>
      <c r="H16" s="20" t="n">
        <v>2012</v>
      </c>
    </row>
    <row r="17" customFormat="false" ht="15" hidden="false" customHeight="false" outlineLevel="0" collapsed="false">
      <c r="D17" s="0" t="s">
        <v>3490</v>
      </c>
      <c r="E17" s="0" t="s">
        <v>3491</v>
      </c>
      <c r="F17" s="3" t="n">
        <v>77468</v>
      </c>
      <c r="G17" s="3" t="n">
        <v>7120666</v>
      </c>
      <c r="H17" s="0" t="n">
        <v>2011</v>
      </c>
    </row>
    <row r="18" customFormat="false" ht="15" hidden="false" customHeight="false" outlineLevel="0" collapsed="false">
      <c r="D18" s="36" t="s">
        <v>2664</v>
      </c>
      <c r="E18" s="36" t="s">
        <v>782</v>
      </c>
      <c r="F18" s="37" t="n">
        <v>8680</v>
      </c>
      <c r="G18" s="37" t="n">
        <v>260196</v>
      </c>
      <c r="H18" s="36" t="n">
        <v>1999</v>
      </c>
    </row>
    <row r="20" customFormat="false" ht="18.75" hidden="false" customHeight="false" outlineLevel="0" collapsed="false">
      <c r="B20" s="2" t="s">
        <v>27</v>
      </c>
      <c r="C20" s="2" t="s">
        <v>13</v>
      </c>
      <c r="D20" s="2" t="s">
        <v>28</v>
      </c>
      <c r="E20" s="2" t="s">
        <v>13</v>
      </c>
      <c r="F20" s="2" t="s">
        <v>14</v>
      </c>
      <c r="G20" s="2" t="s">
        <v>15</v>
      </c>
      <c r="H20" s="2" t="s">
        <v>29</v>
      </c>
      <c r="I20" s="2" t="s">
        <v>3492</v>
      </c>
    </row>
    <row r="21" customFormat="false" ht="15" hidden="false" customHeight="false" outlineLevel="0" collapsed="false">
      <c r="A21" s="0" t="n">
        <v>2</v>
      </c>
      <c r="B21" s="0" t="s">
        <v>3337</v>
      </c>
      <c r="C21" s="0" t="s">
        <v>3474</v>
      </c>
      <c r="D21" s="0" t="s">
        <v>3473</v>
      </c>
      <c r="F21" s="3" t="n">
        <v>131957</v>
      </c>
      <c r="G21" s="3" t="n">
        <v>10818288</v>
      </c>
      <c r="H21" s="3" t="n">
        <f aca="false">SUM(F21:F21)</f>
        <v>131957</v>
      </c>
      <c r="I21" s="3" t="n">
        <f aca="false">SUM(G21:G21)</f>
        <v>10818288</v>
      </c>
    </row>
    <row r="22" customFormat="false" ht="15" hidden="false" customHeight="false" outlineLevel="0" collapsed="false">
      <c r="A22" s="0" t="n">
        <v>2</v>
      </c>
      <c r="B22" s="0" t="s">
        <v>1212</v>
      </c>
      <c r="C22" s="0" t="s">
        <v>3466</v>
      </c>
      <c r="D22" s="0" t="s">
        <v>3465</v>
      </c>
      <c r="F22" s="3" t="n">
        <v>111036</v>
      </c>
      <c r="G22" s="3" t="n">
        <v>7351234</v>
      </c>
    </row>
    <row r="23" customFormat="false" ht="15" hidden="false" customHeight="false" outlineLevel="0" collapsed="false">
      <c r="A23" s="0" t="n">
        <v>2</v>
      </c>
      <c r="B23" s="0" t="s">
        <v>1212</v>
      </c>
      <c r="C23" s="0" t="s">
        <v>3487</v>
      </c>
      <c r="D23" s="0" t="s">
        <v>3493</v>
      </c>
      <c r="E23" s="0" t="s">
        <v>807</v>
      </c>
      <c r="F23" s="3" t="n">
        <v>5088</v>
      </c>
      <c r="G23" s="3" t="n">
        <v>306691</v>
      </c>
      <c r="H23" s="3" t="n">
        <f aca="false">SUM(F23:F30)</f>
        <v>73163</v>
      </c>
      <c r="I23" s="3" t="n">
        <f aca="false">SUM(G23:G30)</f>
        <v>6953331</v>
      </c>
    </row>
    <row r="24" customFormat="false" ht="15" hidden="false" customHeight="false" outlineLevel="0" collapsed="false">
      <c r="A24" s="0" t="n">
        <v>2</v>
      </c>
      <c r="B24" s="0" t="s">
        <v>1212</v>
      </c>
      <c r="C24" s="0" t="s">
        <v>3487</v>
      </c>
      <c r="D24" s="0" t="s">
        <v>3494</v>
      </c>
      <c r="E24" s="0" t="s">
        <v>2288</v>
      </c>
      <c r="F24" s="3" t="n">
        <v>7071</v>
      </c>
      <c r="G24" s="3" t="n">
        <v>684082</v>
      </c>
    </row>
    <row r="25" customFormat="false" ht="15" hidden="false" customHeight="false" outlineLevel="0" collapsed="false">
      <c r="A25" s="0" t="n">
        <v>2</v>
      </c>
      <c r="B25" s="0" t="s">
        <v>1212</v>
      </c>
      <c r="C25" s="0" t="s">
        <v>3487</v>
      </c>
      <c r="D25" s="0" t="s">
        <v>3495</v>
      </c>
      <c r="E25" s="0" t="s">
        <v>3389</v>
      </c>
      <c r="F25" s="3" t="n">
        <v>7414</v>
      </c>
      <c r="G25" s="3" t="n">
        <v>660544</v>
      </c>
    </row>
    <row r="26" customFormat="false" ht="15" hidden="false" customHeight="false" outlineLevel="0" collapsed="false">
      <c r="A26" s="0" t="n">
        <v>2</v>
      </c>
      <c r="B26" s="0" t="s">
        <v>1212</v>
      </c>
      <c r="C26" s="0" t="s">
        <v>3487</v>
      </c>
      <c r="D26" s="0" t="s">
        <v>3496</v>
      </c>
      <c r="E26" s="0" t="s">
        <v>3497</v>
      </c>
      <c r="F26" s="3" t="n">
        <v>3526</v>
      </c>
      <c r="G26" s="3" t="n">
        <v>281422</v>
      </c>
    </row>
    <row r="27" customFormat="false" ht="15" hidden="false" customHeight="false" outlineLevel="0" collapsed="false">
      <c r="A27" s="0" t="n">
        <v>2</v>
      </c>
      <c r="B27" s="0" t="s">
        <v>1212</v>
      </c>
      <c r="C27" s="0" t="s">
        <v>3487</v>
      </c>
      <c r="D27" s="0" t="s">
        <v>3498</v>
      </c>
      <c r="E27" s="0" t="s">
        <v>3499</v>
      </c>
      <c r="F27" s="3" t="n">
        <v>4933</v>
      </c>
      <c r="G27" s="3" t="n">
        <v>265390</v>
      </c>
    </row>
    <row r="28" customFormat="false" ht="15" hidden="false" customHeight="false" outlineLevel="0" collapsed="false">
      <c r="A28" s="0" t="n">
        <v>2</v>
      </c>
      <c r="B28" s="0" t="s">
        <v>1212</v>
      </c>
      <c r="C28" s="0" t="s">
        <v>3487</v>
      </c>
      <c r="D28" s="0" t="s">
        <v>3500</v>
      </c>
      <c r="E28" s="0" t="s">
        <v>3500</v>
      </c>
      <c r="F28" s="3" t="n">
        <v>5498</v>
      </c>
      <c r="G28" s="3" t="n">
        <v>436400</v>
      </c>
    </row>
    <row r="29" customFormat="false" ht="15" hidden="false" customHeight="false" outlineLevel="0" collapsed="false">
      <c r="A29" s="0" t="n">
        <v>2</v>
      </c>
      <c r="B29" s="0" t="s">
        <v>1212</v>
      </c>
      <c r="C29" s="0" t="s">
        <v>3487</v>
      </c>
      <c r="D29" s="0" t="s">
        <v>3501</v>
      </c>
      <c r="E29" s="0" t="s">
        <v>3502</v>
      </c>
      <c r="F29" s="3" t="n">
        <v>5790</v>
      </c>
      <c r="G29" s="3" t="n">
        <v>380123</v>
      </c>
    </row>
    <row r="30" customFormat="false" ht="15" hidden="false" customHeight="false" outlineLevel="0" collapsed="false">
      <c r="A30" s="0" t="n">
        <v>2</v>
      </c>
      <c r="B30" s="0" t="s">
        <v>3127</v>
      </c>
      <c r="C30" s="0" t="s">
        <v>3483</v>
      </c>
      <c r="D30" s="0" t="s">
        <v>3482</v>
      </c>
      <c r="F30" s="3" t="n">
        <v>33843</v>
      </c>
      <c r="G30" s="3" t="n">
        <v>3938679</v>
      </c>
    </row>
    <row r="31" customFormat="false" ht="15" hidden="false" customHeight="false" outlineLevel="0" collapsed="false">
      <c r="A31" s="0" t="n">
        <v>2</v>
      </c>
      <c r="B31" s="0" t="s">
        <v>3127</v>
      </c>
      <c r="C31" s="0" t="s">
        <v>3487</v>
      </c>
      <c r="D31" s="0" t="s">
        <v>3503</v>
      </c>
      <c r="E31" s="0" t="s">
        <v>3446</v>
      </c>
      <c r="F31" s="3" t="n">
        <v>6621</v>
      </c>
      <c r="G31" s="3" t="n">
        <v>616168</v>
      </c>
      <c r="H31" s="3" t="n">
        <f aca="false">SUM(F31:F46)</f>
        <v>94485</v>
      </c>
      <c r="I31" s="3" t="n">
        <f aca="false">SUM(G31:G46)</f>
        <v>7369272</v>
      </c>
    </row>
    <row r="32" customFormat="false" ht="15" hidden="false" customHeight="false" outlineLevel="0" collapsed="false">
      <c r="A32" s="0" t="n">
        <v>2</v>
      </c>
      <c r="B32" s="0" t="s">
        <v>3127</v>
      </c>
      <c r="C32" s="0" t="s">
        <v>3487</v>
      </c>
      <c r="D32" s="0" t="s">
        <v>3504</v>
      </c>
      <c r="E32" s="0" t="s">
        <v>3464</v>
      </c>
      <c r="F32" s="3" t="n">
        <v>7544</v>
      </c>
      <c r="G32" s="3" t="n">
        <v>575398</v>
      </c>
    </row>
    <row r="33" customFormat="false" ht="15" hidden="false" customHeight="false" outlineLevel="0" collapsed="false">
      <c r="A33" s="0" t="n">
        <v>2</v>
      </c>
      <c r="B33" s="0" t="s">
        <v>3127</v>
      </c>
      <c r="C33" s="0" t="s">
        <v>3487</v>
      </c>
      <c r="D33" s="0" t="s">
        <v>3505</v>
      </c>
      <c r="E33" s="0" t="s">
        <v>3506</v>
      </c>
      <c r="F33" s="3" t="n">
        <v>4986</v>
      </c>
      <c r="G33" s="3" t="n">
        <v>412626</v>
      </c>
    </row>
    <row r="34" customFormat="false" ht="15" hidden="false" customHeight="false" outlineLevel="0" collapsed="false">
      <c r="A34" s="0" t="n">
        <v>2</v>
      </c>
      <c r="B34" s="0" t="s">
        <v>3127</v>
      </c>
      <c r="C34" s="0" t="s">
        <v>3487</v>
      </c>
      <c r="D34" s="0" t="s">
        <v>3507</v>
      </c>
      <c r="E34" s="0" t="s">
        <v>1438</v>
      </c>
      <c r="F34" s="3" t="n">
        <v>4766</v>
      </c>
      <c r="G34" s="3" t="n">
        <v>321212</v>
      </c>
    </row>
    <row r="35" customFormat="false" ht="15" hidden="false" customHeight="false" outlineLevel="0" collapsed="false">
      <c r="A35" s="0" t="n">
        <v>2</v>
      </c>
      <c r="B35" s="0" t="s">
        <v>3127</v>
      </c>
      <c r="C35" s="0" t="s">
        <v>3487</v>
      </c>
      <c r="D35" s="0" t="s">
        <v>3508</v>
      </c>
      <c r="E35" s="0" t="s">
        <v>3509</v>
      </c>
      <c r="F35" s="3" t="n">
        <v>6674</v>
      </c>
      <c r="G35" s="3" t="n">
        <v>691106</v>
      </c>
    </row>
    <row r="36" customFormat="false" ht="15" hidden="false" customHeight="false" outlineLevel="0" collapsed="false">
      <c r="A36" s="0" t="n">
        <v>2</v>
      </c>
      <c r="B36" s="0" t="s">
        <v>3127</v>
      </c>
      <c r="C36" s="0" t="s">
        <v>3487</v>
      </c>
      <c r="D36" s="0" t="s">
        <v>3510</v>
      </c>
      <c r="E36" s="0" t="s">
        <v>1120</v>
      </c>
      <c r="F36" s="3" t="n">
        <v>4466</v>
      </c>
      <c r="G36" s="3" t="n">
        <v>536167</v>
      </c>
    </row>
    <row r="37" customFormat="false" ht="15" hidden="false" customHeight="false" outlineLevel="0" collapsed="false">
      <c r="A37" s="0" t="n">
        <v>2</v>
      </c>
      <c r="B37" s="0" t="s">
        <v>3127</v>
      </c>
      <c r="C37" s="0" t="s">
        <v>3487</v>
      </c>
      <c r="D37" s="0" t="s">
        <v>3511</v>
      </c>
      <c r="E37" s="0" t="s">
        <v>3512</v>
      </c>
      <c r="F37" s="3" t="n">
        <v>5476</v>
      </c>
      <c r="G37" s="3" t="n">
        <v>772348</v>
      </c>
    </row>
    <row r="38" customFormat="false" ht="15" hidden="false" customHeight="false" outlineLevel="0" collapsed="false">
      <c r="A38" s="0" t="n">
        <v>2</v>
      </c>
      <c r="B38" s="0" t="s">
        <v>3127</v>
      </c>
      <c r="C38" s="0" t="s">
        <v>3487</v>
      </c>
      <c r="D38" s="0" t="s">
        <v>3513</v>
      </c>
      <c r="E38" s="0" t="s">
        <v>2429</v>
      </c>
      <c r="F38" s="3" t="n">
        <v>6304</v>
      </c>
      <c r="G38" s="3" t="n">
        <v>478659</v>
      </c>
    </row>
    <row r="39" customFormat="false" ht="15" hidden="false" customHeight="false" outlineLevel="0" collapsed="false">
      <c r="A39" s="0" t="n">
        <v>2</v>
      </c>
      <c r="B39" s="0" t="s">
        <v>3127</v>
      </c>
      <c r="C39" s="0" t="s">
        <v>3487</v>
      </c>
      <c r="D39" s="0" t="s">
        <v>3514</v>
      </c>
      <c r="E39" s="0" t="s">
        <v>3515</v>
      </c>
      <c r="F39" s="3" t="n">
        <v>5896</v>
      </c>
      <c r="G39" s="3" t="n">
        <v>470766</v>
      </c>
    </row>
    <row r="40" customFormat="false" ht="15" hidden="false" customHeight="false" outlineLevel="0" collapsed="false">
      <c r="A40" s="0" t="n">
        <v>2</v>
      </c>
      <c r="B40" s="0" t="s">
        <v>3127</v>
      </c>
      <c r="C40" s="0" t="s">
        <v>3487</v>
      </c>
      <c r="D40" s="0" t="s">
        <v>3516</v>
      </c>
      <c r="E40" s="0" t="s">
        <v>1223</v>
      </c>
      <c r="F40" s="3" t="n">
        <v>3864</v>
      </c>
      <c r="G40" s="3" t="n">
        <v>224384</v>
      </c>
    </row>
    <row r="41" customFormat="false" ht="15" hidden="false" customHeight="false" outlineLevel="0" collapsed="false">
      <c r="A41" s="0" t="n">
        <v>2</v>
      </c>
      <c r="B41" s="0" t="s">
        <v>3127</v>
      </c>
      <c r="C41" s="0" t="s">
        <v>3487</v>
      </c>
      <c r="D41" s="0" t="s">
        <v>3517</v>
      </c>
      <c r="E41" s="0" t="s">
        <v>3518</v>
      </c>
      <c r="F41" s="3" t="n">
        <v>4418</v>
      </c>
      <c r="G41" s="3" t="n">
        <v>344360</v>
      </c>
    </row>
    <row r="42" customFormat="false" ht="15" hidden="false" customHeight="false" outlineLevel="0" collapsed="false">
      <c r="A42" s="0" t="n">
        <v>2</v>
      </c>
      <c r="B42" s="0" t="s">
        <v>3127</v>
      </c>
      <c r="C42" s="0" t="s">
        <v>3487</v>
      </c>
      <c r="D42" s="0" t="s">
        <v>3519</v>
      </c>
      <c r="E42" s="0" t="s">
        <v>792</v>
      </c>
      <c r="F42" s="3" t="n">
        <v>8554</v>
      </c>
      <c r="G42" s="3" t="n">
        <v>634810</v>
      </c>
    </row>
    <row r="43" customFormat="false" ht="15" hidden="false" customHeight="false" outlineLevel="0" collapsed="false">
      <c r="A43" s="0" t="n">
        <v>2</v>
      </c>
      <c r="B43" s="0" t="s">
        <v>3127</v>
      </c>
      <c r="C43" s="0" t="s">
        <v>3487</v>
      </c>
      <c r="D43" s="0" t="s">
        <v>3520</v>
      </c>
      <c r="E43" s="0" t="s">
        <v>3521</v>
      </c>
      <c r="F43" s="3" t="n">
        <v>8499</v>
      </c>
      <c r="G43" s="3" t="n">
        <v>213083</v>
      </c>
    </row>
    <row r="44" customFormat="false" ht="15" hidden="false" customHeight="false" outlineLevel="0" collapsed="false">
      <c r="A44" s="0" t="n">
        <v>2</v>
      </c>
      <c r="B44" s="0" t="s">
        <v>3127</v>
      </c>
      <c r="C44" s="0" t="s">
        <v>3487</v>
      </c>
      <c r="D44" s="0" t="s">
        <v>3522</v>
      </c>
      <c r="E44" s="0" t="s">
        <v>3523</v>
      </c>
      <c r="F44" s="3" t="n">
        <v>5318</v>
      </c>
      <c r="G44" s="3" t="n">
        <v>395499</v>
      </c>
    </row>
    <row r="45" customFormat="false" ht="15" hidden="false" customHeight="false" outlineLevel="0" collapsed="false">
      <c r="A45" s="0" t="n">
        <v>2</v>
      </c>
      <c r="B45" s="0" t="s">
        <v>3127</v>
      </c>
      <c r="C45" s="0" t="s">
        <v>3487</v>
      </c>
      <c r="D45" s="0" t="s">
        <v>3524</v>
      </c>
      <c r="E45" s="0" t="s">
        <v>3525</v>
      </c>
      <c r="F45" s="3" t="n">
        <v>4857</v>
      </c>
      <c r="G45" s="3" t="n">
        <v>340310</v>
      </c>
    </row>
    <row r="46" customFormat="false" ht="15" hidden="false" customHeight="false" outlineLevel="0" collapsed="false">
      <c r="A46" s="0" t="n">
        <v>2</v>
      </c>
      <c r="B46" s="0" t="s">
        <v>3136</v>
      </c>
      <c r="C46" s="0" t="s">
        <v>3487</v>
      </c>
      <c r="D46" s="0" t="s">
        <v>3526</v>
      </c>
      <c r="E46" s="0" t="s">
        <v>3462</v>
      </c>
      <c r="F46" s="3" t="n">
        <v>6242</v>
      </c>
      <c r="G46" s="3" t="n">
        <v>342376</v>
      </c>
      <c r="H46" s="3" t="n">
        <f aca="false">SUM(F46:F65)</f>
        <v>110829</v>
      </c>
      <c r="I46" s="3" t="n">
        <f aca="false">SUM(G46:G65)</f>
        <v>10080093</v>
      </c>
    </row>
    <row r="47" customFormat="false" ht="15" hidden="false" customHeight="false" outlineLevel="0" collapsed="false">
      <c r="A47" s="0" t="n">
        <v>2</v>
      </c>
      <c r="B47" s="0" t="s">
        <v>3136</v>
      </c>
      <c r="C47" s="0" t="s">
        <v>3487</v>
      </c>
      <c r="D47" s="0" t="s">
        <v>3527</v>
      </c>
      <c r="E47" s="0" t="s">
        <v>834</v>
      </c>
      <c r="F47" s="3" t="n">
        <v>7754</v>
      </c>
      <c r="G47" s="3" t="n">
        <v>430629</v>
      </c>
    </row>
    <row r="48" customFormat="false" ht="15" hidden="false" customHeight="false" outlineLevel="0" collapsed="false">
      <c r="A48" s="0" t="n">
        <v>2</v>
      </c>
      <c r="B48" s="0" t="s">
        <v>3136</v>
      </c>
      <c r="C48" s="0" t="s">
        <v>3487</v>
      </c>
      <c r="D48" s="0" t="s">
        <v>3528</v>
      </c>
      <c r="E48" s="0" t="s">
        <v>1103</v>
      </c>
      <c r="F48" s="3" t="n">
        <v>6826</v>
      </c>
      <c r="G48" s="3" t="n">
        <v>612431</v>
      </c>
    </row>
    <row r="49" customFormat="false" ht="15" hidden="false" customHeight="false" outlineLevel="0" collapsed="false">
      <c r="A49" s="0" t="n">
        <v>2</v>
      </c>
      <c r="B49" s="0" t="s">
        <v>3136</v>
      </c>
      <c r="C49" s="0" t="s">
        <v>3487</v>
      </c>
      <c r="D49" s="0" t="s">
        <v>3529</v>
      </c>
      <c r="E49" s="0" t="s">
        <v>3025</v>
      </c>
      <c r="F49" s="3" t="n">
        <v>5355</v>
      </c>
      <c r="G49" s="3" t="n">
        <v>286225</v>
      </c>
    </row>
    <row r="50" customFormat="false" ht="15" hidden="false" customHeight="false" outlineLevel="0" collapsed="false">
      <c r="A50" s="0" t="n">
        <v>2</v>
      </c>
      <c r="B50" s="0" t="s">
        <v>3136</v>
      </c>
      <c r="C50" s="0" t="s">
        <v>3487</v>
      </c>
      <c r="D50" s="0" t="s">
        <v>3530</v>
      </c>
      <c r="E50" s="0" t="s">
        <v>3531</v>
      </c>
      <c r="F50" s="3" t="n">
        <v>5363</v>
      </c>
      <c r="G50" s="3" t="n">
        <v>549217</v>
      </c>
    </row>
    <row r="51" customFormat="false" ht="15" hidden="false" customHeight="false" outlineLevel="0" collapsed="false">
      <c r="A51" s="0" t="n">
        <v>2</v>
      </c>
      <c r="B51" s="0" t="s">
        <v>3136</v>
      </c>
      <c r="C51" s="0" t="s">
        <v>3487</v>
      </c>
      <c r="D51" s="0" t="s">
        <v>3532</v>
      </c>
      <c r="E51" s="0" t="s">
        <v>3533</v>
      </c>
      <c r="F51" s="0" t="n">
        <v>238</v>
      </c>
      <c r="G51" s="3" t="n">
        <v>1883425</v>
      </c>
    </row>
    <row r="52" customFormat="false" ht="15" hidden="false" customHeight="false" outlineLevel="0" collapsed="false">
      <c r="A52" s="0" t="n">
        <v>2</v>
      </c>
      <c r="B52" s="0" t="s">
        <v>3136</v>
      </c>
      <c r="C52" s="0" t="s">
        <v>3487</v>
      </c>
      <c r="D52" s="0" t="s">
        <v>3534</v>
      </c>
      <c r="E52" s="0" t="s">
        <v>3535</v>
      </c>
      <c r="F52" s="3" t="n">
        <v>6103</v>
      </c>
      <c r="G52" s="3" t="n">
        <v>451069</v>
      </c>
    </row>
    <row r="53" customFormat="false" ht="15" hidden="false" customHeight="false" outlineLevel="0" collapsed="false">
      <c r="A53" s="0" t="n">
        <v>2</v>
      </c>
      <c r="B53" s="0" t="s">
        <v>3136</v>
      </c>
      <c r="C53" s="0" t="s">
        <v>3487</v>
      </c>
      <c r="D53" s="0" t="s">
        <v>3536</v>
      </c>
      <c r="E53" s="0" t="s">
        <v>836</v>
      </c>
      <c r="F53" s="3" t="n">
        <v>8520</v>
      </c>
      <c r="G53" s="3" t="n">
        <v>295579</v>
      </c>
    </row>
    <row r="54" customFormat="false" ht="15" hidden="false" customHeight="false" outlineLevel="0" collapsed="false">
      <c r="A54" s="0" t="n">
        <v>2</v>
      </c>
      <c r="B54" s="0" t="s">
        <v>3136</v>
      </c>
      <c r="C54" s="0" t="s">
        <v>3487</v>
      </c>
      <c r="D54" s="0" t="s">
        <v>3537</v>
      </c>
      <c r="E54" s="0" t="s">
        <v>3538</v>
      </c>
      <c r="F54" s="3" t="n">
        <v>3710</v>
      </c>
      <c r="G54" s="3" t="n">
        <v>210177</v>
      </c>
    </row>
    <row r="55" customFormat="false" ht="15" hidden="false" customHeight="false" outlineLevel="0" collapsed="false">
      <c r="A55" s="0" t="n">
        <v>2</v>
      </c>
      <c r="B55" s="0" t="s">
        <v>3136</v>
      </c>
      <c r="C55" s="0" t="s">
        <v>3487</v>
      </c>
      <c r="D55" s="0" t="s">
        <v>3539</v>
      </c>
      <c r="E55" s="0" t="s">
        <v>821</v>
      </c>
      <c r="F55" s="3" t="n">
        <v>4054</v>
      </c>
      <c r="G55" s="3" t="n">
        <v>518745</v>
      </c>
    </row>
    <row r="56" customFormat="false" ht="15" hidden="false" customHeight="false" outlineLevel="0" collapsed="false">
      <c r="A56" s="0" t="n">
        <v>2</v>
      </c>
      <c r="B56" s="0" t="s">
        <v>3136</v>
      </c>
      <c r="C56" s="0" t="s">
        <v>3487</v>
      </c>
      <c r="D56" s="0" t="s">
        <v>3540</v>
      </c>
      <c r="E56" s="0" t="s">
        <v>3541</v>
      </c>
      <c r="F56" s="3" t="n">
        <v>5602</v>
      </c>
      <c r="G56" s="3" t="n">
        <v>341594</v>
      </c>
    </row>
    <row r="57" customFormat="false" ht="15" hidden="false" customHeight="false" outlineLevel="0" collapsed="false">
      <c r="A57" s="0" t="n">
        <v>2</v>
      </c>
      <c r="B57" s="0" t="s">
        <v>3136</v>
      </c>
      <c r="C57" s="0" t="s">
        <v>3487</v>
      </c>
      <c r="D57" s="0" t="s">
        <v>3542</v>
      </c>
      <c r="E57" s="0" t="s">
        <v>1819</v>
      </c>
      <c r="F57" s="3" t="n">
        <v>6639</v>
      </c>
      <c r="G57" s="3" t="n">
        <v>310867</v>
      </c>
    </row>
    <row r="58" customFormat="false" ht="15" hidden="false" customHeight="false" outlineLevel="0" collapsed="false">
      <c r="A58" s="0" t="n">
        <v>2</v>
      </c>
      <c r="B58" s="0" t="s">
        <v>3136</v>
      </c>
      <c r="C58" s="0" t="s">
        <v>3487</v>
      </c>
      <c r="D58" s="0" t="s">
        <v>3543</v>
      </c>
      <c r="E58" s="0" t="s">
        <v>3305</v>
      </c>
      <c r="F58" s="3" t="n">
        <v>7063</v>
      </c>
      <c r="G58" s="3" t="n">
        <v>418565</v>
      </c>
    </row>
    <row r="59" customFormat="false" ht="15" hidden="false" customHeight="false" outlineLevel="0" collapsed="false">
      <c r="A59" s="0" t="n">
        <v>2</v>
      </c>
      <c r="B59" s="0" t="s">
        <v>3136</v>
      </c>
      <c r="C59" s="0" t="s">
        <v>3487</v>
      </c>
      <c r="D59" s="0" t="s">
        <v>3544</v>
      </c>
      <c r="E59" s="0" t="s">
        <v>3545</v>
      </c>
      <c r="F59" s="3" t="n">
        <v>4453</v>
      </c>
      <c r="G59" s="3" t="n">
        <v>274148</v>
      </c>
    </row>
    <row r="60" customFormat="false" ht="15" hidden="false" customHeight="false" outlineLevel="0" collapsed="false">
      <c r="A60" s="0" t="n">
        <v>2</v>
      </c>
      <c r="B60" s="0" t="s">
        <v>3136</v>
      </c>
      <c r="C60" s="0" t="s">
        <v>3487</v>
      </c>
      <c r="D60" s="0" t="s">
        <v>3546</v>
      </c>
      <c r="E60" s="0" t="s">
        <v>3547</v>
      </c>
      <c r="F60" s="3" t="n">
        <v>1583</v>
      </c>
      <c r="G60" s="3" t="n">
        <v>388738</v>
      </c>
    </row>
    <row r="61" customFormat="false" ht="15" hidden="false" customHeight="false" outlineLevel="0" collapsed="false">
      <c r="A61" s="0" t="n">
        <v>2</v>
      </c>
      <c r="B61" s="0" t="s">
        <v>3136</v>
      </c>
      <c r="C61" s="0" t="s">
        <v>3487</v>
      </c>
      <c r="D61" s="0" t="s">
        <v>3548</v>
      </c>
      <c r="E61" s="0" t="s">
        <v>2648</v>
      </c>
      <c r="F61" s="3" t="n">
        <v>6714</v>
      </c>
      <c r="G61" s="3" t="n">
        <v>550846</v>
      </c>
    </row>
    <row r="62" customFormat="false" ht="15" hidden="false" customHeight="false" outlineLevel="0" collapsed="false">
      <c r="A62" s="0" t="n">
        <v>2</v>
      </c>
      <c r="B62" s="0" t="s">
        <v>3136</v>
      </c>
      <c r="C62" s="0" t="s">
        <v>3487</v>
      </c>
      <c r="D62" s="0" t="s">
        <v>3549</v>
      </c>
      <c r="E62" s="0" t="s">
        <v>3550</v>
      </c>
      <c r="F62" s="3" t="n">
        <v>4716</v>
      </c>
      <c r="G62" s="3" t="n">
        <v>762886</v>
      </c>
    </row>
    <row r="63" customFormat="false" ht="15" hidden="false" customHeight="false" outlineLevel="0" collapsed="false">
      <c r="A63" s="0" t="n">
        <v>2</v>
      </c>
      <c r="B63" s="0" t="s">
        <v>3136</v>
      </c>
      <c r="C63" s="0" t="s">
        <v>3487</v>
      </c>
      <c r="D63" s="0" t="s">
        <v>3551</v>
      </c>
      <c r="E63" s="0" t="s">
        <v>3552</v>
      </c>
      <c r="F63" s="3" t="n">
        <v>5432</v>
      </c>
      <c r="G63" s="3" t="n">
        <v>397322</v>
      </c>
    </row>
    <row r="64" customFormat="false" ht="15" hidden="false" customHeight="false" outlineLevel="0" collapsed="false">
      <c r="A64" s="0" t="n">
        <v>2</v>
      </c>
      <c r="B64" s="0" t="s">
        <v>3136</v>
      </c>
      <c r="C64" s="0" t="s">
        <v>3487</v>
      </c>
      <c r="D64" s="0" t="s">
        <v>3553</v>
      </c>
      <c r="E64" s="0" t="s">
        <v>3554</v>
      </c>
      <c r="F64" s="3" t="n">
        <v>8697</v>
      </c>
      <c r="G64" s="3" t="n">
        <v>683540</v>
      </c>
    </row>
    <row r="65" customFormat="false" ht="15" hidden="false" customHeight="false" outlineLevel="0" collapsed="false">
      <c r="A65" s="0" t="n">
        <v>2</v>
      </c>
      <c r="B65" s="0" t="s">
        <v>3136</v>
      </c>
      <c r="C65" s="0" t="s">
        <v>3487</v>
      </c>
      <c r="D65" s="0" t="s">
        <v>3555</v>
      </c>
      <c r="E65" s="0" t="s">
        <v>804</v>
      </c>
      <c r="F65" s="3" t="n">
        <v>5765</v>
      </c>
      <c r="G65" s="3" t="n">
        <v>371714</v>
      </c>
    </row>
    <row r="66" customFormat="false" ht="15" hidden="false" customHeight="false" outlineLevel="0" collapsed="false">
      <c r="B66" s="36" t="n">
        <v>111</v>
      </c>
      <c r="C66" s="36" t="s">
        <v>2545</v>
      </c>
      <c r="D66" s="36" t="s">
        <v>2664</v>
      </c>
      <c r="E66" s="36" t="s">
        <v>782</v>
      </c>
      <c r="F66" s="37" t="n">
        <v>8680</v>
      </c>
      <c r="G66" s="37" t="n">
        <v>260196</v>
      </c>
      <c r="H66" s="3" t="n">
        <f aca="false">SUM(F66:F71)</f>
        <v>89846</v>
      </c>
      <c r="I66" s="3" t="n">
        <f aca="false">SUM(G66:G71)</f>
        <v>11633176</v>
      </c>
    </row>
    <row r="67" customFormat="false" ht="15" hidden="false" customHeight="false" outlineLevel="0" collapsed="false">
      <c r="B67" s="36" t="n">
        <v>111</v>
      </c>
      <c r="C67" s="0" t="s">
        <v>3476</v>
      </c>
      <c r="D67" s="0" t="s">
        <v>3556</v>
      </c>
      <c r="E67" s="0" t="s">
        <v>3557</v>
      </c>
      <c r="F67" s="3" t="n">
        <v>24090</v>
      </c>
      <c r="G67" s="3" t="n">
        <v>1639362</v>
      </c>
    </row>
    <row r="68" customFormat="false" ht="15" hidden="false" customHeight="false" outlineLevel="0" collapsed="false">
      <c r="B68" s="36" t="n">
        <v>111</v>
      </c>
      <c r="C68" s="0" t="s">
        <v>3476</v>
      </c>
      <c r="D68" s="0" t="s">
        <v>3558</v>
      </c>
      <c r="E68" s="0" t="s">
        <v>3559</v>
      </c>
      <c r="F68" s="3" t="n">
        <v>5421</v>
      </c>
      <c r="G68" s="3" t="n">
        <v>1570694</v>
      </c>
    </row>
    <row r="69" customFormat="false" ht="15" hidden="false" customHeight="false" outlineLevel="0" collapsed="false">
      <c r="B69" s="36" t="n">
        <v>111</v>
      </c>
      <c r="C69" s="0" t="s">
        <v>3476</v>
      </c>
      <c r="D69" s="0" t="s">
        <v>3560</v>
      </c>
      <c r="E69" s="0" t="s">
        <v>3561</v>
      </c>
      <c r="F69" s="3" t="n">
        <v>25399</v>
      </c>
      <c r="G69" s="3" t="n">
        <v>4363916</v>
      </c>
    </row>
    <row r="70" customFormat="false" ht="15" hidden="false" customHeight="false" outlineLevel="0" collapsed="false">
      <c r="B70" s="36" t="n">
        <v>111</v>
      </c>
      <c r="C70" s="0" t="s">
        <v>3476</v>
      </c>
      <c r="D70" s="0" t="s">
        <v>3562</v>
      </c>
      <c r="E70" s="0" t="s">
        <v>3563</v>
      </c>
      <c r="F70" s="3" t="n">
        <v>22993</v>
      </c>
      <c r="G70" s="3" t="n">
        <v>3672202</v>
      </c>
    </row>
    <row r="71" customFormat="false" ht="15" hidden="false" customHeight="false" outlineLevel="0" collapsed="false">
      <c r="B71" s="36" t="n">
        <v>111</v>
      </c>
      <c r="C71" s="0" t="s">
        <v>3476</v>
      </c>
      <c r="D71" s="0" t="s">
        <v>3564</v>
      </c>
      <c r="E71" s="0" t="s">
        <v>3565</v>
      </c>
      <c r="F71" s="3" t="n">
        <v>3263</v>
      </c>
      <c r="G71" s="3" t="n">
        <v>126806</v>
      </c>
    </row>
    <row r="72" customFormat="false" ht="15" hidden="false" customHeight="false" outlineLevel="0" collapsed="false">
      <c r="B72" s="0" t="n">
        <v>112</v>
      </c>
      <c r="C72" s="0" t="s">
        <v>3476</v>
      </c>
      <c r="D72" s="0" t="s">
        <v>3566</v>
      </c>
      <c r="E72" s="0" t="s">
        <v>3567</v>
      </c>
      <c r="F72" s="3" t="n">
        <v>23861</v>
      </c>
      <c r="G72" s="3" t="n">
        <v>9704151</v>
      </c>
      <c r="H72" s="3" t="n">
        <f aca="false">SUM(F72:F73)</f>
        <v>37468</v>
      </c>
      <c r="I72" s="3" t="n">
        <f aca="false">SUM(G72:G73)</f>
        <v>10733626</v>
      </c>
    </row>
    <row r="73" customFormat="false" ht="15" hidden="false" customHeight="false" outlineLevel="0" collapsed="false">
      <c r="B73" s="0" t="n">
        <v>112</v>
      </c>
      <c r="C73" s="0" t="s">
        <v>3476</v>
      </c>
      <c r="D73" s="0" t="s">
        <v>3568</v>
      </c>
      <c r="E73" s="0" t="s">
        <v>3569</v>
      </c>
      <c r="F73" s="3" t="n">
        <v>13607</v>
      </c>
      <c r="G73" s="3" t="n">
        <v>1029475</v>
      </c>
    </row>
    <row r="74" customFormat="false" ht="15" hidden="false" customHeight="false" outlineLevel="0" collapsed="false">
      <c r="B74" s="0" t="n">
        <v>113</v>
      </c>
      <c r="C74" s="0" t="s">
        <v>3476</v>
      </c>
      <c r="D74" s="0" t="s">
        <v>3570</v>
      </c>
      <c r="E74" s="0" t="s">
        <v>3571</v>
      </c>
      <c r="F74" s="3" t="n">
        <v>22451</v>
      </c>
      <c r="G74" s="3" t="n">
        <v>4342135</v>
      </c>
      <c r="H74" s="3" t="n">
        <f aca="false">SUM(F74:F79)</f>
        <v>66557</v>
      </c>
      <c r="I74" s="3" t="n">
        <f aca="false">SUM(G74:G79)</f>
        <v>12876357</v>
      </c>
    </row>
    <row r="75" customFormat="false" ht="15" hidden="false" customHeight="false" outlineLevel="0" collapsed="false">
      <c r="B75" s="0" t="n">
        <v>113</v>
      </c>
      <c r="C75" s="0" t="s">
        <v>3476</v>
      </c>
      <c r="D75" s="0" t="s">
        <v>3572</v>
      </c>
      <c r="E75" s="0" t="s">
        <v>3573</v>
      </c>
      <c r="F75" s="3" t="n">
        <v>7844</v>
      </c>
      <c r="G75" s="3" t="n">
        <v>1218985</v>
      </c>
    </row>
    <row r="76" customFormat="false" ht="15" hidden="false" customHeight="false" outlineLevel="0" collapsed="false">
      <c r="B76" s="0" t="n">
        <v>113</v>
      </c>
      <c r="C76" s="0" t="s">
        <v>3476</v>
      </c>
      <c r="D76" s="0" t="s">
        <v>3574</v>
      </c>
      <c r="E76" s="0" t="s">
        <v>2429</v>
      </c>
      <c r="F76" s="3" t="n">
        <v>9366</v>
      </c>
      <c r="G76" s="3" t="n">
        <v>1541319</v>
      </c>
    </row>
    <row r="77" customFormat="false" ht="15" hidden="false" customHeight="false" outlineLevel="0" collapsed="false">
      <c r="B77" s="0" t="n">
        <v>113</v>
      </c>
      <c r="C77" s="0" t="s">
        <v>3476</v>
      </c>
      <c r="D77" s="0" t="s">
        <v>3575</v>
      </c>
      <c r="E77" s="0" t="s">
        <v>3576</v>
      </c>
      <c r="F77" s="3" t="n">
        <v>8456</v>
      </c>
      <c r="G77" s="3" t="n">
        <v>884268</v>
      </c>
    </row>
    <row r="78" customFormat="false" ht="15" hidden="false" customHeight="false" outlineLevel="0" collapsed="false">
      <c r="B78" s="0" t="n">
        <v>113</v>
      </c>
      <c r="C78" s="0" t="s">
        <v>3476</v>
      </c>
      <c r="D78" s="0" t="s">
        <v>3577</v>
      </c>
      <c r="E78" s="0" t="s">
        <v>772</v>
      </c>
      <c r="F78" s="3" t="n">
        <v>18379</v>
      </c>
      <c r="G78" s="3" t="n">
        <v>4857210</v>
      </c>
    </row>
    <row r="79" customFormat="false" ht="15" hidden="false" customHeight="false" outlineLevel="0" collapsed="false">
      <c r="B79" s="0" t="n">
        <v>113</v>
      </c>
      <c r="C79" s="0" t="s">
        <v>3489</v>
      </c>
      <c r="D79" s="0" t="s">
        <v>3488</v>
      </c>
      <c r="F79" s="3" t="n">
        <v>61</v>
      </c>
      <c r="G79" s="14" t="n">
        <v>32440</v>
      </c>
    </row>
    <row r="80" customFormat="false" ht="15" hidden="false" customHeight="false" outlineLevel="0" collapsed="false">
      <c r="B80" s="0" t="n">
        <v>114</v>
      </c>
      <c r="C80" s="0" t="s">
        <v>3476</v>
      </c>
      <c r="D80" s="0" t="s">
        <v>3578</v>
      </c>
      <c r="E80" s="0" t="s">
        <v>13</v>
      </c>
      <c r="F80" s="3" t="n">
        <v>10795</v>
      </c>
      <c r="G80" s="3" t="n">
        <v>1307309</v>
      </c>
      <c r="H80" s="3" t="n">
        <f aca="false">SUM(F80:F84)</f>
        <v>46035</v>
      </c>
      <c r="I80" s="3" t="n">
        <f aca="false">SUM(G80:G84)</f>
        <v>12891444</v>
      </c>
    </row>
    <row r="81" customFormat="false" ht="15" hidden="false" customHeight="false" outlineLevel="0" collapsed="false">
      <c r="B81" s="0" t="n">
        <v>114</v>
      </c>
      <c r="C81" s="0" t="s">
        <v>3476</v>
      </c>
      <c r="D81" s="0" t="s">
        <v>3579</v>
      </c>
      <c r="E81" s="0" t="s">
        <v>562</v>
      </c>
      <c r="F81" s="3" t="n">
        <v>13595</v>
      </c>
      <c r="G81" s="3" t="n">
        <v>5766810</v>
      </c>
    </row>
    <row r="82" customFormat="false" ht="15" hidden="false" customHeight="false" outlineLevel="0" collapsed="false">
      <c r="B82" s="0" t="n">
        <v>114</v>
      </c>
      <c r="C82" s="0" t="s">
        <v>3476</v>
      </c>
      <c r="D82" s="0" t="s">
        <v>3580</v>
      </c>
      <c r="E82" s="0" t="s">
        <v>3581</v>
      </c>
      <c r="F82" s="3" t="n">
        <v>17207</v>
      </c>
      <c r="G82" s="3" t="n">
        <v>5502886</v>
      </c>
    </row>
    <row r="83" customFormat="false" ht="15" hidden="false" customHeight="false" outlineLevel="0" collapsed="false">
      <c r="B83" s="0" t="n">
        <v>114</v>
      </c>
      <c r="C83" s="0" t="s">
        <v>3476</v>
      </c>
      <c r="D83" s="0" t="s">
        <v>3582</v>
      </c>
      <c r="E83" s="0" t="s">
        <v>3583</v>
      </c>
      <c r="F83" s="3" t="n">
        <v>4438</v>
      </c>
      <c r="G83" s="3" t="n">
        <v>313660</v>
      </c>
    </row>
    <row r="84" customFormat="false" ht="15" hidden="false" customHeight="false" outlineLevel="0" collapsed="false">
      <c r="B84" s="0" t="n">
        <v>114</v>
      </c>
      <c r="C84" s="0" t="s">
        <v>3468</v>
      </c>
      <c r="D84" s="0" t="s">
        <v>3467</v>
      </c>
      <c r="F84" s="3" t="n">
        <v>0</v>
      </c>
      <c r="G84" s="3" t="n">
        <v>779</v>
      </c>
    </row>
    <row r="85" customFormat="false" ht="15" hidden="false" customHeight="false" outlineLevel="0" collapsed="false">
      <c r="B85" s="0" t="n">
        <v>115</v>
      </c>
      <c r="C85" s="0" t="s">
        <v>3476</v>
      </c>
      <c r="D85" s="0" t="s">
        <v>3584</v>
      </c>
      <c r="E85" s="0" t="s">
        <v>3585</v>
      </c>
      <c r="F85" s="3" t="n">
        <v>19363</v>
      </c>
      <c r="G85" s="3" t="n">
        <v>4052566</v>
      </c>
      <c r="H85" s="3" t="n">
        <f aca="false">SUM(F85:F89)</f>
        <v>70457</v>
      </c>
      <c r="I85" s="3" t="n">
        <f aca="false">SUM(G85:G89)</f>
        <v>12009988</v>
      </c>
    </row>
    <row r="86" customFormat="false" ht="15" hidden="false" customHeight="false" outlineLevel="0" collapsed="false">
      <c r="B86" s="0" t="n">
        <v>115</v>
      </c>
      <c r="C86" s="0" t="s">
        <v>3476</v>
      </c>
      <c r="D86" s="0" t="s">
        <v>3586</v>
      </c>
      <c r="E86" s="0" t="s">
        <v>2614</v>
      </c>
      <c r="F86" s="3" t="n">
        <v>9992</v>
      </c>
      <c r="G86" s="3" t="n">
        <v>578036</v>
      </c>
    </row>
    <row r="87" customFormat="false" ht="15" hidden="false" customHeight="false" outlineLevel="0" collapsed="false">
      <c r="B87" s="0" t="n">
        <v>115</v>
      </c>
      <c r="C87" s="0" t="s">
        <v>3476</v>
      </c>
      <c r="D87" s="0" t="s">
        <v>3587</v>
      </c>
      <c r="E87" s="0" t="s">
        <v>807</v>
      </c>
      <c r="F87" s="3" t="n">
        <v>15080</v>
      </c>
      <c r="G87" s="3" t="n">
        <v>1959050</v>
      </c>
    </row>
    <row r="88" customFormat="false" ht="15" hidden="false" customHeight="false" outlineLevel="0" collapsed="false">
      <c r="B88" s="0" t="n">
        <v>115</v>
      </c>
      <c r="C88" s="0" t="s">
        <v>3476</v>
      </c>
      <c r="D88" s="0" t="s">
        <v>3588</v>
      </c>
      <c r="E88" s="0" t="s">
        <v>3589</v>
      </c>
      <c r="F88" s="3" t="n">
        <v>25707</v>
      </c>
      <c r="G88" s="3" t="n">
        <v>5002904</v>
      </c>
    </row>
    <row r="89" customFormat="false" ht="15" hidden="false" customHeight="false" outlineLevel="0" collapsed="false">
      <c r="B89" s="0" t="n">
        <v>115</v>
      </c>
      <c r="C89" s="0" t="s">
        <v>3481</v>
      </c>
      <c r="D89" s="0" t="s">
        <v>3480</v>
      </c>
      <c r="F89" s="3" t="n">
        <v>315</v>
      </c>
      <c r="G89" s="3" t="n">
        <v>417432</v>
      </c>
    </row>
    <row r="90" customFormat="false" ht="15" hidden="false" customHeight="false" outlineLevel="0" collapsed="false">
      <c r="B90" s="0" t="n">
        <v>116</v>
      </c>
      <c r="C90" s="0" t="s">
        <v>3464</v>
      </c>
      <c r="D90" s="0" t="s">
        <v>3463</v>
      </c>
      <c r="F90" s="3" t="n">
        <v>51201</v>
      </c>
      <c r="G90" s="3" t="n">
        <v>3791622</v>
      </c>
      <c r="H90" s="3" t="n">
        <f aca="false">SUM(F90:F93)</f>
        <v>141828</v>
      </c>
      <c r="I90" s="3" t="n">
        <f aca="false">SUM(G90:G93)</f>
        <v>10666299</v>
      </c>
    </row>
    <row r="91" customFormat="false" ht="15" hidden="false" customHeight="false" outlineLevel="0" collapsed="false">
      <c r="B91" s="0" t="n">
        <v>116</v>
      </c>
      <c r="C91" s="0" t="s">
        <v>3470</v>
      </c>
      <c r="D91" s="0" t="s">
        <v>3469</v>
      </c>
      <c r="F91" s="3" t="n">
        <v>56542</v>
      </c>
      <c r="G91" s="3" t="n">
        <v>4290612</v>
      </c>
    </row>
    <row r="92" customFormat="false" ht="15" hidden="false" customHeight="false" outlineLevel="0" collapsed="false">
      <c r="B92" s="0" t="n">
        <v>116</v>
      </c>
      <c r="C92" s="0" t="s">
        <v>3485</v>
      </c>
      <c r="D92" s="0" t="s">
        <v>3484</v>
      </c>
      <c r="F92" s="3" t="n">
        <v>13812</v>
      </c>
      <c r="G92" s="3" t="n">
        <v>620029</v>
      </c>
    </row>
    <row r="93" customFormat="false" ht="15" hidden="false" customHeight="false" outlineLevel="0" collapsed="false">
      <c r="B93" s="0" t="n">
        <v>116</v>
      </c>
      <c r="C93" s="0" t="s">
        <v>3472</v>
      </c>
      <c r="D93" s="0" t="s">
        <v>3471</v>
      </c>
      <c r="F93" s="3" t="n">
        <v>20273</v>
      </c>
      <c r="G93" s="3" t="n">
        <v>1964036</v>
      </c>
    </row>
    <row r="94" customFormat="false" ht="15" hidden="false" customHeight="false" outlineLevel="0" collapsed="false">
      <c r="B94" s="0" t="n">
        <v>117</v>
      </c>
      <c r="C94" s="0" t="s">
        <v>3462</v>
      </c>
      <c r="D94" s="0" t="s">
        <v>3461</v>
      </c>
      <c r="F94" s="3" t="n">
        <v>28703</v>
      </c>
      <c r="G94" s="3" t="n">
        <v>2800138</v>
      </c>
      <c r="H94" s="3" t="n">
        <f aca="false">SUM(F94:F97)</f>
        <v>142794</v>
      </c>
      <c r="I94" s="3" t="n">
        <f aca="false">SUM(G94:G97)</f>
        <v>13677223</v>
      </c>
    </row>
    <row r="95" customFormat="false" ht="15" hidden="false" customHeight="false" outlineLevel="0" collapsed="false">
      <c r="B95" s="0" t="n">
        <v>117</v>
      </c>
      <c r="C95" s="0" t="s">
        <v>2391</v>
      </c>
      <c r="D95" s="0" t="s">
        <v>3477</v>
      </c>
      <c r="F95" s="3" t="n">
        <v>10910</v>
      </c>
      <c r="G95" s="3" t="n">
        <v>1733872</v>
      </c>
    </row>
    <row r="96" customFormat="false" ht="15" hidden="false" customHeight="false" outlineLevel="0" collapsed="false">
      <c r="B96" s="0" t="n">
        <v>117</v>
      </c>
      <c r="C96" s="0" t="s">
        <v>3479</v>
      </c>
      <c r="D96" s="0" t="s">
        <v>3478</v>
      </c>
      <c r="F96" s="3" t="n">
        <v>25713</v>
      </c>
      <c r="G96" s="3" t="n">
        <v>2022547</v>
      </c>
    </row>
    <row r="97" customFormat="false" ht="15" hidden="false" customHeight="false" outlineLevel="0" collapsed="false">
      <c r="B97" s="0" t="n">
        <v>117</v>
      </c>
      <c r="C97" s="0" t="s">
        <v>3491</v>
      </c>
      <c r="D97" s="0" t="s">
        <v>3490</v>
      </c>
      <c r="F97" s="3" t="n">
        <v>77468</v>
      </c>
      <c r="G97" s="3" t="n">
        <v>7120666</v>
      </c>
    </row>
    <row r="100" customFormat="false" ht="18.75" hidden="false" customHeight="false" outlineLevel="0" collapsed="false">
      <c r="A100" s="2" t="s">
        <v>27</v>
      </c>
      <c r="B100" s="2" t="s">
        <v>13</v>
      </c>
      <c r="C100" s="2" t="s">
        <v>159</v>
      </c>
      <c r="D100" s="2" t="s">
        <v>160</v>
      </c>
      <c r="E100" s="2" t="s">
        <v>13</v>
      </c>
      <c r="F100" s="2" t="s">
        <v>15</v>
      </c>
      <c r="G100" s="2" t="s">
        <v>161</v>
      </c>
      <c r="H100" s="2" t="s">
        <v>2</v>
      </c>
      <c r="I100" s="2" t="s">
        <v>162</v>
      </c>
      <c r="J100" s="11" t="n">
        <v>1000000</v>
      </c>
      <c r="K100" s="2" t="s">
        <v>163</v>
      </c>
      <c r="L100" s="2" t="s">
        <v>164</v>
      </c>
    </row>
    <row r="101" customFormat="false" ht="15" hidden="false" customHeight="false" outlineLevel="0" collapsed="false">
      <c r="A101" s="36" t="n">
        <v>111</v>
      </c>
      <c r="B101" s="36" t="s">
        <v>2545</v>
      </c>
      <c r="D101" s="36" t="s">
        <v>2664</v>
      </c>
      <c r="E101" s="36" t="s">
        <v>782</v>
      </c>
      <c r="F101" s="37" t="n">
        <v>260196</v>
      </c>
      <c r="G101" s="0" t="n">
        <v>22</v>
      </c>
      <c r="H101" s="0" t="n">
        <v>5725</v>
      </c>
      <c r="I101" s="12" t="n">
        <f aca="false">G101*H101</f>
        <v>125950</v>
      </c>
      <c r="J101" s="14" t="n">
        <f aca="false">(I101/$J$100*10000)+7000</f>
        <v>8259.5</v>
      </c>
      <c r="K101" s="12" t="n">
        <v>1999</v>
      </c>
      <c r="L101" s="3" t="n">
        <f aca="false">SUM(I101:I110)</f>
        <v>1523468</v>
      </c>
    </row>
    <row r="102" customFormat="false" ht="15" hidden="false" customHeight="false" outlineLevel="0" collapsed="false">
      <c r="A102" s="36" t="n">
        <v>111</v>
      </c>
      <c r="B102" s="0" t="s">
        <v>3476</v>
      </c>
      <c r="C102" s="22" t="n">
        <v>4</v>
      </c>
      <c r="D102" s="0" t="s">
        <v>3590</v>
      </c>
      <c r="E102" s="0" t="s">
        <v>3561</v>
      </c>
      <c r="F102" s="3" t="n">
        <v>896773</v>
      </c>
      <c r="G102" s="0" t="n">
        <v>41</v>
      </c>
      <c r="H102" s="0" t="n">
        <v>7094</v>
      </c>
      <c r="I102" s="12" t="n">
        <f aca="false">G102*H102</f>
        <v>290854</v>
      </c>
      <c r="J102" s="14" t="n">
        <f aca="false">(I102/$J$100*10000)+7000</f>
        <v>9908.54</v>
      </c>
      <c r="K102" s="12" t="n">
        <v>2014</v>
      </c>
    </row>
    <row r="103" customFormat="false" ht="15" hidden="false" customHeight="false" outlineLevel="0" collapsed="false">
      <c r="A103" s="36" t="n">
        <v>111</v>
      </c>
      <c r="B103" s="0" t="s">
        <v>3476</v>
      </c>
      <c r="C103" s="22" t="n">
        <v>6</v>
      </c>
      <c r="D103" s="0" t="s">
        <v>3591</v>
      </c>
      <c r="E103" s="0" t="s">
        <v>3559</v>
      </c>
      <c r="F103" s="3" t="n">
        <v>592507</v>
      </c>
      <c r="G103" s="0" t="n">
        <v>33</v>
      </c>
      <c r="H103" s="0" t="n">
        <v>7094</v>
      </c>
      <c r="I103" s="12" t="n">
        <f aca="false">G103*H103</f>
        <v>234102</v>
      </c>
      <c r="J103" s="14" t="n">
        <f aca="false">(I103/$J$100*10000)+7000</f>
        <v>9341.02</v>
      </c>
      <c r="K103" s="12" t="n">
        <v>2014</v>
      </c>
    </row>
    <row r="104" customFormat="false" ht="15" hidden="false" customHeight="false" outlineLevel="0" collapsed="false">
      <c r="A104" s="36" t="n">
        <v>111</v>
      </c>
      <c r="B104" s="0" t="s">
        <v>3476</v>
      </c>
      <c r="C104" s="22" t="n">
        <v>8</v>
      </c>
      <c r="D104" s="0" t="s">
        <v>3592</v>
      </c>
      <c r="E104" s="0" t="s">
        <v>3563</v>
      </c>
      <c r="F104" s="3" t="n">
        <v>381037</v>
      </c>
      <c r="G104" s="0" t="n">
        <v>27</v>
      </c>
      <c r="H104" s="0" t="n">
        <v>7094</v>
      </c>
      <c r="I104" s="12" t="n">
        <f aca="false">G104*H104</f>
        <v>191538</v>
      </c>
      <c r="J104" s="14" t="n">
        <f aca="false">(I104/$J$100*10000)+7000</f>
        <v>8915.38</v>
      </c>
      <c r="K104" s="12" t="n">
        <v>2014</v>
      </c>
    </row>
    <row r="105" customFormat="false" ht="15" hidden="false" customHeight="false" outlineLevel="0" collapsed="false">
      <c r="A105" s="36" t="n">
        <v>111</v>
      </c>
      <c r="B105" s="0" t="s">
        <v>3476</v>
      </c>
      <c r="C105" s="22" t="n">
        <v>18</v>
      </c>
      <c r="D105" s="0" t="s">
        <v>3593</v>
      </c>
      <c r="E105" s="0" t="s">
        <v>3563</v>
      </c>
      <c r="F105" s="3" t="n">
        <v>191002</v>
      </c>
      <c r="G105" s="0" t="n">
        <v>19</v>
      </c>
      <c r="H105" s="0" t="n">
        <v>7094</v>
      </c>
      <c r="I105" s="12" t="n">
        <f aca="false">G105*H105</f>
        <v>134786</v>
      </c>
      <c r="J105" s="14" t="n">
        <f aca="false">(I105/$J$100*10000)+7000</f>
        <v>8347.86</v>
      </c>
      <c r="K105" s="12" t="n">
        <v>2014</v>
      </c>
    </row>
    <row r="106" customFormat="false" ht="15" hidden="false" customHeight="false" outlineLevel="0" collapsed="false">
      <c r="A106" s="36" t="n">
        <v>111</v>
      </c>
      <c r="B106" s="0" t="s">
        <v>3476</v>
      </c>
      <c r="C106" s="22" t="n">
        <v>24</v>
      </c>
      <c r="D106" s="0" t="s">
        <v>3594</v>
      </c>
      <c r="E106" s="0" t="s">
        <v>3563</v>
      </c>
      <c r="F106" s="3" t="n">
        <v>159542</v>
      </c>
      <c r="G106" s="0" t="n">
        <v>17</v>
      </c>
      <c r="H106" s="0" t="n">
        <v>7094</v>
      </c>
      <c r="I106" s="12" t="n">
        <f aca="false">G106*H106</f>
        <v>120598</v>
      </c>
      <c r="J106" s="14" t="n">
        <f aca="false">(I106/$J$100*10000)+7000</f>
        <v>8205.98</v>
      </c>
      <c r="K106" s="12" t="n">
        <v>2014</v>
      </c>
    </row>
    <row r="107" customFormat="false" ht="15" hidden="false" customHeight="false" outlineLevel="0" collapsed="false">
      <c r="A107" s="36" t="n">
        <v>111</v>
      </c>
      <c r="B107" s="0" t="s">
        <v>3476</v>
      </c>
      <c r="C107" s="22" t="n">
        <v>26</v>
      </c>
      <c r="D107" s="0" t="s">
        <v>3595</v>
      </c>
      <c r="E107" s="0" t="s">
        <v>3557</v>
      </c>
      <c r="F107" s="3" t="n">
        <v>154478</v>
      </c>
      <c r="G107" s="0" t="n">
        <v>17</v>
      </c>
      <c r="H107" s="0" t="n">
        <v>7094</v>
      </c>
      <c r="I107" s="12" t="n">
        <f aca="false">G107*H107</f>
        <v>120598</v>
      </c>
      <c r="J107" s="14" t="n">
        <f aca="false">(I107/$J$100*10000)+7000</f>
        <v>8205.98</v>
      </c>
      <c r="K107" s="12" t="n">
        <v>2014</v>
      </c>
    </row>
    <row r="108" customFormat="false" ht="15" hidden="false" customHeight="false" outlineLevel="0" collapsed="false">
      <c r="A108" s="36" t="n">
        <v>111</v>
      </c>
      <c r="B108" s="0" t="s">
        <v>3476</v>
      </c>
      <c r="C108" s="22" t="n">
        <v>31</v>
      </c>
      <c r="D108" s="0" t="s">
        <v>3596</v>
      </c>
      <c r="E108" s="0" t="s">
        <v>3557</v>
      </c>
      <c r="F108" s="3" t="n">
        <v>127625</v>
      </c>
      <c r="G108" s="0" t="n">
        <v>15</v>
      </c>
      <c r="H108" s="0" t="n">
        <v>7094</v>
      </c>
      <c r="I108" s="12" t="n">
        <f aca="false">G108*H108</f>
        <v>106410</v>
      </c>
      <c r="J108" s="14" t="n">
        <f aca="false">(I108/$J$100*10000)+7000</f>
        <v>8064.1</v>
      </c>
      <c r="K108" s="12" t="n">
        <v>2014</v>
      </c>
    </row>
    <row r="109" customFormat="false" ht="15" hidden="false" customHeight="false" outlineLevel="0" collapsed="false">
      <c r="A109" s="36" t="n">
        <v>111</v>
      </c>
      <c r="B109" s="0" t="s">
        <v>3476</v>
      </c>
      <c r="C109" s="22" t="n">
        <v>43</v>
      </c>
      <c r="D109" s="0" t="s">
        <v>3597</v>
      </c>
      <c r="E109" s="0" t="s">
        <v>3561</v>
      </c>
      <c r="F109" s="3" t="n">
        <v>104452</v>
      </c>
      <c r="G109" s="0" t="n">
        <v>13</v>
      </c>
      <c r="H109" s="0" t="n">
        <v>7094</v>
      </c>
      <c r="I109" s="12" t="n">
        <f aca="false">G109*H109</f>
        <v>92222</v>
      </c>
      <c r="J109" s="14" t="n">
        <f aca="false">(I109/$J$100*10000)+7000</f>
        <v>7922.22</v>
      </c>
      <c r="K109" s="12" t="n">
        <v>2014</v>
      </c>
    </row>
    <row r="110" customFormat="false" ht="15" hidden="false" customHeight="false" outlineLevel="0" collapsed="false">
      <c r="A110" s="36" t="n">
        <v>111</v>
      </c>
      <c r="B110" s="0" t="s">
        <v>3476</v>
      </c>
      <c r="D110" s="0" t="s">
        <v>3564</v>
      </c>
      <c r="E110" s="0" t="s">
        <v>3565</v>
      </c>
      <c r="F110" s="3" t="n">
        <v>126806</v>
      </c>
      <c r="G110" s="0" t="n">
        <v>15</v>
      </c>
      <c r="H110" s="0" t="n">
        <v>7094</v>
      </c>
      <c r="I110" s="12" t="n">
        <f aca="false">G110*H110</f>
        <v>106410</v>
      </c>
      <c r="J110" s="14" t="n">
        <f aca="false">(I110/$J$100*10000)+7000</f>
        <v>8064.1</v>
      </c>
      <c r="K110" s="12" t="n">
        <v>2014</v>
      </c>
    </row>
    <row r="111" customFormat="false" ht="15" hidden="false" customHeight="false" outlineLevel="0" collapsed="false">
      <c r="A111" s="0" t="n">
        <v>112</v>
      </c>
      <c r="B111" s="0" t="s">
        <v>3476</v>
      </c>
      <c r="C111" s="22" t="n">
        <v>2</v>
      </c>
      <c r="D111" s="0" t="s">
        <v>3598</v>
      </c>
      <c r="E111" s="0" t="s">
        <v>3567</v>
      </c>
      <c r="F111" s="3" t="n">
        <v>1337155</v>
      </c>
      <c r="G111" s="0" t="n">
        <v>51</v>
      </c>
      <c r="H111" s="0" t="n">
        <v>7094</v>
      </c>
      <c r="I111" s="12" t="n">
        <f aca="false">G111*H111</f>
        <v>361794</v>
      </c>
      <c r="J111" s="14" t="n">
        <f aca="false">(I111/$J$100*10000)+7000</f>
        <v>10617.94</v>
      </c>
      <c r="K111" s="12" t="n">
        <v>2014</v>
      </c>
      <c r="L111" s="3" t="n">
        <f aca="false">SUM(I111:I116)</f>
        <v>900938</v>
      </c>
    </row>
    <row r="112" customFormat="false" ht="15" hidden="false" customHeight="false" outlineLevel="0" collapsed="false">
      <c r="A112" s="0" t="n">
        <v>112</v>
      </c>
      <c r="B112" s="0" t="s">
        <v>3476</v>
      </c>
      <c r="C112" s="22" t="n">
        <v>17</v>
      </c>
      <c r="D112" s="0" t="s">
        <v>3599</v>
      </c>
      <c r="E112" s="0" t="s">
        <v>3567</v>
      </c>
      <c r="F112" s="3" t="n">
        <v>196058</v>
      </c>
      <c r="G112" s="0" t="n">
        <v>19</v>
      </c>
      <c r="H112" s="0" t="n">
        <v>7094</v>
      </c>
      <c r="I112" s="12" t="n">
        <f aca="false">G112*H112</f>
        <v>134786</v>
      </c>
      <c r="J112" s="14" t="n">
        <f aca="false">(I112/$J$100*10000)+7000</f>
        <v>8347.86</v>
      </c>
      <c r="K112" s="12" t="n">
        <v>2014</v>
      </c>
    </row>
    <row r="113" customFormat="false" ht="15" hidden="false" customHeight="false" outlineLevel="0" collapsed="false">
      <c r="A113" s="0" t="n">
        <v>112</v>
      </c>
      <c r="B113" s="0" t="s">
        <v>3476</v>
      </c>
      <c r="C113" s="22" t="n">
        <v>34</v>
      </c>
      <c r="D113" s="0" t="s">
        <v>3600</v>
      </c>
      <c r="E113" s="0" t="s">
        <v>3567</v>
      </c>
      <c r="F113" s="3" t="n">
        <v>122367</v>
      </c>
      <c r="G113" s="0" t="n">
        <v>15</v>
      </c>
      <c r="H113" s="0" t="n">
        <v>7094</v>
      </c>
      <c r="I113" s="12" t="n">
        <f aca="false">G113*H113</f>
        <v>106410</v>
      </c>
      <c r="J113" s="14" t="n">
        <f aca="false">(I113/$J$100*10000)+7000</f>
        <v>8064.1</v>
      </c>
      <c r="K113" s="12" t="n">
        <v>2014</v>
      </c>
    </row>
    <row r="114" customFormat="false" ht="15" hidden="false" customHeight="false" outlineLevel="0" collapsed="false">
      <c r="A114" s="0" t="n">
        <v>112</v>
      </c>
      <c r="B114" s="0" t="s">
        <v>3476</v>
      </c>
      <c r="C114" s="22" t="n">
        <v>37</v>
      </c>
      <c r="D114" s="0" t="s">
        <v>3601</v>
      </c>
      <c r="E114" s="0" t="s">
        <v>3567</v>
      </c>
      <c r="F114" s="3" t="n">
        <v>119002</v>
      </c>
      <c r="G114" s="0" t="n">
        <v>14</v>
      </c>
      <c r="H114" s="0" t="n">
        <v>7094</v>
      </c>
      <c r="I114" s="12" t="n">
        <f aca="false">G114*H114</f>
        <v>99316</v>
      </c>
      <c r="J114" s="14" t="n">
        <f aca="false">(I114/$J$100*10000)+7000</f>
        <v>7993.16</v>
      </c>
      <c r="K114" s="12" t="n">
        <v>2014</v>
      </c>
    </row>
    <row r="115" customFormat="false" ht="15" hidden="false" customHeight="false" outlineLevel="0" collapsed="false">
      <c r="A115" s="0" t="n">
        <v>112</v>
      </c>
      <c r="B115" s="0" t="s">
        <v>3476</v>
      </c>
      <c r="C115" s="22" t="n">
        <v>39</v>
      </c>
      <c r="D115" s="0" t="s">
        <v>3602</v>
      </c>
      <c r="E115" s="0" t="s">
        <v>3569</v>
      </c>
      <c r="F115" s="3" t="n">
        <v>117304</v>
      </c>
      <c r="G115" s="0" t="n">
        <v>14</v>
      </c>
      <c r="H115" s="0" t="n">
        <v>7094</v>
      </c>
      <c r="I115" s="12" t="n">
        <f aca="false">G115*H115</f>
        <v>99316</v>
      </c>
      <c r="J115" s="14" t="n">
        <f aca="false">(I115/$J$100*10000)+7000</f>
        <v>7993.16</v>
      </c>
      <c r="K115" s="12" t="n">
        <v>2014</v>
      </c>
    </row>
    <row r="116" customFormat="false" ht="15" hidden="false" customHeight="false" outlineLevel="0" collapsed="false">
      <c r="A116" s="0" t="n">
        <v>112</v>
      </c>
      <c r="B116" s="0" t="s">
        <v>3476</v>
      </c>
      <c r="C116" s="22" t="n">
        <v>42</v>
      </c>
      <c r="D116" s="0" t="s">
        <v>3603</v>
      </c>
      <c r="E116" s="0" t="s">
        <v>3569</v>
      </c>
      <c r="F116" s="3" t="n">
        <v>106110</v>
      </c>
      <c r="G116" s="0" t="n">
        <v>14</v>
      </c>
      <c r="H116" s="0" t="n">
        <v>7094</v>
      </c>
      <c r="I116" s="12" t="n">
        <f aca="false">G116*H116</f>
        <v>99316</v>
      </c>
      <c r="J116" s="14" t="n">
        <f aca="false">(I116/$J$100*10000)+7000</f>
        <v>7993.16</v>
      </c>
      <c r="K116" s="12" t="n">
        <v>2014</v>
      </c>
    </row>
    <row r="117" customFormat="false" ht="15" hidden="false" customHeight="false" outlineLevel="0" collapsed="false">
      <c r="A117" s="0" t="n">
        <v>113</v>
      </c>
      <c r="B117" s="0" t="s">
        <v>3476</v>
      </c>
      <c r="C117" s="22" t="n">
        <v>7</v>
      </c>
      <c r="D117" s="0" t="s">
        <v>3604</v>
      </c>
      <c r="E117" s="0" t="s">
        <v>3571</v>
      </c>
      <c r="F117" s="3" t="n">
        <v>386181</v>
      </c>
      <c r="G117" s="0" t="n">
        <v>27</v>
      </c>
      <c r="H117" s="0" t="n">
        <v>7094</v>
      </c>
      <c r="I117" s="12" t="n">
        <f aca="false">G117*H117</f>
        <v>191538</v>
      </c>
      <c r="J117" s="14" t="n">
        <f aca="false">(I117/$J$100*10000)+7000</f>
        <v>8915.38</v>
      </c>
      <c r="K117" s="12" t="n">
        <v>2014</v>
      </c>
      <c r="L117" s="3" t="n">
        <f aca="false">SUM(I117:I134)</f>
        <v>2121264</v>
      </c>
    </row>
    <row r="118" customFormat="false" ht="15" hidden="false" customHeight="false" outlineLevel="0" collapsed="false">
      <c r="A118" s="0" t="n">
        <v>113</v>
      </c>
      <c r="B118" s="0" t="s">
        <v>3476</v>
      </c>
      <c r="C118" s="22" t="n">
        <v>11</v>
      </c>
      <c r="D118" s="0" t="s">
        <v>3605</v>
      </c>
      <c r="E118" s="0" t="s">
        <v>772</v>
      </c>
      <c r="F118" s="3" t="n">
        <v>264579</v>
      </c>
      <c r="G118" s="0" t="n">
        <v>22</v>
      </c>
      <c r="H118" s="0" t="n">
        <v>7094</v>
      </c>
      <c r="I118" s="12" t="n">
        <f aca="false">G118*H118</f>
        <v>156068</v>
      </c>
      <c r="J118" s="14" t="n">
        <f aca="false">(I118/$J$100*10000)+7000</f>
        <v>8560.68</v>
      </c>
      <c r="K118" s="12" t="n">
        <v>2014</v>
      </c>
    </row>
    <row r="119" customFormat="false" ht="15" hidden="false" customHeight="false" outlineLevel="0" collapsed="false">
      <c r="A119" s="0" t="n">
        <v>113</v>
      </c>
      <c r="B119" s="0" t="s">
        <v>3476</v>
      </c>
      <c r="C119" s="22" t="n">
        <v>12</v>
      </c>
      <c r="D119" s="0" t="s">
        <v>3606</v>
      </c>
      <c r="E119" s="0" t="s">
        <v>772</v>
      </c>
      <c r="F119" s="3" t="n">
        <v>260125</v>
      </c>
      <c r="G119" s="0" t="n">
        <v>22</v>
      </c>
      <c r="H119" s="0" t="n">
        <v>7094</v>
      </c>
      <c r="I119" s="12" t="n">
        <f aca="false">G119*H119</f>
        <v>156068</v>
      </c>
      <c r="J119" s="14" t="n">
        <f aca="false">(I119/$J$100*10000)+7000</f>
        <v>8560.68</v>
      </c>
      <c r="K119" s="12" t="n">
        <v>2014</v>
      </c>
    </row>
    <row r="120" customFormat="false" ht="15" hidden="false" customHeight="false" outlineLevel="0" collapsed="false">
      <c r="A120" s="0" t="n">
        <v>113</v>
      </c>
      <c r="B120" s="0" t="s">
        <v>3476</v>
      </c>
      <c r="C120" s="22" t="n">
        <v>14</v>
      </c>
      <c r="D120" s="0" t="s">
        <v>3607</v>
      </c>
      <c r="E120" s="0" t="s">
        <v>772</v>
      </c>
      <c r="F120" s="3" t="n">
        <v>211210</v>
      </c>
      <c r="G120" s="0" t="n">
        <v>20</v>
      </c>
      <c r="H120" s="0" t="n">
        <v>7094</v>
      </c>
      <c r="I120" s="12" t="n">
        <f aca="false">G120*H120</f>
        <v>141880</v>
      </c>
      <c r="J120" s="14" t="n">
        <f aca="false">(I120/$J$100*10000)+7000</f>
        <v>8418.8</v>
      </c>
      <c r="K120" s="12" t="n">
        <v>2014</v>
      </c>
    </row>
    <row r="121" customFormat="false" ht="15" hidden="false" customHeight="false" outlineLevel="0" collapsed="false">
      <c r="A121" s="0" t="n">
        <v>113</v>
      </c>
      <c r="B121" s="0" t="s">
        <v>3476</v>
      </c>
      <c r="C121" s="22" t="n">
        <v>15</v>
      </c>
      <c r="D121" s="0" t="s">
        <v>3608</v>
      </c>
      <c r="E121" s="0" t="s">
        <v>3573</v>
      </c>
      <c r="F121" s="3" t="n">
        <v>205413</v>
      </c>
      <c r="G121" s="0" t="n">
        <v>19</v>
      </c>
      <c r="H121" s="0" t="n">
        <v>7094</v>
      </c>
      <c r="I121" s="12" t="n">
        <f aca="false">G121*H121</f>
        <v>134786</v>
      </c>
      <c r="J121" s="14" t="n">
        <f aca="false">(I121/$J$100*10000)+7000</f>
        <v>8347.86</v>
      </c>
      <c r="K121" s="12" t="n">
        <v>2014</v>
      </c>
    </row>
    <row r="122" customFormat="false" ht="15" hidden="false" customHeight="false" outlineLevel="0" collapsed="false">
      <c r="A122" s="0" t="n">
        <v>113</v>
      </c>
      <c r="B122" s="0" t="s">
        <v>3476</v>
      </c>
      <c r="C122" s="22" t="n">
        <v>19</v>
      </c>
      <c r="D122" s="0" t="s">
        <v>3609</v>
      </c>
      <c r="E122" s="0" t="s">
        <v>3571</v>
      </c>
      <c r="F122" s="3" t="n">
        <v>190284</v>
      </c>
      <c r="G122" s="0" t="n">
        <v>19</v>
      </c>
      <c r="H122" s="0" t="n">
        <v>7094</v>
      </c>
      <c r="I122" s="12" t="n">
        <f aca="false">G122*H122</f>
        <v>134786</v>
      </c>
      <c r="J122" s="14" t="n">
        <f aca="false">(I122/$J$100*10000)+7000</f>
        <v>8347.86</v>
      </c>
      <c r="K122" s="12" t="n">
        <v>2014</v>
      </c>
    </row>
    <row r="123" customFormat="false" ht="15" hidden="false" customHeight="false" outlineLevel="0" collapsed="false">
      <c r="A123" s="0" t="n">
        <v>113</v>
      </c>
      <c r="B123" s="0" t="s">
        <v>3476</v>
      </c>
      <c r="C123" s="22" t="n">
        <v>20</v>
      </c>
      <c r="D123" s="0" t="s">
        <v>3610</v>
      </c>
      <c r="E123" s="0" t="s">
        <v>3571</v>
      </c>
      <c r="F123" s="3" t="n">
        <v>185148</v>
      </c>
      <c r="G123" s="0" t="n">
        <v>18</v>
      </c>
      <c r="H123" s="0" t="n">
        <v>7094</v>
      </c>
      <c r="I123" s="12" t="n">
        <f aca="false">G123*H123</f>
        <v>127692</v>
      </c>
      <c r="J123" s="14" t="n">
        <f aca="false">(I123/$J$100*10000)+7000</f>
        <v>8276.92</v>
      </c>
      <c r="K123" s="12" t="n">
        <v>2014</v>
      </c>
    </row>
    <row r="124" customFormat="false" ht="15" hidden="false" customHeight="false" outlineLevel="0" collapsed="false">
      <c r="A124" s="0" t="n">
        <v>113</v>
      </c>
      <c r="B124" s="0" t="s">
        <v>3476</v>
      </c>
      <c r="C124" s="22" t="n">
        <v>22</v>
      </c>
      <c r="D124" s="0" t="s">
        <v>3611</v>
      </c>
      <c r="E124" s="0" t="s">
        <v>3571</v>
      </c>
      <c r="F124" s="3" t="n">
        <v>171655</v>
      </c>
      <c r="G124" s="0" t="n">
        <v>18</v>
      </c>
      <c r="H124" s="0" t="n">
        <v>7094</v>
      </c>
      <c r="I124" s="12" t="n">
        <f aca="false">G124*H124</f>
        <v>127692</v>
      </c>
      <c r="J124" s="14" t="n">
        <f aca="false">(I124/$J$100*10000)+7000</f>
        <v>8276.92</v>
      </c>
      <c r="K124" s="12" t="n">
        <v>2014</v>
      </c>
    </row>
    <row r="125" customFormat="false" ht="15" hidden="false" customHeight="false" outlineLevel="0" collapsed="false">
      <c r="A125" s="0" t="n">
        <v>113</v>
      </c>
      <c r="B125" s="0" t="s">
        <v>3476</v>
      </c>
      <c r="C125" s="22" t="n">
        <v>23</v>
      </c>
      <c r="D125" s="0" t="s">
        <v>3612</v>
      </c>
      <c r="E125" s="0" t="s">
        <v>3576</v>
      </c>
      <c r="F125" s="3" t="n">
        <v>165668</v>
      </c>
      <c r="G125" s="0" t="n">
        <v>17</v>
      </c>
      <c r="H125" s="0" t="n">
        <v>7094</v>
      </c>
      <c r="I125" s="12" t="n">
        <f aca="false">G125*H125</f>
        <v>120598</v>
      </c>
      <c r="J125" s="14" t="n">
        <f aca="false">(I125/$J$100*10000)+7000</f>
        <v>8205.98</v>
      </c>
      <c r="K125" s="12" t="n">
        <v>2014</v>
      </c>
    </row>
    <row r="126" customFormat="false" ht="15" hidden="false" customHeight="false" outlineLevel="0" collapsed="false">
      <c r="A126" s="0" t="n">
        <v>113</v>
      </c>
      <c r="B126" s="0" t="s">
        <v>3476</v>
      </c>
      <c r="C126" s="22" t="n">
        <v>25</v>
      </c>
      <c r="D126" s="0" t="s">
        <v>3613</v>
      </c>
      <c r="E126" s="0" t="s">
        <v>3571</v>
      </c>
      <c r="F126" s="3" t="n">
        <v>158911</v>
      </c>
      <c r="G126" s="0" t="n">
        <v>17</v>
      </c>
      <c r="H126" s="0" t="n">
        <v>7094</v>
      </c>
      <c r="I126" s="12" t="n">
        <f aca="false">G126*H126</f>
        <v>120598</v>
      </c>
      <c r="J126" s="14" t="n">
        <f aca="false">(I126/$J$100*10000)+7000</f>
        <v>8205.98</v>
      </c>
      <c r="K126" s="12" t="n">
        <v>2014</v>
      </c>
    </row>
    <row r="127" customFormat="false" ht="15" hidden="false" customHeight="false" outlineLevel="0" collapsed="false">
      <c r="A127" s="0" t="n">
        <v>113</v>
      </c>
      <c r="B127" s="0" t="s">
        <v>3476</v>
      </c>
      <c r="C127" s="22" t="n">
        <v>28</v>
      </c>
      <c r="D127" s="0" t="s">
        <v>3614</v>
      </c>
      <c r="E127" s="0" t="s">
        <v>3571</v>
      </c>
      <c r="F127" s="3" t="n">
        <v>147578</v>
      </c>
      <c r="G127" s="0" t="n">
        <v>16</v>
      </c>
      <c r="H127" s="0" t="n">
        <v>7094</v>
      </c>
      <c r="I127" s="12" t="n">
        <f aca="false">G127*H127</f>
        <v>113504</v>
      </c>
      <c r="J127" s="14" t="n">
        <f aca="false">(I127/$J$100*10000)+7000</f>
        <v>8135.04</v>
      </c>
      <c r="K127" s="12" t="n">
        <v>2014</v>
      </c>
    </row>
    <row r="128" customFormat="false" ht="15" hidden="false" customHeight="false" outlineLevel="0" collapsed="false">
      <c r="A128" s="0" t="n">
        <v>113</v>
      </c>
      <c r="B128" s="0" t="s">
        <v>3476</v>
      </c>
      <c r="C128" s="22" t="n">
        <v>30</v>
      </c>
      <c r="D128" s="0" t="s">
        <v>3615</v>
      </c>
      <c r="E128" s="0" t="s">
        <v>3571</v>
      </c>
      <c r="F128" s="3" t="n">
        <v>133682</v>
      </c>
      <c r="G128" s="0" t="n">
        <v>15</v>
      </c>
      <c r="H128" s="0" t="n">
        <v>7094</v>
      </c>
      <c r="I128" s="12" t="n">
        <f aca="false">G128*H128</f>
        <v>106410</v>
      </c>
      <c r="J128" s="14" t="n">
        <f aca="false">(I128/$J$100*10000)+7000</f>
        <v>8064.1</v>
      </c>
      <c r="K128" s="12" t="n">
        <v>2014</v>
      </c>
    </row>
    <row r="129" customFormat="false" ht="15" hidden="false" customHeight="false" outlineLevel="0" collapsed="false">
      <c r="A129" s="0" t="n">
        <v>113</v>
      </c>
      <c r="B129" s="0" t="s">
        <v>3476</v>
      </c>
      <c r="C129" s="22" t="n">
        <v>38</v>
      </c>
      <c r="D129" s="0" t="s">
        <v>3616</v>
      </c>
      <c r="E129" s="0" t="s">
        <v>3571</v>
      </c>
      <c r="F129" s="3" t="n">
        <v>118255</v>
      </c>
      <c r="G129" s="0" t="n">
        <v>14</v>
      </c>
      <c r="H129" s="0" t="n">
        <v>7094</v>
      </c>
      <c r="I129" s="12" t="n">
        <f aca="false">G129*H129</f>
        <v>99316</v>
      </c>
      <c r="J129" s="14" t="n">
        <f aca="false">(I129/$J$100*10000)+7000</f>
        <v>7993.16</v>
      </c>
      <c r="K129" s="12" t="n">
        <v>2014</v>
      </c>
    </row>
    <row r="130" customFormat="false" ht="15" hidden="false" customHeight="false" outlineLevel="0" collapsed="false">
      <c r="A130" s="0" t="n">
        <v>113</v>
      </c>
      <c r="B130" s="0" t="s">
        <v>3476</v>
      </c>
      <c r="C130" s="22" t="n">
        <v>40</v>
      </c>
      <c r="D130" s="0" t="s">
        <v>3617</v>
      </c>
      <c r="E130" s="0" t="s">
        <v>772</v>
      </c>
      <c r="F130" s="3" t="n">
        <v>113599</v>
      </c>
      <c r="G130" s="0" t="n">
        <v>14</v>
      </c>
      <c r="H130" s="0" t="n">
        <v>7094</v>
      </c>
      <c r="I130" s="12" t="n">
        <f aca="false">G130*H130</f>
        <v>99316</v>
      </c>
      <c r="J130" s="14" t="n">
        <f aca="false">(I130/$J$100*10000)+7000</f>
        <v>7993.16</v>
      </c>
      <c r="K130" s="12" t="n">
        <v>2014</v>
      </c>
    </row>
    <row r="131" customFormat="false" ht="15" hidden="false" customHeight="false" outlineLevel="0" collapsed="false">
      <c r="A131" s="0" t="n">
        <v>113</v>
      </c>
      <c r="B131" s="0" t="s">
        <v>3476</v>
      </c>
      <c r="C131" s="22" t="n">
        <v>41</v>
      </c>
      <c r="D131" s="0" t="s">
        <v>3618</v>
      </c>
      <c r="E131" s="0" t="s">
        <v>3576</v>
      </c>
      <c r="F131" s="3" t="n">
        <v>112133</v>
      </c>
      <c r="G131" s="0" t="n">
        <v>14</v>
      </c>
      <c r="H131" s="0" t="n">
        <v>7094</v>
      </c>
      <c r="I131" s="12" t="n">
        <f aca="false">G131*H131</f>
        <v>99316</v>
      </c>
      <c r="J131" s="14" t="n">
        <f aca="false">(I131/$J$100*10000)+7000</f>
        <v>7993.16</v>
      </c>
      <c r="K131" s="12" t="n">
        <v>2014</v>
      </c>
    </row>
    <row r="132" customFormat="false" ht="15" hidden="false" customHeight="false" outlineLevel="0" collapsed="false">
      <c r="A132" s="0" t="n">
        <v>113</v>
      </c>
      <c r="B132" s="0" t="s">
        <v>3476</v>
      </c>
      <c r="C132" s="22" t="n">
        <v>44</v>
      </c>
      <c r="D132" s="0" t="s">
        <v>3619</v>
      </c>
      <c r="E132" s="0" t="s">
        <v>3571</v>
      </c>
      <c r="F132" s="3" t="n">
        <v>102269</v>
      </c>
      <c r="G132" s="0" t="n">
        <v>13</v>
      </c>
      <c r="H132" s="0" t="n">
        <v>7094</v>
      </c>
      <c r="I132" s="12" t="n">
        <f aca="false">G132*H132</f>
        <v>92222</v>
      </c>
      <c r="J132" s="14" t="n">
        <f aca="false">(I132/$J$100*10000)+7000</f>
        <v>7922.22</v>
      </c>
      <c r="K132" s="12" t="n">
        <v>2014</v>
      </c>
    </row>
    <row r="133" customFormat="false" ht="15" hidden="false" customHeight="false" outlineLevel="0" collapsed="false">
      <c r="A133" s="0" t="n">
        <v>113</v>
      </c>
      <c r="B133" s="0" t="s">
        <v>3476</v>
      </c>
      <c r="C133" s="22" t="n">
        <v>45</v>
      </c>
      <c r="D133" s="0" t="s">
        <v>3620</v>
      </c>
      <c r="E133" s="0" t="s">
        <v>2429</v>
      </c>
      <c r="F133" s="3" t="n">
        <v>101518</v>
      </c>
      <c r="G133" s="0" t="n">
        <v>13</v>
      </c>
      <c r="H133" s="0" t="n">
        <v>7094</v>
      </c>
      <c r="I133" s="12" t="n">
        <f aca="false">G133*H133</f>
        <v>92222</v>
      </c>
      <c r="J133" s="14" t="n">
        <f aca="false">(I133/$J$100*10000)+7000</f>
        <v>7922.22</v>
      </c>
      <c r="K133" s="12" t="n">
        <v>2014</v>
      </c>
    </row>
    <row r="134" customFormat="false" ht="15" hidden="false" customHeight="false" outlineLevel="0" collapsed="false">
      <c r="A134" s="0" t="n">
        <v>113</v>
      </c>
      <c r="B134" s="0" t="s">
        <v>3489</v>
      </c>
      <c r="D134" s="0" t="s">
        <v>3488</v>
      </c>
      <c r="F134" s="14" t="n">
        <v>32440</v>
      </c>
      <c r="G134" s="0" t="n">
        <v>7</v>
      </c>
      <c r="H134" s="0" t="n">
        <v>1036</v>
      </c>
      <c r="I134" s="12" t="n">
        <f aca="false">G134*H134</f>
        <v>7252</v>
      </c>
      <c r="J134" s="14" t="n">
        <f aca="false">(I134/$J$100*10000)+7000</f>
        <v>7072.52</v>
      </c>
      <c r="K134" s="12" t="n">
        <v>2014</v>
      </c>
    </row>
    <row r="135" customFormat="false" ht="15" hidden="false" customHeight="false" outlineLevel="0" collapsed="false">
      <c r="A135" s="0" t="n">
        <v>114</v>
      </c>
      <c r="B135" s="0" t="s">
        <v>3476</v>
      </c>
      <c r="C135" s="22" t="n">
        <v>1</v>
      </c>
      <c r="D135" s="0" t="s">
        <v>3621</v>
      </c>
      <c r="E135" s="0" t="s">
        <v>3581</v>
      </c>
      <c r="F135" s="3" t="n">
        <v>2872021</v>
      </c>
      <c r="G135" s="0" t="n">
        <v>75</v>
      </c>
      <c r="H135" s="0" t="n">
        <v>7094</v>
      </c>
      <c r="I135" s="12" t="n">
        <f aca="false">G135*H135</f>
        <v>532050</v>
      </c>
      <c r="J135" s="14" t="n">
        <f aca="false">(I135/$J$100*10000)+7000</f>
        <v>12320.5</v>
      </c>
      <c r="K135" s="12" t="n">
        <v>2014</v>
      </c>
    </row>
    <row r="136" customFormat="false" ht="15" hidden="false" customHeight="false" outlineLevel="0" collapsed="false">
      <c r="A136" s="0" t="n">
        <v>114</v>
      </c>
      <c r="B136" s="0" t="s">
        <v>3476</v>
      </c>
      <c r="C136" s="22" t="n">
        <v>3</v>
      </c>
      <c r="D136" s="0" t="s">
        <v>3622</v>
      </c>
      <c r="E136" s="0" t="s">
        <v>562</v>
      </c>
      <c r="F136" s="3" t="n">
        <v>978399</v>
      </c>
      <c r="G136" s="0" t="n">
        <v>43</v>
      </c>
      <c r="H136" s="0" t="n">
        <v>7094</v>
      </c>
      <c r="I136" s="12" t="n">
        <f aca="false">G136*H136</f>
        <v>305042</v>
      </c>
      <c r="J136" s="14" t="n">
        <f aca="false">(I136/$J$100*10000)+7000</f>
        <v>10050.42</v>
      </c>
      <c r="K136" s="12" t="n">
        <v>2014</v>
      </c>
    </row>
    <row r="137" customFormat="false" ht="15" hidden="false" customHeight="false" outlineLevel="0" collapsed="false">
      <c r="A137" s="0" t="n">
        <v>114</v>
      </c>
      <c r="B137" s="0" t="s">
        <v>3476</v>
      </c>
      <c r="C137" s="22" t="n">
        <v>29</v>
      </c>
      <c r="D137" s="0" t="s">
        <v>3623</v>
      </c>
      <c r="E137" s="0" t="s">
        <v>562</v>
      </c>
      <c r="F137" s="3" t="n">
        <v>135603</v>
      </c>
      <c r="G137" s="0" t="n">
        <v>15</v>
      </c>
      <c r="H137" s="0" t="n">
        <v>7094</v>
      </c>
      <c r="I137" s="12" t="n">
        <f aca="false">G137*H137</f>
        <v>106410</v>
      </c>
      <c r="J137" s="14" t="n">
        <f aca="false">(I137/$J$100*10000)+7000</f>
        <v>8064.1</v>
      </c>
      <c r="K137" s="12" t="n">
        <v>2014</v>
      </c>
    </row>
    <row r="138" customFormat="false" ht="15" hidden="false" customHeight="false" outlineLevel="0" collapsed="false">
      <c r="A138" s="0" t="n">
        <v>114</v>
      </c>
      <c r="B138" s="0" t="s">
        <v>3476</v>
      </c>
      <c r="C138" s="22" t="n">
        <v>32</v>
      </c>
      <c r="D138" s="0" t="s">
        <v>3624</v>
      </c>
      <c r="E138" s="0" t="s">
        <v>3581</v>
      </c>
      <c r="F138" s="3" t="n">
        <v>125496</v>
      </c>
      <c r="G138" s="0" t="n">
        <v>15</v>
      </c>
      <c r="H138" s="0" t="n">
        <v>7094</v>
      </c>
      <c r="I138" s="12" t="n">
        <f aca="false">G138*H138</f>
        <v>106410</v>
      </c>
      <c r="J138" s="14" t="n">
        <f aca="false">(I138/$J$100*10000)+7000</f>
        <v>8064.1</v>
      </c>
      <c r="K138" s="12" t="n">
        <v>2014</v>
      </c>
    </row>
    <row r="139" customFormat="false" ht="15" hidden="false" customHeight="false" outlineLevel="0" collapsed="false">
      <c r="A139" s="0" t="n">
        <v>114</v>
      </c>
      <c r="B139" s="0" t="s">
        <v>3476</v>
      </c>
      <c r="C139" s="22" t="n">
        <v>35</v>
      </c>
      <c r="D139" s="0" t="s">
        <v>3625</v>
      </c>
      <c r="E139" s="0" t="s">
        <v>13</v>
      </c>
      <c r="F139" s="3" t="n">
        <v>121366</v>
      </c>
      <c r="G139" s="0" t="n">
        <v>15</v>
      </c>
      <c r="H139" s="0" t="n">
        <v>7094</v>
      </c>
      <c r="I139" s="12" t="n">
        <f aca="false">G139*H139</f>
        <v>106410</v>
      </c>
      <c r="J139" s="14" t="n">
        <f aca="false">(I139/$J$100*10000)+7000</f>
        <v>8064.1</v>
      </c>
      <c r="K139" s="12" t="n">
        <v>2014</v>
      </c>
      <c r="L139" s="3" t="n">
        <f aca="false">SUM(I139:I146)</f>
        <v>1135040</v>
      </c>
    </row>
    <row r="140" customFormat="false" ht="15" hidden="false" customHeight="false" outlineLevel="0" collapsed="false">
      <c r="A140" s="0" t="n">
        <v>114</v>
      </c>
      <c r="B140" s="0" t="s">
        <v>3476</v>
      </c>
      <c r="C140" s="22" t="n">
        <v>36</v>
      </c>
      <c r="D140" s="0" t="s">
        <v>3626</v>
      </c>
      <c r="E140" s="0" t="s">
        <v>562</v>
      </c>
      <c r="F140" s="3" t="n">
        <v>121201</v>
      </c>
      <c r="G140" s="0" t="n">
        <v>15</v>
      </c>
      <c r="H140" s="0" t="n">
        <v>7094</v>
      </c>
      <c r="I140" s="12" t="n">
        <f aca="false">G140*H140</f>
        <v>106410</v>
      </c>
      <c r="J140" s="14" t="n">
        <f aca="false">(I140/$J$100*10000)+7000</f>
        <v>8064.1</v>
      </c>
      <c r="K140" s="12" t="n">
        <v>2014</v>
      </c>
    </row>
    <row r="141" customFormat="false" ht="15" hidden="false" customHeight="false" outlineLevel="0" collapsed="false">
      <c r="A141" s="0" t="n">
        <v>114</v>
      </c>
      <c r="B141" s="0" t="s">
        <v>3476</v>
      </c>
      <c r="D141" s="0" t="s">
        <v>3582</v>
      </c>
      <c r="E141" s="0" t="s">
        <v>3583</v>
      </c>
      <c r="F141" s="3" t="n">
        <v>313660</v>
      </c>
      <c r="G141" s="0" t="n">
        <v>24</v>
      </c>
      <c r="H141" s="0" t="n">
        <v>7094</v>
      </c>
      <c r="I141" s="12" t="n">
        <f aca="false">G141*H141</f>
        <v>170256</v>
      </c>
      <c r="J141" s="14" t="n">
        <f aca="false">(I141/$J$100*10000)+7000</f>
        <v>8702.56</v>
      </c>
      <c r="K141" s="12" t="n">
        <v>2011</v>
      </c>
    </row>
    <row r="142" customFormat="false" ht="15" hidden="false" customHeight="false" outlineLevel="0" collapsed="false">
      <c r="A142" s="0" t="n">
        <v>114</v>
      </c>
      <c r="B142" s="0" t="s">
        <v>3468</v>
      </c>
      <c r="D142" s="0" t="s">
        <v>3467</v>
      </c>
      <c r="F142" s="3" t="n">
        <v>779</v>
      </c>
      <c r="G142" s="0" t="n">
        <v>1</v>
      </c>
      <c r="H142" s="0" t="n">
        <v>0</v>
      </c>
      <c r="I142" s="12" t="n">
        <f aca="false">G142*H142</f>
        <v>0</v>
      </c>
      <c r="J142" s="14" t="n">
        <f aca="false">(I142/$J$100*10000)+7000</f>
        <v>7000</v>
      </c>
      <c r="K142" s="12" t="n">
        <v>2011</v>
      </c>
    </row>
    <row r="143" customFormat="false" ht="15" hidden="false" customHeight="false" outlineLevel="0" collapsed="false">
      <c r="A143" s="0" t="n">
        <v>115</v>
      </c>
      <c r="B143" s="0" t="s">
        <v>3476</v>
      </c>
      <c r="C143" s="22" t="n">
        <v>5</v>
      </c>
      <c r="D143" s="0" t="s">
        <v>3627</v>
      </c>
      <c r="E143" s="0" t="s">
        <v>3589</v>
      </c>
      <c r="F143" s="3" t="n">
        <v>678492</v>
      </c>
      <c r="G143" s="0" t="n">
        <v>36</v>
      </c>
      <c r="H143" s="0" t="n">
        <v>7094</v>
      </c>
      <c r="I143" s="12" t="n">
        <f aca="false">G143*H143</f>
        <v>255384</v>
      </c>
      <c r="J143" s="14" t="n">
        <f aca="false">(I143/$J$100*10000)+7000</f>
        <v>9553.84</v>
      </c>
      <c r="K143" s="12" t="n">
        <v>2014</v>
      </c>
    </row>
    <row r="144" customFormat="false" ht="15" hidden="false" customHeight="false" outlineLevel="0" collapsed="false">
      <c r="A144" s="0" t="n">
        <v>115</v>
      </c>
      <c r="B144" s="0" t="s">
        <v>3476</v>
      </c>
      <c r="C144" s="22" t="n">
        <v>9</v>
      </c>
      <c r="D144" s="0" t="s">
        <v>3628</v>
      </c>
      <c r="E144" s="0" t="s">
        <v>3585</v>
      </c>
      <c r="F144" s="3" t="n">
        <v>327361</v>
      </c>
      <c r="G144" s="0" t="n">
        <v>25</v>
      </c>
      <c r="H144" s="0" t="n">
        <v>7094</v>
      </c>
      <c r="I144" s="12" t="n">
        <f aca="false">G144*H144</f>
        <v>177350</v>
      </c>
      <c r="J144" s="14" t="n">
        <f aca="false">(I144/$J$100*10000)+7000</f>
        <v>8773.5</v>
      </c>
      <c r="K144" s="12" t="n">
        <v>2014</v>
      </c>
    </row>
    <row r="145" customFormat="false" ht="15" hidden="false" customHeight="false" outlineLevel="0" collapsed="false">
      <c r="A145" s="0" t="n">
        <v>115</v>
      </c>
      <c r="B145" s="0" t="s">
        <v>3476</v>
      </c>
      <c r="C145" s="22" t="n">
        <v>10</v>
      </c>
      <c r="D145" s="0" t="s">
        <v>3629</v>
      </c>
      <c r="E145" s="0" t="s">
        <v>3589</v>
      </c>
      <c r="F145" s="3" t="n">
        <v>315601</v>
      </c>
      <c r="G145" s="0" t="n">
        <v>24</v>
      </c>
      <c r="H145" s="0" t="n">
        <v>7094</v>
      </c>
      <c r="I145" s="12" t="n">
        <f aca="false">G145*H145</f>
        <v>170256</v>
      </c>
      <c r="J145" s="14" t="n">
        <f aca="false">(I145/$J$100*10000)+7000</f>
        <v>8702.56</v>
      </c>
      <c r="K145" s="12" t="n">
        <v>2014</v>
      </c>
    </row>
    <row r="146" customFormat="false" ht="15" hidden="false" customHeight="false" outlineLevel="0" collapsed="false">
      <c r="A146" s="0" t="n">
        <v>115</v>
      </c>
      <c r="B146" s="0" t="s">
        <v>3476</v>
      </c>
      <c r="C146" s="22" t="n">
        <v>13</v>
      </c>
      <c r="D146" s="0" t="s">
        <v>3630</v>
      </c>
      <c r="E146" s="0" t="s">
        <v>3589</v>
      </c>
      <c r="F146" s="3" t="n">
        <v>240414</v>
      </c>
      <c r="G146" s="0" t="n">
        <v>21</v>
      </c>
      <c r="H146" s="0" t="n">
        <v>7094</v>
      </c>
      <c r="I146" s="12" t="n">
        <f aca="false">G146*H146</f>
        <v>148974</v>
      </c>
      <c r="J146" s="14" t="n">
        <f aca="false">(I146/$J$100*10000)+7000</f>
        <v>8489.74</v>
      </c>
      <c r="K146" s="12" t="n">
        <v>2014</v>
      </c>
    </row>
    <row r="147" customFormat="false" ht="15" hidden="false" customHeight="false" outlineLevel="0" collapsed="false">
      <c r="A147" s="0" t="n">
        <v>115</v>
      </c>
      <c r="B147" s="0" t="s">
        <v>3476</v>
      </c>
      <c r="C147" s="22" t="n">
        <v>16</v>
      </c>
      <c r="D147" s="0" t="s">
        <v>3631</v>
      </c>
      <c r="E147" s="0" t="s">
        <v>3585</v>
      </c>
      <c r="F147" s="3" t="n">
        <v>202016</v>
      </c>
      <c r="G147" s="0" t="n">
        <v>19</v>
      </c>
      <c r="H147" s="0" t="n">
        <v>7094</v>
      </c>
      <c r="I147" s="12" t="n">
        <f aca="false">G147*H147</f>
        <v>134786</v>
      </c>
      <c r="J147" s="14" t="n">
        <f aca="false">(I147/$J$100*10000)+7000</f>
        <v>8347.86</v>
      </c>
      <c r="K147" s="12" t="n">
        <v>2014</v>
      </c>
    </row>
    <row r="148" customFormat="false" ht="15" hidden="false" customHeight="false" outlineLevel="0" collapsed="false">
      <c r="A148" s="0" t="n">
        <v>115</v>
      </c>
      <c r="B148" s="0" t="s">
        <v>3476</v>
      </c>
      <c r="C148" s="22" t="n">
        <v>21</v>
      </c>
      <c r="D148" s="0" t="s">
        <v>3632</v>
      </c>
      <c r="E148" s="0" t="s">
        <v>807</v>
      </c>
      <c r="F148" s="3" t="n">
        <v>183974</v>
      </c>
      <c r="G148" s="0" t="n">
        <v>18</v>
      </c>
      <c r="H148" s="0" t="n">
        <v>7094</v>
      </c>
      <c r="I148" s="12" t="n">
        <f aca="false">G148*H148</f>
        <v>127692</v>
      </c>
      <c r="J148" s="14" t="n">
        <f aca="false">(I148/$J$100*10000)+7000</f>
        <v>8276.92</v>
      </c>
      <c r="K148" s="12" t="n">
        <v>2014</v>
      </c>
    </row>
    <row r="149" customFormat="false" ht="15" hidden="false" customHeight="false" outlineLevel="0" collapsed="false">
      <c r="A149" s="0" t="n">
        <v>115</v>
      </c>
      <c r="B149" s="0" t="s">
        <v>3476</v>
      </c>
      <c r="C149" s="22" t="n">
        <v>27</v>
      </c>
      <c r="D149" s="0" t="s">
        <v>3633</v>
      </c>
      <c r="E149" s="0" t="s">
        <v>3585</v>
      </c>
      <c r="F149" s="3" t="n">
        <v>152770</v>
      </c>
      <c r="G149" s="0" t="n">
        <v>16</v>
      </c>
      <c r="H149" s="0" t="n">
        <v>7094</v>
      </c>
      <c r="I149" s="12" t="n">
        <f aca="false">G149*H149</f>
        <v>113504</v>
      </c>
      <c r="J149" s="14" t="n">
        <f aca="false">(I149/$J$100*10000)+7000</f>
        <v>8135.04</v>
      </c>
      <c r="K149" s="12" t="n">
        <v>2014</v>
      </c>
    </row>
    <row r="150" customFormat="false" ht="15" hidden="false" customHeight="false" outlineLevel="0" collapsed="false">
      <c r="A150" s="0" t="n">
        <v>115</v>
      </c>
      <c r="B150" s="0" t="s">
        <v>3476</v>
      </c>
      <c r="C150" s="22" t="n">
        <v>33</v>
      </c>
      <c r="D150" s="0" t="s">
        <v>3634</v>
      </c>
      <c r="E150" s="0" t="s">
        <v>3589</v>
      </c>
      <c r="F150" s="3" t="n">
        <v>122503</v>
      </c>
      <c r="G150" s="0" t="n">
        <v>15</v>
      </c>
      <c r="H150" s="0" t="n">
        <v>7094</v>
      </c>
      <c r="I150" s="12" t="n">
        <f aca="false">G150*H150</f>
        <v>106410</v>
      </c>
      <c r="J150" s="14" t="n">
        <f aca="false">(I150/$J$100*10000)+7000</f>
        <v>8064.1</v>
      </c>
      <c r="K150" s="12" t="n">
        <v>2014</v>
      </c>
    </row>
    <row r="151" customFormat="false" ht="15" hidden="false" customHeight="false" outlineLevel="0" collapsed="false">
      <c r="A151" s="0" t="n">
        <v>115</v>
      </c>
      <c r="B151" s="0" t="s">
        <v>3476</v>
      </c>
      <c r="C151" s="22" t="n">
        <v>46</v>
      </c>
      <c r="D151" s="0" t="s">
        <v>3635</v>
      </c>
      <c r="E151" s="0" t="s">
        <v>3585</v>
      </c>
      <c r="F151" s="3" t="n">
        <v>100518</v>
      </c>
      <c r="G151" s="0" t="n">
        <v>13</v>
      </c>
      <c r="H151" s="0" t="n">
        <v>7094</v>
      </c>
      <c r="I151" s="12" t="n">
        <f aca="false">G151*H151</f>
        <v>92222</v>
      </c>
      <c r="J151" s="14" t="n">
        <f aca="false">(I151/$J$100*10000)+7000</f>
        <v>7922.22</v>
      </c>
      <c r="K151" s="12" t="n">
        <v>2014</v>
      </c>
    </row>
    <row r="152" customFormat="false" ht="15" hidden="false" customHeight="false" outlineLevel="0" collapsed="false">
      <c r="A152" s="0" t="n">
        <v>115</v>
      </c>
      <c r="B152" s="0" t="s">
        <v>3476</v>
      </c>
      <c r="D152" s="0" t="s">
        <v>3586</v>
      </c>
      <c r="E152" s="0" t="s">
        <v>2614</v>
      </c>
      <c r="F152" s="3" t="n">
        <v>578036</v>
      </c>
      <c r="G152" s="0" t="n">
        <v>17</v>
      </c>
      <c r="H152" s="0" t="n">
        <v>7094</v>
      </c>
      <c r="I152" s="12" t="n">
        <f aca="false">G152*H152</f>
        <v>120598</v>
      </c>
      <c r="J152" s="14" t="n">
        <f aca="false">(I152/$J$100*10000)+7000</f>
        <v>8205.98</v>
      </c>
      <c r="K152" s="12" t="n">
        <v>2011</v>
      </c>
      <c r="L152" s="3" t="n">
        <f aca="false">SUM(I152:I162)</f>
        <v>779345</v>
      </c>
    </row>
    <row r="153" customFormat="false" ht="15" hidden="false" customHeight="false" outlineLevel="0" collapsed="false">
      <c r="A153" s="0" t="n">
        <v>115</v>
      </c>
      <c r="B153" s="0" t="s">
        <v>3481</v>
      </c>
      <c r="D153" s="0" t="s">
        <v>3480</v>
      </c>
      <c r="F153" s="3" t="n">
        <v>417432</v>
      </c>
      <c r="G153" s="0" t="n">
        <v>28</v>
      </c>
      <c r="H153" s="0" t="n">
        <v>1163</v>
      </c>
      <c r="I153" s="12" t="n">
        <f aca="false">G153*H153</f>
        <v>32564</v>
      </c>
      <c r="J153" s="14" t="n">
        <f aca="false">(I153/$J$100*10000)+7000</f>
        <v>7325.64</v>
      </c>
      <c r="K153" s="12" t="n">
        <v>2010</v>
      </c>
    </row>
    <row r="154" customFormat="false" ht="15" hidden="false" customHeight="false" outlineLevel="0" collapsed="false">
      <c r="A154" s="0" t="n">
        <v>116</v>
      </c>
      <c r="B154" s="0" t="s">
        <v>3464</v>
      </c>
      <c r="C154" s="22" t="n">
        <v>1</v>
      </c>
      <c r="D154" s="0" t="s">
        <v>3636</v>
      </c>
      <c r="F154" s="3" t="n">
        <v>369534</v>
      </c>
      <c r="G154" s="0" t="n">
        <v>26</v>
      </c>
      <c r="H154" s="0" t="n">
        <v>2922</v>
      </c>
      <c r="I154" s="12" t="n">
        <f aca="false">G154*H154</f>
        <v>75972</v>
      </c>
      <c r="J154" s="14" t="n">
        <f aca="false">(I154/$J$100*10000)+7000</f>
        <v>7759.72</v>
      </c>
      <c r="K154" s="12" t="n">
        <v>2013</v>
      </c>
      <c r="L154" s="3" t="n">
        <f aca="false">SUM(I154:I161)</f>
        <v>581803</v>
      </c>
      <c r="N154" s="0" t="str">
        <f aca="false">D154&amp;" - "&amp;E154&amp;" - "&amp;B154</f>
        <v>Sarajevo -  - BIH</v>
      </c>
      <c r="O154" s="32" t="n">
        <f aca="false">J154/100</f>
        <v>77.5972</v>
      </c>
    </row>
    <row r="155" customFormat="false" ht="15" hidden="false" customHeight="false" outlineLevel="0" collapsed="false">
      <c r="A155" s="0" t="n">
        <v>116</v>
      </c>
      <c r="B155" s="0" t="s">
        <v>3464</v>
      </c>
      <c r="C155" s="22" t="n">
        <v>2</v>
      </c>
      <c r="D155" s="0" t="s">
        <v>3637</v>
      </c>
      <c r="E155" s="0" t="s">
        <v>3638</v>
      </c>
      <c r="F155" s="3" t="n">
        <v>150997</v>
      </c>
      <c r="G155" s="0" t="n">
        <v>16</v>
      </c>
      <c r="H155" s="0" t="n">
        <v>2922</v>
      </c>
      <c r="I155" s="12" t="n">
        <f aca="false">G155*H155</f>
        <v>46752</v>
      </c>
      <c r="J155" s="14" t="n">
        <f aca="false">(I155/$J$100*10000)+7000</f>
        <v>7467.52</v>
      </c>
      <c r="K155" s="12" t="n">
        <v>2013</v>
      </c>
      <c r="N155" s="0" t="str">
        <f aca="false">D155&amp;" - "&amp;E155&amp;" - "&amp;B155</f>
        <v>Banja Luka - SRP - BIH</v>
      </c>
      <c r="O155" s="32" t="n">
        <f aca="false">J155/100</f>
        <v>74.6752</v>
      </c>
    </row>
    <row r="156" customFormat="false" ht="15" hidden="false" customHeight="false" outlineLevel="0" collapsed="false">
      <c r="A156" s="0" t="n">
        <v>116</v>
      </c>
      <c r="B156" s="0" t="s">
        <v>3470</v>
      </c>
      <c r="C156" s="22" t="n">
        <v>1</v>
      </c>
      <c r="D156" s="0" t="s">
        <v>3639</v>
      </c>
      <c r="E156" s="0" t="s">
        <v>3640</v>
      </c>
      <c r="F156" s="3" t="n">
        <v>688163</v>
      </c>
      <c r="G156" s="0" t="n">
        <v>36</v>
      </c>
      <c r="H156" s="0" t="n">
        <v>4667</v>
      </c>
      <c r="I156" s="12" t="n">
        <f aca="false">G156*H156</f>
        <v>168012</v>
      </c>
      <c r="J156" s="14" t="n">
        <f aca="false">(I156/$J$100*10000)+7000</f>
        <v>8680.12</v>
      </c>
      <c r="K156" s="12" t="n">
        <v>2011</v>
      </c>
      <c r="N156" s="0" t="str">
        <f aca="false">D156&amp;" - "&amp;E156&amp;" - "&amp;B156</f>
        <v>Zagreb - GZA - CRO</v>
      </c>
      <c r="O156" s="32" t="n">
        <f aca="false">J156/100</f>
        <v>86.8012</v>
      </c>
    </row>
    <row r="157" customFormat="false" ht="15" hidden="false" customHeight="false" outlineLevel="0" collapsed="false">
      <c r="A157" s="0" t="n">
        <v>116</v>
      </c>
      <c r="B157" s="0" t="s">
        <v>3470</v>
      </c>
      <c r="C157" s="22" t="n">
        <v>2</v>
      </c>
      <c r="D157" s="0" t="s">
        <v>3641</v>
      </c>
      <c r="E157" s="0" t="s">
        <v>3642</v>
      </c>
      <c r="F157" s="3" t="n">
        <v>167121</v>
      </c>
      <c r="G157" s="0" t="n">
        <v>17</v>
      </c>
      <c r="H157" s="0" t="n">
        <v>4667</v>
      </c>
      <c r="I157" s="12" t="n">
        <f aca="false">G157*H157</f>
        <v>79339</v>
      </c>
      <c r="J157" s="14" t="n">
        <f aca="false">(I157/$J$100*10000)+7000</f>
        <v>7793.39</v>
      </c>
      <c r="K157" s="12" t="n">
        <v>2011</v>
      </c>
      <c r="N157" s="0" t="str">
        <f aca="false">D157&amp;" - "&amp;E157&amp;" - "&amp;B157</f>
        <v>Split - SPD - CRO</v>
      </c>
      <c r="O157" s="32" t="n">
        <f aca="false">J157/100</f>
        <v>77.9339</v>
      </c>
    </row>
    <row r="158" customFormat="false" ht="15" hidden="false" customHeight="false" outlineLevel="0" collapsed="false">
      <c r="A158" s="0" t="n">
        <v>116</v>
      </c>
      <c r="B158" s="0" t="s">
        <v>3470</v>
      </c>
      <c r="C158" s="22" t="n">
        <v>3</v>
      </c>
      <c r="D158" s="0" t="s">
        <v>3643</v>
      </c>
      <c r="E158" s="0" t="s">
        <v>3644</v>
      </c>
      <c r="F158" s="3" t="n">
        <v>128384</v>
      </c>
      <c r="G158" s="0" t="n">
        <v>15</v>
      </c>
      <c r="H158" s="0" t="n">
        <v>4667</v>
      </c>
      <c r="I158" s="12" t="n">
        <f aca="false">G158*H158</f>
        <v>70005</v>
      </c>
      <c r="J158" s="14" t="n">
        <f aca="false">(I158/$J$100*10000)+7000</f>
        <v>7700.05</v>
      </c>
      <c r="K158" s="12" t="n">
        <v>2011</v>
      </c>
      <c r="N158" s="0" t="str">
        <f aca="false">D158&amp;" - "&amp;E158&amp;" - "&amp;B158</f>
        <v>Rijeka - PGK - CRO</v>
      </c>
      <c r="O158" s="32" t="n">
        <f aca="false">J158/100</f>
        <v>77.0005</v>
      </c>
    </row>
    <row r="159" customFormat="false" ht="15" hidden="false" customHeight="false" outlineLevel="0" collapsed="false">
      <c r="A159" s="0" t="n">
        <v>116</v>
      </c>
      <c r="B159" s="0" t="s">
        <v>3485</v>
      </c>
      <c r="C159" s="22" t="n">
        <v>1</v>
      </c>
      <c r="D159" s="0" t="s">
        <v>3645</v>
      </c>
      <c r="E159" s="0" t="s">
        <v>3375</v>
      </c>
      <c r="F159" s="3" t="n">
        <v>150977</v>
      </c>
      <c r="G159" s="0" t="n">
        <v>16</v>
      </c>
      <c r="H159" s="0" t="n">
        <v>2200</v>
      </c>
      <c r="I159" s="12" t="n">
        <f aca="false">G159*H159</f>
        <v>35200</v>
      </c>
      <c r="J159" s="14" t="n">
        <f aca="false">(I159/$J$100*10000)+7000</f>
        <v>7352</v>
      </c>
      <c r="K159" s="12" t="n">
        <v>2011</v>
      </c>
      <c r="N159" s="0" t="str">
        <f aca="false">D159&amp;" - "&amp;E159&amp;" - "&amp;B159</f>
        <v>Podgorica - POD - MNE</v>
      </c>
      <c r="O159" s="32" t="n">
        <f aca="false">J159/100</f>
        <v>73.52</v>
      </c>
    </row>
    <row r="160" customFormat="false" ht="15" hidden="false" customHeight="false" outlineLevel="0" collapsed="false">
      <c r="A160" s="0" t="n">
        <v>116</v>
      </c>
      <c r="B160" s="0" t="s">
        <v>3472</v>
      </c>
      <c r="C160" s="22" t="n">
        <v>1</v>
      </c>
      <c r="D160" s="0" t="s">
        <v>3646</v>
      </c>
      <c r="E160" s="0" t="s">
        <v>3647</v>
      </c>
      <c r="F160" s="3" t="n">
        <v>280598</v>
      </c>
      <c r="G160" s="0" t="n">
        <v>23</v>
      </c>
      <c r="H160" s="0" t="n">
        <v>2879</v>
      </c>
      <c r="I160" s="12" t="n">
        <f aca="false">G160*H160</f>
        <v>66217</v>
      </c>
      <c r="J160" s="14" t="n">
        <f aca="false">(I160/$J$100*10000)+7000</f>
        <v>7662.17</v>
      </c>
      <c r="K160" s="12" t="n">
        <v>2015</v>
      </c>
      <c r="N160" s="0" t="str">
        <f aca="false">D160&amp;" - "&amp;E160&amp;" - "&amp;B160</f>
        <v>Ljubljana - OSR - SVN</v>
      </c>
      <c r="O160" s="32" t="n">
        <f aca="false">J160/100</f>
        <v>76.6217</v>
      </c>
    </row>
    <row r="161" customFormat="false" ht="15" hidden="false" customHeight="false" outlineLevel="0" collapsed="false">
      <c r="A161" s="0" t="n">
        <v>116</v>
      </c>
      <c r="B161" s="0" t="s">
        <v>3472</v>
      </c>
      <c r="C161" s="22" t="n">
        <v>2</v>
      </c>
      <c r="D161" s="0" t="s">
        <v>3648</v>
      </c>
      <c r="E161" s="0" t="s">
        <v>3375</v>
      </c>
      <c r="F161" s="3" t="n">
        <v>109686</v>
      </c>
      <c r="G161" s="0" t="n">
        <v>14</v>
      </c>
      <c r="H161" s="0" t="n">
        <v>2879</v>
      </c>
      <c r="I161" s="12" t="n">
        <f aca="false">G161*H161</f>
        <v>40306</v>
      </c>
      <c r="J161" s="14" t="n">
        <f aca="false">(I161/$J$100*10000)+7000</f>
        <v>7403.06</v>
      </c>
      <c r="K161" s="12" t="n">
        <v>2015</v>
      </c>
      <c r="N161" s="0" t="str">
        <f aca="false">D161&amp;" - "&amp;E161&amp;" - "&amp;B161</f>
        <v>Maribor - POD - SVN</v>
      </c>
      <c r="O161" s="32" t="n">
        <f aca="false">J161/100</f>
        <v>74.0306</v>
      </c>
    </row>
    <row r="162" customFormat="false" ht="15" hidden="false" customHeight="false" outlineLevel="0" collapsed="false">
      <c r="A162" s="0" t="n">
        <v>117</v>
      </c>
      <c r="B162" s="0" t="s">
        <v>3462</v>
      </c>
      <c r="C162" s="22" t="n">
        <v>1</v>
      </c>
      <c r="D162" s="0" t="s">
        <v>3649</v>
      </c>
      <c r="E162" s="0" t="s">
        <v>3650</v>
      </c>
      <c r="F162" s="3" t="n">
        <v>418495</v>
      </c>
      <c r="G162" s="0" t="n">
        <v>28</v>
      </c>
      <c r="H162" s="0" t="n">
        <v>1585</v>
      </c>
      <c r="I162" s="12" t="n">
        <f aca="false">G162*H162</f>
        <v>44380</v>
      </c>
      <c r="J162" s="14" t="n">
        <f aca="false">(I162/$J$100*10000)+7000</f>
        <v>7443.8</v>
      </c>
      <c r="K162" s="12" t="n">
        <v>2011</v>
      </c>
      <c r="L162" s="3" t="n">
        <f aca="false">SUM(I162:I169)</f>
        <v>606384</v>
      </c>
      <c r="N162" s="0" t="str">
        <f aca="false">D162&amp;" - "&amp;E162&amp;" - "&amp;B162</f>
        <v>Tiranë - TIR - ALB</v>
      </c>
      <c r="O162" s="32" t="n">
        <f aca="false">J162/100</f>
        <v>74.438</v>
      </c>
    </row>
    <row r="163" customFormat="false" ht="15" hidden="false" customHeight="false" outlineLevel="0" collapsed="false">
      <c r="A163" s="0" t="n">
        <v>117</v>
      </c>
      <c r="B163" s="0" t="s">
        <v>3462</v>
      </c>
      <c r="C163" s="22" t="n">
        <v>2</v>
      </c>
      <c r="D163" s="0" t="s">
        <v>3651</v>
      </c>
      <c r="E163" s="0" t="s">
        <v>1815</v>
      </c>
      <c r="F163" s="3" t="n">
        <v>113249</v>
      </c>
      <c r="G163" s="0" t="n">
        <v>14</v>
      </c>
      <c r="H163" s="0" t="n">
        <v>1585</v>
      </c>
      <c r="I163" s="12" t="n">
        <f aca="false">G163*H163</f>
        <v>22190</v>
      </c>
      <c r="J163" s="14" t="n">
        <f aca="false">(I163/$J$100*10000)+7000</f>
        <v>7221.9</v>
      </c>
      <c r="K163" s="12" t="n">
        <v>2011</v>
      </c>
      <c r="N163" s="0" t="str">
        <f aca="false">D163&amp;" - "&amp;E163&amp;" - "&amp;B163</f>
        <v>Durrës - DUR - ALB</v>
      </c>
      <c r="O163" s="32" t="n">
        <f aca="false">J163/100</f>
        <v>72.219</v>
      </c>
    </row>
    <row r="164" customFormat="false" ht="15" hidden="false" customHeight="false" outlineLevel="0" collapsed="false">
      <c r="A164" s="0" t="n">
        <v>117</v>
      </c>
      <c r="B164" s="0" t="s">
        <v>2391</v>
      </c>
      <c r="C164" s="22" t="n">
        <v>1</v>
      </c>
      <c r="D164" s="0" t="s">
        <v>3652</v>
      </c>
      <c r="E164" s="0" t="s">
        <v>3653</v>
      </c>
      <c r="F164" s="3" t="n">
        <v>145149</v>
      </c>
      <c r="G164" s="0" t="n">
        <v>16</v>
      </c>
      <c r="H164" s="0" t="n">
        <v>0</v>
      </c>
      <c r="I164" s="12" t="n">
        <f aca="false">G164*H164</f>
        <v>0</v>
      </c>
      <c r="J164" s="14" t="n">
        <f aca="false">(I164/$J$100*10000)+7000</f>
        <v>7000</v>
      </c>
      <c r="K164" s="12" t="n">
        <v>2011</v>
      </c>
      <c r="N164" s="0" t="str">
        <f aca="false">D164&amp;" - "&amp;E164&amp;" - "&amp;B164</f>
        <v>Prishtinë - PRS - KOS</v>
      </c>
      <c r="O164" s="32" t="n">
        <f aca="false">J164/100</f>
        <v>70</v>
      </c>
    </row>
    <row r="165" customFormat="false" ht="15" hidden="false" customHeight="false" outlineLevel="0" collapsed="false">
      <c r="A165" s="0" t="n">
        <v>117</v>
      </c>
      <c r="B165" s="0" t="s">
        <v>3479</v>
      </c>
      <c r="C165" s="22" t="n">
        <v>1</v>
      </c>
      <c r="D165" s="0" t="s">
        <v>3654</v>
      </c>
      <c r="E165" s="0" t="s">
        <v>3655</v>
      </c>
      <c r="F165" s="3" t="n">
        <v>500400</v>
      </c>
      <c r="G165" s="0" t="n">
        <v>31</v>
      </c>
      <c r="H165" s="0" t="n">
        <v>1860</v>
      </c>
      <c r="I165" s="12" t="n">
        <f aca="false">G165*H165</f>
        <v>57660</v>
      </c>
      <c r="J165" s="14" t="n">
        <f aca="false">(I165/$J$100*10000)+7000</f>
        <v>7576.6</v>
      </c>
      <c r="K165" s="12" t="n">
        <v>2011</v>
      </c>
      <c r="N165" s="0" t="str">
        <f aca="false">D165&amp;" - "&amp;E165&amp;" - "&amp;B165</f>
        <v>Skopje - SKO - MKD</v>
      </c>
      <c r="O165" s="32" t="n">
        <f aca="false">J165/100</f>
        <v>75.766</v>
      </c>
    </row>
    <row r="166" customFormat="false" ht="15" hidden="false" customHeight="false" outlineLevel="0" collapsed="false">
      <c r="A166" s="0" t="n">
        <v>117</v>
      </c>
      <c r="B166" s="0" t="s">
        <v>3491</v>
      </c>
      <c r="C166" s="22" t="n">
        <v>1</v>
      </c>
      <c r="D166" s="0" t="s">
        <v>3656</v>
      </c>
      <c r="E166" s="0" t="s">
        <v>3657</v>
      </c>
      <c r="F166" s="3" t="n">
        <v>1166763</v>
      </c>
      <c r="G166" s="0" t="n">
        <v>47</v>
      </c>
      <c r="H166" s="0" t="n">
        <v>4727</v>
      </c>
      <c r="I166" s="12" t="n">
        <f aca="false">G166*H166</f>
        <v>222169</v>
      </c>
      <c r="J166" s="14" t="n">
        <f aca="false">(I166/$J$100*10000)+7000</f>
        <v>9221.69</v>
      </c>
      <c r="K166" s="12" t="n">
        <v>2011</v>
      </c>
      <c r="N166" s="0" t="str">
        <f aca="false">D166&amp;" - "&amp;E166&amp;" - "&amp;B166</f>
        <v>Beograd - GBE - SRB</v>
      </c>
      <c r="O166" s="32" t="n">
        <f aca="false">J166/100</f>
        <v>92.2169</v>
      </c>
    </row>
    <row r="167" customFormat="false" ht="15" hidden="false" customHeight="false" outlineLevel="0" collapsed="false">
      <c r="A167" s="0" t="n">
        <v>117</v>
      </c>
      <c r="B167" s="0" t="s">
        <v>3491</v>
      </c>
      <c r="C167" s="22" t="n">
        <v>2</v>
      </c>
      <c r="D167" s="0" t="s">
        <v>3658</v>
      </c>
      <c r="E167" s="0" t="s">
        <v>3659</v>
      </c>
      <c r="F167" s="3" t="n">
        <v>231798</v>
      </c>
      <c r="G167" s="0" t="n">
        <v>21</v>
      </c>
      <c r="H167" s="0" t="n">
        <v>4727</v>
      </c>
      <c r="I167" s="12" t="n">
        <f aca="false">G167*H167</f>
        <v>99267</v>
      </c>
      <c r="J167" s="14" t="n">
        <f aca="false">(I167/$J$100*10000)+7000</f>
        <v>7992.67</v>
      </c>
      <c r="K167" s="12" t="n">
        <v>2011</v>
      </c>
      <c r="N167" s="0" t="str">
        <f aca="false">D167&amp;" - "&amp;E167&amp;" - "&amp;B167</f>
        <v>Novi Sad - JBK - SRB</v>
      </c>
      <c r="O167" s="32" t="n">
        <f aca="false">J167/100</f>
        <v>79.9267</v>
      </c>
    </row>
    <row r="168" customFormat="false" ht="15" hidden="false" customHeight="false" outlineLevel="0" collapsed="false">
      <c r="A168" s="0" t="n">
        <v>117</v>
      </c>
      <c r="B168" s="0" t="s">
        <v>3491</v>
      </c>
      <c r="C168" s="22" t="n">
        <v>3</v>
      </c>
      <c r="D168" s="0" t="s">
        <v>3660</v>
      </c>
      <c r="E168" s="0" t="s">
        <v>3661</v>
      </c>
      <c r="F168" s="3" t="n">
        <v>183164</v>
      </c>
      <c r="G168" s="0" t="n">
        <v>18</v>
      </c>
      <c r="H168" s="0" t="n">
        <v>4727</v>
      </c>
      <c r="I168" s="12" t="n">
        <f aca="false">G168*H168</f>
        <v>85086</v>
      </c>
      <c r="J168" s="14" t="n">
        <f aca="false">(I168/$J$100*10000)+7000</f>
        <v>7850.86</v>
      </c>
      <c r="K168" s="12" t="n">
        <v>2011</v>
      </c>
      <c r="N168" s="0" t="str">
        <f aca="false">D168&amp;" - "&amp;E168&amp;" - "&amp;B168</f>
        <v>Niš - NIS - SRB</v>
      </c>
      <c r="O168" s="32" t="n">
        <f aca="false">J168/100</f>
        <v>78.5086</v>
      </c>
    </row>
    <row r="169" customFormat="false" ht="15" hidden="false" customHeight="false" outlineLevel="0" collapsed="false">
      <c r="A169" s="0" t="n">
        <v>117</v>
      </c>
      <c r="B169" s="0" t="s">
        <v>3491</v>
      </c>
      <c r="C169" s="22" t="n">
        <v>4</v>
      </c>
      <c r="D169" s="0" t="s">
        <v>3662</v>
      </c>
      <c r="E169" s="0" t="s">
        <v>3349</v>
      </c>
      <c r="F169" s="3" t="n">
        <v>150835</v>
      </c>
      <c r="G169" s="0" t="n">
        <v>16</v>
      </c>
      <c r="H169" s="0" t="n">
        <v>4727</v>
      </c>
      <c r="I169" s="12" t="n">
        <f aca="false">G169*H169</f>
        <v>75632</v>
      </c>
      <c r="J169" s="14" t="n">
        <f aca="false">(I169/$J$100*10000)+7000</f>
        <v>7756.32</v>
      </c>
      <c r="K169" s="12" t="n">
        <v>2011</v>
      </c>
      <c r="N169" s="0" t="str">
        <f aca="false">D169&amp;" - "&amp;E169&amp;" - "&amp;B169</f>
        <v>Kragujevac - SUM - SRB</v>
      </c>
      <c r="O169" s="32" t="n">
        <f aca="false">J169/100</f>
        <v>77.5632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4"/>
  <sheetViews>
    <sheetView windowProtection="false"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L85" activeCellId="0" sqref="L85"/>
    </sheetView>
  </sheetViews>
  <sheetFormatPr defaultRowHeight="15"/>
  <cols>
    <col collapsed="false" hidden="false" max="1" min="1" style="0" width="4.42857142857143"/>
    <col collapsed="false" hidden="false" max="3" min="2" style="0" width="6.14795918367347"/>
    <col collapsed="false" hidden="false" max="4" min="4" style="0" width="35.2857142857143"/>
    <col collapsed="false" hidden="false" max="5" min="5" style="0" width="6.14795918367347"/>
    <col collapsed="false" hidden="false" max="7" min="6" style="0" width="14.8571428571429"/>
    <col collapsed="false" hidden="false" max="8" min="8" style="0" width="10.7091836734694"/>
    <col collapsed="false" hidden="false" max="9" min="9" style="0" width="11.1428571428571"/>
    <col collapsed="false" hidden="false" max="10" min="10" style="0" width="11.2857142857143"/>
    <col collapsed="false" hidden="false" max="11" min="11" style="0" width="5.13775510204082"/>
    <col collapsed="false" hidden="false" max="12" min="12" style="0" width="10.2857142857143"/>
    <col collapsed="false" hidden="false" max="1025" min="13" style="0" width="10.6734693877551"/>
  </cols>
  <sheetData>
    <row r="1" customFormat="false" ht="18.75" hidden="false" customHeight="false" outlineLevel="0" collapsed="false"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customFormat="false" ht="15" hidden="false" customHeight="false" outlineLevel="0" collapsed="false">
      <c r="D2" s="0" t="s">
        <v>3663</v>
      </c>
      <c r="E2" s="0" t="s">
        <v>3664</v>
      </c>
      <c r="F2" s="3" t="n">
        <v>1252145</v>
      </c>
      <c r="G2" s="3" t="n">
        <v>24383301</v>
      </c>
      <c r="H2" s="0" t="n">
        <v>2014</v>
      </c>
    </row>
    <row r="3" customFormat="false" ht="15" hidden="false" customHeight="false" outlineLevel="0" collapsed="false">
      <c r="D3" s="0" t="s">
        <v>3665</v>
      </c>
      <c r="E3" s="0" t="s">
        <v>3666</v>
      </c>
      <c r="F3" s="3" t="n">
        <v>27816</v>
      </c>
      <c r="G3" s="3" t="n">
        <v>8053574</v>
      </c>
      <c r="H3" s="0" t="n">
        <v>2008</v>
      </c>
    </row>
    <row r="4" customFormat="false" ht="15" hidden="false" customHeight="false" outlineLevel="0" collapsed="false">
      <c r="D4" s="0" t="s">
        <v>3667</v>
      </c>
      <c r="E4" s="0" t="s">
        <v>3668</v>
      </c>
      <c r="F4" s="3" t="n">
        <v>466050</v>
      </c>
      <c r="G4" s="3" t="n">
        <v>17436806</v>
      </c>
      <c r="H4" s="0" t="n">
        <v>2005</v>
      </c>
    </row>
    <row r="5" customFormat="false" ht="15" hidden="false" customHeight="false" outlineLevel="0" collapsed="false">
      <c r="D5" s="0" t="s">
        <v>3669</v>
      </c>
      <c r="E5" s="0" t="s">
        <v>1217</v>
      </c>
      <c r="F5" s="3" t="n">
        <v>1284000</v>
      </c>
      <c r="G5" s="3" t="n">
        <v>11039673</v>
      </c>
      <c r="H5" s="0" t="n">
        <v>2009</v>
      </c>
    </row>
    <row r="6" customFormat="false" ht="15" hidden="false" customHeight="false" outlineLevel="0" collapsed="false">
      <c r="D6" s="0" t="s">
        <v>3670</v>
      </c>
      <c r="E6" s="0" t="s">
        <v>3671</v>
      </c>
      <c r="F6" s="3" t="n">
        <v>267667</v>
      </c>
      <c r="G6" s="3" t="n">
        <v>1517685</v>
      </c>
      <c r="H6" s="0" t="n">
        <v>2003</v>
      </c>
    </row>
    <row r="7" customFormat="false" ht="15" hidden="false" customHeight="false" outlineLevel="0" collapsed="false">
      <c r="D7" s="0" t="s">
        <v>3672</v>
      </c>
      <c r="E7" s="0" t="s">
        <v>3673</v>
      </c>
      <c r="F7" s="3" t="n">
        <v>28051</v>
      </c>
      <c r="G7" s="3" t="n">
        <v>1014999</v>
      </c>
      <c r="H7" s="0" t="n">
        <v>2001</v>
      </c>
    </row>
    <row r="8" customFormat="false" ht="15" hidden="false" customHeight="false" outlineLevel="0" collapsed="false">
      <c r="D8" s="0" t="s">
        <v>3674</v>
      </c>
      <c r="E8" s="0" t="s">
        <v>3675</v>
      </c>
      <c r="F8" s="3" t="n">
        <v>622436</v>
      </c>
      <c r="G8" s="3" t="n">
        <v>3895139</v>
      </c>
      <c r="H8" s="0" t="n">
        <v>2003</v>
      </c>
    </row>
    <row r="9" customFormat="false" ht="15" hidden="false" customHeight="false" outlineLevel="0" collapsed="false">
      <c r="D9" s="0" t="s">
        <v>3676</v>
      </c>
      <c r="E9" s="0" t="s">
        <v>3677</v>
      </c>
      <c r="F9" s="3" t="n">
        <v>342000</v>
      </c>
      <c r="G9" s="3" t="n">
        <v>3697490</v>
      </c>
      <c r="H9" s="0" t="n">
        <v>2007</v>
      </c>
    </row>
    <row r="10" customFormat="false" ht="15" hidden="false" customHeight="false" outlineLevel="0" collapsed="false">
      <c r="D10" s="0" t="s">
        <v>3678</v>
      </c>
      <c r="E10" s="0" t="s">
        <v>3679</v>
      </c>
      <c r="F10" s="3" t="n">
        <v>2345095</v>
      </c>
      <c r="G10" s="3" t="n">
        <v>42150000</v>
      </c>
      <c r="H10" s="0" t="n">
        <v>1998</v>
      </c>
    </row>
    <row r="11" customFormat="false" ht="15" hidden="false" customHeight="false" outlineLevel="0" collapsed="false">
      <c r="D11" s="0" t="s">
        <v>3680</v>
      </c>
      <c r="E11" s="0" t="s">
        <v>3681</v>
      </c>
      <c r="F11" s="3" t="n">
        <v>25314</v>
      </c>
      <c r="G11" s="3" t="n">
        <v>10515973</v>
      </c>
      <c r="H11" s="0" t="n">
        <v>2012</v>
      </c>
    </row>
    <row r="12" customFormat="false" ht="15" hidden="false" customHeight="false" outlineLevel="0" collapsed="false">
      <c r="D12" s="0" t="s">
        <v>3682</v>
      </c>
      <c r="E12" s="0" t="s">
        <v>3683</v>
      </c>
      <c r="F12" s="3" t="n">
        <v>1001</v>
      </c>
      <c r="G12" s="3" t="n">
        <v>187356</v>
      </c>
      <c r="H12" s="0" t="n">
        <v>2012</v>
      </c>
    </row>
    <row r="14" customFormat="false" ht="18.75" hidden="false" customHeight="false" outlineLevel="0" collapsed="false">
      <c r="B14" s="2" t="s">
        <v>27</v>
      </c>
      <c r="C14" s="2" t="s">
        <v>13</v>
      </c>
      <c r="D14" s="2" t="s">
        <v>28</v>
      </c>
      <c r="E14" s="2" t="s">
        <v>13</v>
      </c>
      <c r="F14" s="2" t="s">
        <v>14</v>
      </c>
      <c r="G14" s="2" t="s">
        <v>15</v>
      </c>
      <c r="H14" s="2" t="s">
        <v>29</v>
      </c>
      <c r="I14" s="2" t="s">
        <v>3492</v>
      </c>
    </row>
    <row r="15" customFormat="false" ht="15" hidden="false" customHeight="false" outlineLevel="0" collapsed="false">
      <c r="A15" s="0" t="n">
        <v>2</v>
      </c>
      <c r="B15" s="0" t="s">
        <v>2500</v>
      </c>
      <c r="C15" s="0" t="s">
        <v>3666</v>
      </c>
      <c r="D15" s="0" t="s">
        <v>3665</v>
      </c>
      <c r="F15" s="3" t="n">
        <v>27816</v>
      </c>
      <c r="G15" s="3" t="n">
        <v>8053574</v>
      </c>
      <c r="H15" s="3" t="n">
        <f aca="false">SUM(F15:F17)</f>
        <v>156429</v>
      </c>
      <c r="I15" s="3" t="n">
        <f aca="false">SUM(G15:G17)</f>
        <v>14455787</v>
      </c>
    </row>
    <row r="16" customFormat="false" ht="15" hidden="false" customHeight="false" outlineLevel="0" collapsed="false">
      <c r="A16" s="0" t="n">
        <v>2</v>
      </c>
      <c r="B16" s="0" t="s">
        <v>2500</v>
      </c>
      <c r="C16" s="0" t="s">
        <v>3679</v>
      </c>
      <c r="D16" s="0" t="s">
        <v>3684</v>
      </c>
      <c r="E16" s="0" t="s">
        <v>3685</v>
      </c>
      <c r="F16" s="3" t="n">
        <v>59483</v>
      </c>
      <c r="G16" s="3" t="n">
        <v>3564434</v>
      </c>
    </row>
    <row r="17" customFormat="false" ht="15" hidden="false" customHeight="false" outlineLevel="0" collapsed="false">
      <c r="A17" s="0" t="n">
        <v>2</v>
      </c>
      <c r="B17" s="0" t="s">
        <v>2500</v>
      </c>
      <c r="C17" s="0" t="s">
        <v>3679</v>
      </c>
      <c r="D17" s="0" t="s">
        <v>3686</v>
      </c>
      <c r="E17" s="0" t="s">
        <v>3687</v>
      </c>
      <c r="F17" s="3" t="n">
        <v>69130</v>
      </c>
      <c r="G17" s="3" t="n">
        <v>2837779</v>
      </c>
    </row>
    <row r="18" customFormat="false" ht="15" hidden="false" customHeight="false" outlineLevel="0" collapsed="false">
      <c r="A18" s="0" t="n">
        <v>2</v>
      </c>
      <c r="B18" s="0" t="s">
        <v>3318</v>
      </c>
      <c r="C18" s="0" t="s">
        <v>3679</v>
      </c>
      <c r="D18" s="0" t="s">
        <v>3688</v>
      </c>
      <c r="E18" s="0" t="s">
        <v>3689</v>
      </c>
      <c r="F18" s="3" t="n">
        <v>496877</v>
      </c>
      <c r="G18" s="3" t="n">
        <v>4125000</v>
      </c>
      <c r="H18" s="3" t="n">
        <f aca="false">SUM(F18:F20)</f>
        <v>1132366</v>
      </c>
      <c r="I18" s="3" t="n">
        <f aca="false">SUM(G18:G20)</f>
        <v>10937787</v>
      </c>
    </row>
    <row r="19" customFormat="false" ht="15" hidden="false" customHeight="false" outlineLevel="0" collapsed="false">
      <c r="A19" s="0" t="n">
        <v>2</v>
      </c>
      <c r="B19" s="0" t="s">
        <v>3318</v>
      </c>
      <c r="C19" s="0" t="s">
        <v>3679</v>
      </c>
      <c r="D19" s="0" t="s">
        <v>3690</v>
      </c>
      <c r="E19" s="0" t="s">
        <v>64</v>
      </c>
      <c r="F19" s="3" t="n">
        <v>132250</v>
      </c>
      <c r="G19" s="3" t="n">
        <v>1246787</v>
      </c>
    </row>
    <row r="20" customFormat="false" ht="15" hidden="false" customHeight="false" outlineLevel="0" collapsed="false">
      <c r="A20" s="0" t="n">
        <v>2</v>
      </c>
      <c r="B20" s="0" t="s">
        <v>3318</v>
      </c>
      <c r="C20" s="0" t="s">
        <v>3679</v>
      </c>
      <c r="D20" s="0" t="s">
        <v>3691</v>
      </c>
      <c r="E20" s="0" t="s">
        <v>2939</v>
      </c>
      <c r="F20" s="3" t="n">
        <v>503239</v>
      </c>
      <c r="G20" s="3" t="n">
        <v>5566000</v>
      </c>
    </row>
    <row r="21" customFormat="false" ht="15" hidden="false" customHeight="false" outlineLevel="0" collapsed="false">
      <c r="A21" s="0" t="n">
        <v>2</v>
      </c>
      <c r="B21" s="0" t="s">
        <v>3319</v>
      </c>
      <c r="C21" s="0" t="s">
        <v>3681</v>
      </c>
      <c r="D21" s="0" t="s">
        <v>3680</v>
      </c>
      <c r="F21" s="3" t="n">
        <v>25314</v>
      </c>
      <c r="G21" s="3" t="n">
        <v>10515973</v>
      </c>
    </row>
    <row r="22" customFormat="false" ht="15" hidden="false" customHeight="false" outlineLevel="0" collapsed="false">
      <c r="B22" s="0" t="n">
        <v>122</v>
      </c>
      <c r="C22" s="0" t="s">
        <v>1217</v>
      </c>
      <c r="D22" s="0" t="s">
        <v>3669</v>
      </c>
      <c r="F22" s="3" t="n">
        <v>1284000</v>
      </c>
      <c r="G22" s="3" t="n">
        <v>11039673</v>
      </c>
      <c r="H22" s="3" t="n">
        <f aca="false">SUM(F22:F22)</f>
        <v>1284000</v>
      </c>
      <c r="I22" s="3" t="n">
        <f aca="false">SUM(G22:G22)</f>
        <v>11039673</v>
      </c>
    </row>
    <row r="23" customFormat="false" ht="15" hidden="false" customHeight="false" outlineLevel="0" collapsed="false">
      <c r="B23" s="0" t="n">
        <v>123</v>
      </c>
      <c r="C23" s="0" t="s">
        <v>3677</v>
      </c>
      <c r="D23" s="0" t="s">
        <v>3676</v>
      </c>
      <c r="F23" s="3" t="n">
        <v>342000</v>
      </c>
      <c r="G23" s="3" t="n">
        <v>3697490</v>
      </c>
      <c r="H23" s="3" t="n">
        <f aca="false">SUM(F23:F28)</f>
        <v>1237492</v>
      </c>
      <c r="I23" s="3" t="n">
        <f aca="false">SUM(G23:G28)</f>
        <v>14048424</v>
      </c>
    </row>
    <row r="24" customFormat="false" ht="15" hidden="false" customHeight="false" outlineLevel="0" collapsed="false">
      <c r="B24" s="0" t="n">
        <v>123</v>
      </c>
      <c r="C24" s="0" t="s">
        <v>3668</v>
      </c>
      <c r="D24" s="0" t="s">
        <v>3692</v>
      </c>
      <c r="E24" s="0" t="s">
        <v>3693</v>
      </c>
      <c r="F24" s="3" t="n">
        <v>63701</v>
      </c>
      <c r="G24" s="3" t="n">
        <v>884289</v>
      </c>
    </row>
    <row r="25" customFormat="false" ht="15" hidden="false" customHeight="false" outlineLevel="0" collapsed="false">
      <c r="B25" s="4" t="n">
        <v>123</v>
      </c>
      <c r="C25" s="4" t="s">
        <v>3668</v>
      </c>
      <c r="D25" s="4" t="s">
        <v>3694</v>
      </c>
      <c r="E25" s="4" t="s">
        <v>163</v>
      </c>
      <c r="F25" s="7" t="n">
        <v>109002</v>
      </c>
      <c r="G25" s="7" t="n">
        <v>771755</v>
      </c>
    </row>
    <row r="26" customFormat="false" ht="15" hidden="false" customHeight="false" outlineLevel="0" collapsed="false">
      <c r="B26" s="0" t="n">
        <v>123</v>
      </c>
      <c r="C26" s="0" t="s">
        <v>3668</v>
      </c>
      <c r="D26" s="0" t="s">
        <v>3695</v>
      </c>
      <c r="E26" s="0" t="s">
        <v>3696</v>
      </c>
      <c r="F26" s="3" t="n">
        <v>34263</v>
      </c>
      <c r="G26" s="3" t="n">
        <v>3111792</v>
      </c>
    </row>
    <row r="27" customFormat="false" ht="15" hidden="false" customHeight="false" outlineLevel="0" collapsed="false">
      <c r="B27" s="0" t="n">
        <v>123</v>
      </c>
      <c r="C27" s="0" t="s">
        <v>3668</v>
      </c>
      <c r="D27" s="0" t="s">
        <v>2641</v>
      </c>
      <c r="E27" s="0" t="s">
        <v>788</v>
      </c>
      <c r="F27" s="3" t="n">
        <v>66090</v>
      </c>
      <c r="G27" s="3" t="n">
        <v>1687959</v>
      </c>
    </row>
    <row r="28" customFormat="false" ht="15" hidden="false" customHeight="false" outlineLevel="0" collapsed="false">
      <c r="B28" s="0" t="n">
        <v>123</v>
      </c>
      <c r="C28" s="0" t="s">
        <v>3675</v>
      </c>
      <c r="D28" s="0" t="s">
        <v>3674</v>
      </c>
      <c r="F28" s="3" t="n">
        <v>622436</v>
      </c>
      <c r="G28" s="3" t="n">
        <v>3895139</v>
      </c>
    </row>
    <row r="29" customFormat="false" ht="15" hidden="false" customHeight="false" outlineLevel="0" collapsed="false">
      <c r="B29" s="0" t="n">
        <v>124</v>
      </c>
      <c r="C29" s="0" t="s">
        <v>3668</v>
      </c>
      <c r="D29" s="0" t="s">
        <v>2638</v>
      </c>
      <c r="E29" s="0" t="s">
        <v>1344</v>
      </c>
      <c r="F29" s="3" t="n">
        <v>68953</v>
      </c>
      <c r="G29" s="3" t="n">
        <v>3098044</v>
      </c>
      <c r="H29" s="3" t="n">
        <f aca="false">SUM(F29:F37)</f>
        <v>489713</v>
      </c>
      <c r="I29" s="3" t="n">
        <f aca="false">SUM(G29:G37)</f>
        <v>13728081</v>
      </c>
    </row>
    <row r="30" customFormat="false" ht="15" hidden="false" customHeight="false" outlineLevel="0" collapsed="false">
      <c r="B30" s="0" t="n">
        <v>124</v>
      </c>
      <c r="C30" s="0" t="s">
        <v>3668</v>
      </c>
      <c r="D30" s="0" t="s">
        <v>3697</v>
      </c>
      <c r="E30" s="0" t="s">
        <v>2421</v>
      </c>
      <c r="F30" s="3" t="n">
        <v>20248</v>
      </c>
      <c r="G30" s="3" t="n">
        <v>2510263</v>
      </c>
    </row>
    <row r="31" customFormat="false" ht="15" hidden="false" customHeight="false" outlineLevel="0" collapsed="false">
      <c r="B31" s="0" t="n">
        <v>124</v>
      </c>
      <c r="C31" s="0" t="s">
        <v>3668</v>
      </c>
      <c r="D31" s="0" t="s">
        <v>3698</v>
      </c>
      <c r="E31" s="0" t="s">
        <v>2398</v>
      </c>
      <c r="F31" s="3" t="n">
        <v>17300</v>
      </c>
      <c r="G31" s="3" t="n">
        <v>1728953</v>
      </c>
    </row>
    <row r="32" customFormat="false" ht="15" hidden="false" customHeight="false" outlineLevel="0" collapsed="false">
      <c r="B32" s="0" t="n">
        <v>124</v>
      </c>
      <c r="C32" s="0" t="s">
        <v>3668</v>
      </c>
      <c r="D32" s="0" t="s">
        <v>3699</v>
      </c>
      <c r="E32" s="0" t="s">
        <v>2426</v>
      </c>
      <c r="F32" s="3" t="n">
        <v>13892</v>
      </c>
      <c r="G32" s="3" t="n">
        <v>1720047</v>
      </c>
    </row>
    <row r="33" customFormat="false" ht="15" hidden="false" customHeight="false" outlineLevel="0" collapsed="false">
      <c r="B33" s="4" t="n">
        <v>124</v>
      </c>
      <c r="C33" s="4" t="s">
        <v>3668</v>
      </c>
      <c r="D33" s="4" t="s">
        <v>768</v>
      </c>
      <c r="E33" s="4" t="s">
        <v>3700</v>
      </c>
      <c r="F33" s="7" t="n">
        <v>47191</v>
      </c>
      <c r="G33" s="7" t="n">
        <v>634655</v>
      </c>
    </row>
    <row r="34" customFormat="false" ht="15" hidden="false" customHeight="false" outlineLevel="0" collapsed="false">
      <c r="B34" s="0" t="n">
        <v>124</v>
      </c>
      <c r="C34" s="0" t="s">
        <v>3668</v>
      </c>
      <c r="D34" s="0" t="s">
        <v>3701</v>
      </c>
      <c r="E34" s="0" t="s">
        <v>3702</v>
      </c>
      <c r="F34" s="3" t="n">
        <v>25410</v>
      </c>
      <c r="G34" s="3" t="n">
        <v>1316079</v>
      </c>
    </row>
    <row r="35" customFormat="false" ht="15" hidden="false" customHeight="false" outlineLevel="0" collapsed="false">
      <c r="B35" s="0" t="n">
        <v>124</v>
      </c>
      <c r="C35" s="0" t="s">
        <v>3673</v>
      </c>
      <c r="D35" s="0" t="s">
        <v>3672</v>
      </c>
      <c r="F35" s="3" t="n">
        <v>28051</v>
      </c>
      <c r="G35" s="3" t="n">
        <v>1014999</v>
      </c>
    </row>
    <row r="36" customFormat="false" ht="15" hidden="false" customHeight="false" outlineLevel="0" collapsed="false">
      <c r="B36" s="0" t="n">
        <v>124</v>
      </c>
      <c r="C36" s="0" t="s">
        <v>3671</v>
      </c>
      <c r="D36" s="0" t="s">
        <v>3670</v>
      </c>
      <c r="F36" s="3" t="n">
        <v>267667</v>
      </c>
      <c r="G36" s="3" t="n">
        <v>1517685</v>
      </c>
    </row>
    <row r="37" customFormat="false" ht="15" hidden="false" customHeight="false" outlineLevel="0" collapsed="false">
      <c r="B37" s="0" t="n">
        <v>124</v>
      </c>
      <c r="C37" s="0" t="s">
        <v>3683</v>
      </c>
      <c r="D37" s="0" t="s">
        <v>3682</v>
      </c>
      <c r="F37" s="3" t="n">
        <v>1001</v>
      </c>
      <c r="G37" s="3" t="n">
        <v>187356</v>
      </c>
    </row>
    <row r="38" customFormat="false" ht="15" hidden="false" customHeight="false" outlineLevel="0" collapsed="false">
      <c r="B38" s="4" t="n">
        <v>125</v>
      </c>
      <c r="C38" s="4" t="s">
        <v>3664</v>
      </c>
      <c r="D38" s="4" t="s">
        <v>3703</v>
      </c>
      <c r="E38" s="4" t="s">
        <v>3704</v>
      </c>
      <c r="F38" s="7" t="n">
        <v>7290</v>
      </c>
      <c r="G38" s="7" t="n">
        <v>688285</v>
      </c>
      <c r="H38" s="3" t="n">
        <f aca="false">SUM(F38:F41)</f>
        <v>366833</v>
      </c>
      <c r="I38" s="3" t="n">
        <f aca="false">SUM(G38:G41)</f>
        <v>13511285</v>
      </c>
    </row>
    <row r="39" customFormat="false" ht="15" hidden="false" customHeight="false" outlineLevel="0" collapsed="false">
      <c r="B39" s="0" t="n">
        <v>125</v>
      </c>
      <c r="C39" s="0" t="s">
        <v>3679</v>
      </c>
      <c r="D39" s="0" t="s">
        <v>3705</v>
      </c>
      <c r="E39" s="0" t="s">
        <v>3706</v>
      </c>
      <c r="F39" s="3" t="n">
        <v>53920</v>
      </c>
      <c r="G39" s="3" t="n">
        <v>2835000</v>
      </c>
    </row>
    <row r="40" customFormat="false" ht="15" hidden="false" customHeight="false" outlineLevel="0" collapsed="false">
      <c r="B40" s="0" t="n">
        <v>125</v>
      </c>
      <c r="C40" s="0" t="s">
        <v>3679</v>
      </c>
      <c r="D40" s="0" t="s">
        <v>3707</v>
      </c>
      <c r="E40" s="0" t="s">
        <v>2382</v>
      </c>
      <c r="F40" s="3" t="n">
        <v>295658</v>
      </c>
      <c r="G40" s="3" t="n">
        <v>5201000</v>
      </c>
    </row>
    <row r="41" customFormat="false" ht="15" hidden="false" customHeight="false" outlineLevel="0" collapsed="false">
      <c r="B41" s="0" t="n">
        <v>125</v>
      </c>
      <c r="C41" s="0" t="s">
        <v>3679</v>
      </c>
      <c r="D41" s="0" t="s">
        <v>3708</v>
      </c>
      <c r="E41" s="0" t="s">
        <v>2292</v>
      </c>
      <c r="F41" s="3" t="n">
        <v>9965</v>
      </c>
      <c r="G41" s="3" t="n">
        <v>4787000</v>
      </c>
    </row>
    <row r="42" customFormat="false" ht="15" hidden="false" customHeight="false" outlineLevel="0" collapsed="false">
      <c r="B42" s="0" t="n">
        <v>126</v>
      </c>
      <c r="C42" s="0" t="s">
        <v>3679</v>
      </c>
      <c r="D42" s="0" t="s">
        <v>1106</v>
      </c>
      <c r="E42" s="0" t="s">
        <v>3709</v>
      </c>
      <c r="F42" s="3" t="n">
        <v>403292</v>
      </c>
      <c r="G42" s="3" t="n">
        <v>4820000</v>
      </c>
      <c r="H42" s="3" t="n">
        <f aca="false">SUM(F42:F44)</f>
        <v>728336</v>
      </c>
      <c r="I42" s="3" t="n">
        <f aca="false">SUM(G42:G44)</f>
        <v>11987000</v>
      </c>
    </row>
    <row r="43" customFormat="false" ht="15" hidden="false" customHeight="false" outlineLevel="0" collapsed="false">
      <c r="B43" s="0" t="n">
        <v>126</v>
      </c>
      <c r="C43" s="0" t="s">
        <v>3679</v>
      </c>
      <c r="D43" s="0" t="s">
        <v>3710</v>
      </c>
      <c r="E43" s="0" t="s">
        <v>3711</v>
      </c>
      <c r="F43" s="3" t="n">
        <v>154742</v>
      </c>
      <c r="G43" s="3" t="n">
        <v>3337000</v>
      </c>
    </row>
    <row r="44" customFormat="false" ht="15" hidden="false" customHeight="false" outlineLevel="0" collapsed="false">
      <c r="B44" s="0" t="n">
        <v>126</v>
      </c>
      <c r="C44" s="0" t="s">
        <v>3679</v>
      </c>
      <c r="D44" s="0" t="s">
        <v>3712</v>
      </c>
      <c r="E44" s="0" t="s">
        <v>3713</v>
      </c>
      <c r="F44" s="3" t="n">
        <v>170302</v>
      </c>
      <c r="G44" s="3" t="n">
        <v>3830000</v>
      </c>
    </row>
    <row r="45" customFormat="false" ht="15" hidden="false" customHeight="false" outlineLevel="0" collapsed="false">
      <c r="B45" s="4" t="n">
        <v>127</v>
      </c>
      <c r="C45" s="4" t="s">
        <v>3664</v>
      </c>
      <c r="D45" s="4" t="s">
        <v>3714</v>
      </c>
      <c r="E45" s="4" t="s">
        <v>3715</v>
      </c>
      <c r="F45" s="7" t="n">
        <v>20300</v>
      </c>
      <c r="G45" s="7" t="n">
        <v>351579</v>
      </c>
      <c r="H45" s="3" t="n">
        <f aca="false">SUM(F45:F52)</f>
        <v>427935</v>
      </c>
      <c r="I45" s="3" t="n">
        <f aca="false">SUM(G45:G52)</f>
        <v>11600235</v>
      </c>
    </row>
    <row r="46" customFormat="false" ht="15" hidden="false" customHeight="false" outlineLevel="0" collapsed="false">
      <c r="B46" s="4" t="n">
        <v>127</v>
      </c>
      <c r="C46" s="4" t="s">
        <v>3664</v>
      </c>
      <c r="D46" s="4" t="s">
        <v>3716</v>
      </c>
      <c r="E46" s="4" t="s">
        <v>3717</v>
      </c>
      <c r="F46" s="7" t="n">
        <v>20500</v>
      </c>
      <c r="G46" s="7" t="n">
        <v>427971</v>
      </c>
    </row>
    <row r="47" customFormat="false" ht="15" hidden="false" customHeight="false" outlineLevel="0" collapsed="false">
      <c r="B47" s="0" t="n">
        <v>127</v>
      </c>
      <c r="C47" s="0" t="s">
        <v>3664</v>
      </c>
      <c r="D47" s="0" t="s">
        <v>3718</v>
      </c>
      <c r="E47" s="0" t="s">
        <v>3719</v>
      </c>
      <c r="F47" s="3" t="n">
        <v>18835</v>
      </c>
      <c r="G47" s="3" t="n">
        <v>6542944</v>
      </c>
    </row>
    <row r="48" customFormat="false" ht="15" hidden="false" customHeight="false" outlineLevel="0" collapsed="false">
      <c r="B48" s="4" t="n">
        <v>127</v>
      </c>
      <c r="C48" s="4" t="s">
        <v>3664</v>
      </c>
      <c r="D48" s="4" t="s">
        <v>3720</v>
      </c>
      <c r="E48" s="4" t="s">
        <v>3721</v>
      </c>
      <c r="F48" s="7" t="n">
        <v>99000</v>
      </c>
      <c r="G48" s="7" t="n">
        <v>799950</v>
      </c>
    </row>
    <row r="49" customFormat="false" ht="15" hidden="false" customHeight="false" outlineLevel="0" collapsed="false">
      <c r="B49" s="4" t="n">
        <v>127</v>
      </c>
      <c r="C49" s="4" t="s">
        <v>3664</v>
      </c>
      <c r="D49" s="4" t="s">
        <v>3722</v>
      </c>
      <c r="E49" s="4" t="s">
        <v>3723</v>
      </c>
      <c r="F49" s="7" t="n">
        <v>83000</v>
      </c>
      <c r="G49" s="7" t="n">
        <v>516077</v>
      </c>
    </row>
    <row r="50" customFormat="false" ht="15" hidden="false" customHeight="false" outlineLevel="0" collapsed="false">
      <c r="B50" s="4" t="n">
        <v>127</v>
      </c>
      <c r="C50" s="4" t="s">
        <v>3664</v>
      </c>
      <c r="D50" s="4" t="s">
        <v>3724</v>
      </c>
      <c r="E50" s="4" t="s">
        <v>3395</v>
      </c>
      <c r="F50" s="7" t="n">
        <v>86500</v>
      </c>
      <c r="G50" s="7" t="n">
        <v>968135</v>
      </c>
    </row>
    <row r="51" customFormat="false" ht="15" hidden="false" customHeight="false" outlineLevel="0" collapsed="false">
      <c r="B51" s="4" t="n">
        <v>127</v>
      </c>
      <c r="C51" s="4" t="s">
        <v>3664</v>
      </c>
      <c r="D51" s="4" t="s">
        <v>3725</v>
      </c>
      <c r="E51" s="4" t="s">
        <v>3726</v>
      </c>
      <c r="F51" s="7" t="n">
        <v>62500</v>
      </c>
      <c r="G51" s="7" t="n">
        <v>1426354</v>
      </c>
    </row>
    <row r="52" customFormat="false" ht="15" hidden="false" customHeight="false" outlineLevel="0" collapsed="false">
      <c r="B52" s="4" t="n">
        <v>127</v>
      </c>
      <c r="C52" s="4" t="s">
        <v>3664</v>
      </c>
      <c r="D52" s="4" t="s">
        <v>3727</v>
      </c>
      <c r="E52" s="4" t="s">
        <v>3728</v>
      </c>
      <c r="F52" s="7" t="n">
        <v>37300</v>
      </c>
      <c r="G52" s="7" t="n">
        <v>567225</v>
      </c>
    </row>
    <row r="53" customFormat="false" ht="15" hidden="false" customHeight="false" outlineLevel="0" collapsed="false">
      <c r="B53" s="0" t="n">
        <v>128</v>
      </c>
      <c r="C53" s="0" t="s">
        <v>3664</v>
      </c>
      <c r="D53" s="0" t="s">
        <v>3729</v>
      </c>
      <c r="E53" s="0" t="s">
        <v>3730</v>
      </c>
      <c r="F53" s="3" t="n">
        <v>39250</v>
      </c>
      <c r="G53" s="3" t="n">
        <v>2036662</v>
      </c>
      <c r="H53" s="3" t="n">
        <f aca="false">SUM(F53:F60)</f>
        <v>759550</v>
      </c>
      <c r="I53" s="3" t="n">
        <f aca="false">SUM(G53:G61)</f>
        <v>12094781</v>
      </c>
    </row>
    <row r="54" customFormat="false" ht="15" hidden="false" customHeight="false" outlineLevel="0" collapsed="false">
      <c r="B54" s="4" t="n">
        <v>128</v>
      </c>
      <c r="C54" s="4" t="s">
        <v>3664</v>
      </c>
      <c r="D54" s="4" t="s">
        <v>3731</v>
      </c>
      <c r="E54" s="4" t="s">
        <v>3732</v>
      </c>
      <c r="F54" s="7" t="n">
        <v>70800</v>
      </c>
      <c r="G54" s="7" t="n">
        <v>1338923</v>
      </c>
    </row>
    <row r="55" customFormat="false" ht="15" hidden="false" customHeight="false" outlineLevel="0" collapsed="false">
      <c r="B55" s="4" t="n">
        <v>128</v>
      </c>
      <c r="C55" s="4" t="s">
        <v>3664</v>
      </c>
      <c r="D55" s="4" t="s">
        <v>3733</v>
      </c>
      <c r="E55" s="4" t="s">
        <v>3734</v>
      </c>
      <c r="F55" s="7" t="n">
        <v>77000</v>
      </c>
      <c r="G55" s="7" t="n">
        <v>965288</v>
      </c>
    </row>
    <row r="56" customFormat="false" ht="15" hidden="false" customHeight="false" outlineLevel="0" collapsed="false">
      <c r="B56" s="0" t="n">
        <v>128</v>
      </c>
      <c r="C56" s="0" t="s">
        <v>3664</v>
      </c>
      <c r="D56" s="0" t="s">
        <v>3735</v>
      </c>
      <c r="E56" s="0" t="s">
        <v>3736</v>
      </c>
      <c r="F56" s="3" t="n">
        <v>33300</v>
      </c>
      <c r="G56" s="3" t="n">
        <v>1896147</v>
      </c>
    </row>
    <row r="57" customFormat="false" ht="15" hidden="false" customHeight="false" outlineLevel="0" collapsed="false">
      <c r="B57" s="4" t="n">
        <v>128</v>
      </c>
      <c r="C57" s="4" t="s">
        <v>3664</v>
      </c>
      <c r="D57" s="4" t="s">
        <v>810</v>
      </c>
      <c r="E57" s="4" t="s">
        <v>811</v>
      </c>
      <c r="F57" s="7" t="n">
        <v>78700</v>
      </c>
      <c r="G57" s="7" t="n">
        <v>2354398</v>
      </c>
    </row>
    <row r="58" customFormat="false" ht="15" hidden="false" customHeight="false" outlineLevel="0" collapsed="false">
      <c r="B58" s="4" t="n">
        <v>128</v>
      </c>
      <c r="C58" s="4" t="s">
        <v>3664</v>
      </c>
      <c r="D58" s="4" t="s">
        <v>3737</v>
      </c>
      <c r="E58" s="4" t="s">
        <v>3738</v>
      </c>
      <c r="F58" s="7" t="n">
        <v>204000</v>
      </c>
      <c r="G58" s="7" t="n">
        <v>510369</v>
      </c>
    </row>
    <row r="59" customFormat="false" ht="15" hidden="false" customHeight="false" outlineLevel="0" collapsed="false">
      <c r="B59" s="4" t="n">
        <v>128</v>
      </c>
      <c r="C59" s="4" t="s">
        <v>3664</v>
      </c>
      <c r="D59" s="4" t="s">
        <v>3739</v>
      </c>
      <c r="E59" s="4" t="s">
        <v>3740</v>
      </c>
      <c r="F59" s="7" t="n">
        <v>55500</v>
      </c>
      <c r="G59" s="7" t="n">
        <v>1793787</v>
      </c>
    </row>
    <row r="60" customFormat="false" ht="15" hidden="false" customHeight="false" outlineLevel="0" collapsed="false">
      <c r="B60" s="4" t="n">
        <v>128</v>
      </c>
      <c r="C60" s="4" t="s">
        <v>3664</v>
      </c>
      <c r="D60" s="4" t="s">
        <v>3741</v>
      </c>
      <c r="E60" s="4" t="s">
        <v>3742</v>
      </c>
      <c r="F60" s="7" t="n">
        <v>201000</v>
      </c>
      <c r="G60" s="7" t="n">
        <v>727594</v>
      </c>
    </row>
    <row r="61" customFormat="false" ht="15" hidden="false" customHeight="false" outlineLevel="0" collapsed="false">
      <c r="B61" s="0" t="n">
        <v>128</v>
      </c>
      <c r="C61" s="0" t="s">
        <v>3664</v>
      </c>
      <c r="D61" s="0" t="s">
        <v>3743</v>
      </c>
      <c r="E61" s="0" t="s">
        <v>2350</v>
      </c>
      <c r="F61" s="3" t="n">
        <v>57500</v>
      </c>
      <c r="G61" s="3" t="n">
        <v>471613</v>
      </c>
    </row>
    <row r="64" customFormat="false" ht="18.75" hidden="false" customHeight="false" outlineLevel="0" collapsed="false">
      <c r="A64" s="2" t="s">
        <v>27</v>
      </c>
      <c r="B64" s="2" t="s">
        <v>13</v>
      </c>
      <c r="C64" s="2" t="s">
        <v>159</v>
      </c>
      <c r="D64" s="2" t="s">
        <v>160</v>
      </c>
      <c r="E64" s="2" t="s">
        <v>13</v>
      </c>
      <c r="F64" s="2" t="s">
        <v>15</v>
      </c>
      <c r="G64" s="2" t="s">
        <v>161</v>
      </c>
      <c r="H64" s="2" t="s">
        <v>2</v>
      </c>
      <c r="I64" s="2" t="s">
        <v>162</v>
      </c>
      <c r="J64" s="11" t="n">
        <v>1000000</v>
      </c>
      <c r="K64" s="2" t="s">
        <v>163</v>
      </c>
      <c r="L64" s="2" t="s">
        <v>164</v>
      </c>
    </row>
    <row r="65" customFormat="false" ht="15" hidden="false" customHeight="false" outlineLevel="0" collapsed="false">
      <c r="A65" s="0" t="n">
        <v>122</v>
      </c>
      <c r="B65" s="0" t="s">
        <v>1217</v>
      </c>
      <c r="C65" s="22" t="n">
        <v>2</v>
      </c>
      <c r="D65" s="0" t="s">
        <v>3744</v>
      </c>
      <c r="E65" s="0" t="s">
        <v>3745</v>
      </c>
      <c r="F65" s="3" t="n">
        <v>137251</v>
      </c>
      <c r="G65" s="0" t="n">
        <v>16</v>
      </c>
      <c r="H65" s="0" t="n">
        <v>2083</v>
      </c>
      <c r="I65" s="12" t="n">
        <f aca="false">G65*H65</f>
        <v>33328</v>
      </c>
      <c r="J65" s="14" t="n">
        <f aca="false">(I65/$J$64*10000)+7000</f>
        <v>7333.28</v>
      </c>
      <c r="K65" s="12" t="n">
        <v>2009</v>
      </c>
      <c r="L65" s="3" t="n">
        <f aca="false">SUM(I65:I66)</f>
        <v>122897</v>
      </c>
    </row>
    <row r="66" customFormat="false" ht="15" hidden="false" customHeight="false" outlineLevel="0" collapsed="false">
      <c r="A66" s="0" t="n">
        <v>122</v>
      </c>
      <c r="B66" s="0" t="s">
        <v>1217</v>
      </c>
      <c r="C66" s="22" t="n">
        <v>1</v>
      </c>
      <c r="D66" s="0" t="s">
        <v>3746</v>
      </c>
      <c r="E66" s="0" t="s">
        <v>3747</v>
      </c>
      <c r="F66" s="3" t="n">
        <v>951418</v>
      </c>
      <c r="G66" s="0" t="n">
        <v>43</v>
      </c>
      <c r="H66" s="0" t="n">
        <v>2083</v>
      </c>
      <c r="I66" s="12" t="n">
        <f aca="false">G66*H66</f>
        <v>89569</v>
      </c>
      <c r="J66" s="14" t="n">
        <f aca="false">(I66/$J$64*10000)+7000</f>
        <v>7895.69</v>
      </c>
      <c r="K66" s="12" t="n">
        <v>2009</v>
      </c>
    </row>
    <row r="67" customFormat="false" ht="15" hidden="false" customHeight="false" outlineLevel="0" collapsed="false">
      <c r="A67" s="0" t="n">
        <v>123</v>
      </c>
      <c r="B67" s="0" t="s">
        <v>3677</v>
      </c>
      <c r="C67" s="22" t="n">
        <v>1</v>
      </c>
      <c r="D67" s="0" t="s">
        <v>3748</v>
      </c>
      <c r="E67" s="0" t="s">
        <v>1438</v>
      </c>
      <c r="F67" s="3" t="n">
        <v>1373382</v>
      </c>
      <c r="G67" s="0" t="n">
        <v>51</v>
      </c>
      <c r="H67" s="0" t="n">
        <v>2259</v>
      </c>
      <c r="I67" s="12" t="n">
        <f aca="false">G67*H67</f>
        <v>115209</v>
      </c>
      <c r="J67" s="14" t="n">
        <f aca="false">(I67/$J$64*10000)+7000</f>
        <v>8152.09</v>
      </c>
      <c r="K67" s="12" t="n">
        <v>2007</v>
      </c>
      <c r="L67" s="3" t="n">
        <f aca="false">SUM(I67:I73)</f>
        <v>491791</v>
      </c>
    </row>
    <row r="68" customFormat="false" ht="15" hidden="false" customHeight="false" outlineLevel="0" collapsed="false">
      <c r="A68" s="0" t="n">
        <v>123</v>
      </c>
      <c r="B68" s="0" t="s">
        <v>3677</v>
      </c>
      <c r="C68" s="22" t="n">
        <v>2</v>
      </c>
      <c r="D68" s="0" t="s">
        <v>3749</v>
      </c>
      <c r="E68" s="0" t="s">
        <v>3750</v>
      </c>
      <c r="F68" s="3" t="n">
        <v>715330</v>
      </c>
      <c r="G68" s="0" t="n">
        <v>37</v>
      </c>
      <c r="H68" s="0" t="n">
        <v>2259</v>
      </c>
      <c r="I68" s="12" t="n">
        <f aca="false">G68*H68</f>
        <v>83583</v>
      </c>
      <c r="J68" s="14" t="n">
        <f aca="false">(I68/$J$64*10000)+7000</f>
        <v>7835.83</v>
      </c>
      <c r="K68" s="12" t="n">
        <v>2007</v>
      </c>
    </row>
    <row r="69" customFormat="false" ht="15" hidden="false" customHeight="false" outlineLevel="0" collapsed="false">
      <c r="A69" s="0" t="n">
        <v>123</v>
      </c>
      <c r="B69" s="0" t="s">
        <v>3668</v>
      </c>
      <c r="C69" s="22" t="n">
        <v>7</v>
      </c>
      <c r="D69" s="0" t="s">
        <v>3751</v>
      </c>
      <c r="E69" s="0" t="s">
        <v>3693</v>
      </c>
      <c r="F69" s="3" t="n">
        <v>152698</v>
      </c>
      <c r="G69" s="0" t="n">
        <v>16</v>
      </c>
      <c r="H69" s="0" t="n">
        <v>4029</v>
      </c>
      <c r="I69" s="12" t="n">
        <f aca="false">G69*H69</f>
        <v>64464</v>
      </c>
      <c r="J69" s="14" t="n">
        <f aca="false">(I69/$J$64*10000)+7000</f>
        <v>7644.64</v>
      </c>
      <c r="K69" s="12" t="n">
        <v>2005</v>
      </c>
    </row>
    <row r="70" customFormat="false" ht="15" hidden="false" customHeight="false" outlineLevel="0" collapsed="false">
      <c r="A70" s="0" t="n">
        <v>123</v>
      </c>
      <c r="B70" s="0" t="s">
        <v>3668</v>
      </c>
      <c r="C70" s="22" t="n">
        <v>6</v>
      </c>
      <c r="D70" s="0" t="s">
        <v>3752</v>
      </c>
      <c r="E70" s="0" t="s">
        <v>3696</v>
      </c>
      <c r="F70" s="3" t="n">
        <v>201371</v>
      </c>
      <c r="G70" s="0" t="n">
        <v>19</v>
      </c>
      <c r="H70" s="0" t="n">
        <v>4029</v>
      </c>
      <c r="I70" s="12" t="n">
        <f aca="false">G70*H70</f>
        <v>76551</v>
      </c>
      <c r="J70" s="14" t="n">
        <f aca="false">(I70/$J$64*10000)+7000</f>
        <v>7765.51</v>
      </c>
      <c r="K70" s="12" t="n">
        <v>2005</v>
      </c>
    </row>
    <row r="71" customFormat="false" ht="15" hidden="false" customHeight="false" outlineLevel="0" collapsed="false">
      <c r="A71" s="0" t="n">
        <v>123</v>
      </c>
      <c r="B71" s="0" t="s">
        <v>3668</v>
      </c>
      <c r="C71" s="22" t="n">
        <v>5</v>
      </c>
      <c r="D71" s="0" t="s">
        <v>3753</v>
      </c>
      <c r="E71" s="0" t="s">
        <v>788</v>
      </c>
      <c r="F71" s="3" t="n">
        <v>235996</v>
      </c>
      <c r="G71" s="0" t="n">
        <v>21</v>
      </c>
      <c r="H71" s="0" t="n">
        <v>4029</v>
      </c>
      <c r="I71" s="12" t="n">
        <f aca="false">G71*H71</f>
        <v>84609</v>
      </c>
      <c r="J71" s="14" t="n">
        <f aca="false">(I71/$J$64*10000)+7000</f>
        <v>7846.09</v>
      </c>
      <c r="K71" s="12" t="n">
        <v>2005</v>
      </c>
    </row>
    <row r="72" customFormat="false" ht="15" hidden="false" customHeight="false" outlineLevel="0" collapsed="false">
      <c r="A72" s="0" t="n">
        <v>123</v>
      </c>
      <c r="B72" s="0" t="s">
        <v>3675</v>
      </c>
      <c r="C72" s="22" t="n">
        <v>1</v>
      </c>
      <c r="D72" s="0" t="s">
        <v>3754</v>
      </c>
      <c r="E72" s="0" t="s">
        <v>2382</v>
      </c>
      <c r="F72" s="3" t="n">
        <v>622771</v>
      </c>
      <c r="G72" s="0" t="n">
        <v>34</v>
      </c>
      <c r="H72" s="0" t="n">
        <v>1375</v>
      </c>
      <c r="I72" s="12" t="n">
        <f aca="false">G72*H72</f>
        <v>46750</v>
      </c>
      <c r="J72" s="14" t="n">
        <f aca="false">(I72/$J$64*10000)+7000</f>
        <v>7467.5</v>
      </c>
      <c r="K72" s="12" t="n">
        <v>2003</v>
      </c>
    </row>
    <row r="73" customFormat="false" ht="15" hidden="false" customHeight="false" outlineLevel="0" collapsed="false">
      <c r="A73" s="0" t="n">
        <v>123</v>
      </c>
      <c r="B73" s="0" t="s">
        <v>3675</v>
      </c>
      <c r="C73" s="22" t="n">
        <v>2</v>
      </c>
      <c r="D73" s="0" t="s">
        <v>3755</v>
      </c>
      <c r="E73" s="0" t="s">
        <v>3756</v>
      </c>
      <c r="F73" s="3" t="n">
        <v>124176</v>
      </c>
      <c r="G73" s="0" t="n">
        <v>15</v>
      </c>
      <c r="H73" s="0" t="n">
        <v>1375</v>
      </c>
      <c r="I73" s="12" t="n">
        <f aca="false">G73*H73</f>
        <v>20625</v>
      </c>
      <c r="J73" s="14" t="n">
        <f aca="false">(I73/$J$64*10000)+7000</f>
        <v>7206.25</v>
      </c>
      <c r="K73" s="12" t="n">
        <v>2003</v>
      </c>
    </row>
    <row r="74" customFormat="false" ht="15" hidden="false" customHeight="false" outlineLevel="0" collapsed="false">
      <c r="A74" s="0" t="n">
        <v>124</v>
      </c>
      <c r="B74" s="0" t="s">
        <v>3668</v>
      </c>
      <c r="C74" s="22" t="n">
        <v>2</v>
      </c>
      <c r="D74" s="0" t="s">
        <v>3757</v>
      </c>
      <c r="E74" s="0" t="s">
        <v>1344</v>
      </c>
      <c r="F74" s="3" t="n">
        <v>1817524</v>
      </c>
      <c r="G74" s="0" t="n">
        <v>59</v>
      </c>
      <c r="H74" s="0" t="n">
        <v>4029</v>
      </c>
      <c r="I74" s="12" t="n">
        <f aca="false">G74*H74</f>
        <v>237711</v>
      </c>
      <c r="J74" s="14" t="n">
        <f aca="false">(I74/$J$64*10000)+7000</f>
        <v>9377.11</v>
      </c>
      <c r="K74" s="12" t="n">
        <v>2005</v>
      </c>
      <c r="L74" s="3" t="n">
        <f aca="false">SUM(I74:I84)</f>
        <v>1011751</v>
      </c>
    </row>
    <row r="75" customFormat="false" ht="15" hidden="false" customHeight="false" outlineLevel="0" collapsed="false">
      <c r="A75" s="0" t="n">
        <v>124</v>
      </c>
      <c r="B75" s="0" t="s">
        <v>3668</v>
      </c>
      <c r="C75" s="22" t="n">
        <v>1</v>
      </c>
      <c r="D75" s="0" t="s">
        <v>3758</v>
      </c>
      <c r="E75" s="0" t="s">
        <v>2421</v>
      </c>
      <c r="F75" s="3" t="n">
        <v>1906962</v>
      </c>
      <c r="G75" s="0" t="n">
        <v>61</v>
      </c>
      <c r="H75" s="0" t="n">
        <v>4029</v>
      </c>
      <c r="I75" s="12" t="n">
        <f aca="false">G75*H75</f>
        <v>245769</v>
      </c>
      <c r="J75" s="14" t="n">
        <f aca="false">(I75/$J$64*10000)+7000</f>
        <v>9457.69</v>
      </c>
      <c r="K75" s="12" t="n">
        <v>2005</v>
      </c>
    </row>
    <row r="76" customFormat="false" ht="15" hidden="false" customHeight="false" outlineLevel="0" collapsed="false">
      <c r="A76" s="0" t="n">
        <v>124</v>
      </c>
      <c r="B76" s="0" t="s">
        <v>3668</v>
      </c>
      <c r="C76" s="22" t="n">
        <v>9</v>
      </c>
      <c r="D76" s="0" t="s">
        <v>3759</v>
      </c>
      <c r="E76" s="0" t="s">
        <v>2421</v>
      </c>
      <c r="F76" s="3" t="n">
        <v>104050</v>
      </c>
      <c r="G76" s="0" t="n">
        <v>13</v>
      </c>
      <c r="H76" s="0" t="n">
        <v>4029</v>
      </c>
      <c r="I76" s="12" t="n">
        <f aca="false">G76*H76</f>
        <v>52377</v>
      </c>
      <c r="J76" s="14" t="n">
        <f aca="false">(I76/$J$64*10000)+7000</f>
        <v>7523.77</v>
      </c>
      <c r="K76" s="12" t="n">
        <v>2005</v>
      </c>
    </row>
    <row r="77" customFormat="false" ht="15" hidden="false" customHeight="false" outlineLevel="0" collapsed="false">
      <c r="A77" s="0" t="n">
        <v>124</v>
      </c>
      <c r="B77" s="0" t="s">
        <v>3668</v>
      </c>
      <c r="C77" s="22" t="n">
        <v>3</v>
      </c>
      <c r="D77" s="0" t="s">
        <v>3760</v>
      </c>
      <c r="E77" s="0" t="s">
        <v>2398</v>
      </c>
      <c r="F77" s="3" t="n">
        <v>269530</v>
      </c>
      <c r="G77" s="0" t="n">
        <v>22</v>
      </c>
      <c r="H77" s="0" t="n">
        <v>4029</v>
      </c>
      <c r="I77" s="12" t="n">
        <f aca="false">G77*H77</f>
        <v>88638</v>
      </c>
      <c r="J77" s="14" t="n">
        <f aca="false">(I77/$J$64*10000)+7000</f>
        <v>7886.38</v>
      </c>
      <c r="K77" s="12" t="n">
        <v>2005</v>
      </c>
    </row>
    <row r="78" customFormat="false" ht="15" hidden="false" customHeight="false" outlineLevel="0" collapsed="false">
      <c r="A78" s="0" t="n">
        <v>124</v>
      </c>
      <c r="B78" s="0" t="s">
        <v>3668</v>
      </c>
      <c r="C78" s="22" t="n">
        <v>4</v>
      </c>
      <c r="D78" s="0" t="s">
        <v>3761</v>
      </c>
      <c r="E78" s="0" t="s">
        <v>2426</v>
      </c>
      <c r="F78" s="3" t="n">
        <v>239287</v>
      </c>
      <c r="G78" s="0" t="n">
        <v>21</v>
      </c>
      <c r="H78" s="0" t="n">
        <v>4029</v>
      </c>
      <c r="I78" s="12" t="n">
        <f aca="false">G78*H78</f>
        <v>84609</v>
      </c>
      <c r="J78" s="14" t="n">
        <f aca="false">(I78/$J$64*10000)+7000</f>
        <v>7846.09</v>
      </c>
      <c r="K78" s="12" t="n">
        <v>2005</v>
      </c>
    </row>
    <row r="79" customFormat="false" ht="15" hidden="false" customHeight="false" outlineLevel="0" collapsed="false">
      <c r="A79" s="0" t="n">
        <v>124</v>
      </c>
      <c r="B79" s="0" t="s">
        <v>3668</v>
      </c>
      <c r="C79" s="22" t="n">
        <v>8</v>
      </c>
      <c r="D79" s="0" t="s">
        <v>3762</v>
      </c>
      <c r="E79" s="0" t="s">
        <v>3702</v>
      </c>
      <c r="F79" s="3" t="n">
        <v>144268</v>
      </c>
      <c r="G79" s="0" t="n">
        <v>16</v>
      </c>
      <c r="H79" s="0" t="n">
        <v>4029</v>
      </c>
      <c r="I79" s="12" t="n">
        <f aca="false">G79*H79</f>
        <v>64464</v>
      </c>
      <c r="J79" s="14" t="n">
        <f aca="false">(I79/$J$64*10000)+7000</f>
        <v>7644.64</v>
      </c>
      <c r="K79" s="12" t="n">
        <v>2005</v>
      </c>
    </row>
    <row r="80" customFormat="false" ht="15" hidden="false" customHeight="false" outlineLevel="0" collapsed="false">
      <c r="A80" s="0" t="n">
        <v>124</v>
      </c>
      <c r="B80" s="0" t="s">
        <v>3673</v>
      </c>
      <c r="D80" s="0" t="s">
        <v>3672</v>
      </c>
      <c r="F80" s="3" t="n">
        <v>1014999</v>
      </c>
      <c r="G80" s="0" t="n">
        <v>44</v>
      </c>
      <c r="H80" s="0" t="n">
        <v>1611</v>
      </c>
      <c r="I80" s="12" t="n">
        <f aca="false">G80*H80</f>
        <v>70884</v>
      </c>
      <c r="J80" s="14" t="n">
        <f aca="false">(I80/$J$64*10000)+7000</f>
        <v>7708.84</v>
      </c>
      <c r="K80" s="12" t="n">
        <v>2001</v>
      </c>
    </row>
    <row r="81" customFormat="false" ht="15" hidden="false" customHeight="false" outlineLevel="0" collapsed="false">
      <c r="A81" s="0" t="n">
        <v>124</v>
      </c>
      <c r="B81" s="0" t="s">
        <v>3671</v>
      </c>
      <c r="C81" s="22" t="n">
        <v>1</v>
      </c>
      <c r="D81" s="0" t="s">
        <v>3763</v>
      </c>
      <c r="E81" s="0" t="s">
        <v>163</v>
      </c>
      <c r="F81" s="3" t="n">
        <v>538195</v>
      </c>
      <c r="G81" s="0" t="n">
        <v>32</v>
      </c>
      <c r="H81" s="0" t="n">
        <v>2327</v>
      </c>
      <c r="I81" s="12" t="n">
        <f aca="false">G81*H81</f>
        <v>74464</v>
      </c>
      <c r="J81" s="14" t="n">
        <f aca="false">(I81/$J$64*10000)+7000</f>
        <v>7744.64</v>
      </c>
      <c r="K81" s="12" t="n">
        <v>2003</v>
      </c>
    </row>
    <row r="82" customFormat="false" ht="15" hidden="false" customHeight="false" outlineLevel="0" collapsed="false">
      <c r="A82" s="0" t="n">
        <v>124</v>
      </c>
      <c r="B82" s="0" t="s">
        <v>3671</v>
      </c>
      <c r="C82" s="22" t="n">
        <v>3</v>
      </c>
      <c r="D82" s="0" t="s">
        <v>3764</v>
      </c>
      <c r="E82" s="0" t="s">
        <v>3765</v>
      </c>
      <c r="F82" s="3" t="n">
        <v>103840</v>
      </c>
      <c r="G82" s="0" t="n">
        <v>13</v>
      </c>
      <c r="H82" s="0" t="n">
        <v>2327</v>
      </c>
      <c r="I82" s="12" t="n">
        <f aca="false">G82*H82</f>
        <v>30251</v>
      </c>
      <c r="J82" s="14" t="n">
        <f aca="false">(I82/$J$64*10000)+7000</f>
        <v>7302.51</v>
      </c>
      <c r="K82" s="12" t="n">
        <v>2003</v>
      </c>
    </row>
    <row r="83" customFormat="false" ht="15" hidden="false" customHeight="false" outlineLevel="0" collapsed="false">
      <c r="A83" s="0" t="n">
        <v>124</v>
      </c>
      <c r="B83" s="0" t="s">
        <v>3671</v>
      </c>
      <c r="C83" s="22" t="n">
        <v>2</v>
      </c>
      <c r="D83" s="0" t="s">
        <v>3766</v>
      </c>
      <c r="E83" s="0" t="s">
        <v>3767</v>
      </c>
      <c r="F83" s="3" t="n">
        <v>105712</v>
      </c>
      <c r="G83" s="0" t="n">
        <v>14</v>
      </c>
      <c r="H83" s="0" t="n">
        <v>2327</v>
      </c>
      <c r="I83" s="12" t="n">
        <f aca="false">G83*H83</f>
        <v>32578</v>
      </c>
      <c r="J83" s="14" t="n">
        <f aca="false">(I83/$J$64*10000)+7000</f>
        <v>7325.78</v>
      </c>
      <c r="K83" s="12" t="n">
        <v>2003</v>
      </c>
    </row>
    <row r="84" customFormat="false" ht="15" hidden="false" customHeight="false" outlineLevel="0" collapsed="false">
      <c r="A84" s="0" t="n">
        <v>124</v>
      </c>
      <c r="B84" s="0" t="s">
        <v>3683</v>
      </c>
      <c r="D84" s="0" t="s">
        <v>3682</v>
      </c>
      <c r="F84" s="3" t="n">
        <v>187356</v>
      </c>
      <c r="G84" s="0" t="n">
        <v>18</v>
      </c>
      <c r="H84" s="0" t="n">
        <v>1667</v>
      </c>
      <c r="I84" s="12" t="n">
        <f aca="false">G84*H84</f>
        <v>30006</v>
      </c>
      <c r="J84" s="14" t="n">
        <f aca="false">(I84/$J$64*10000)+7000</f>
        <v>7300.06</v>
      </c>
      <c r="K84" s="12" t="n">
        <v>2012</v>
      </c>
    </row>
    <row r="85" customFormat="false" ht="15" hidden="false" customHeight="false" outlineLevel="0" collapsed="false">
      <c r="A85" s="0" t="n">
        <v>125</v>
      </c>
      <c r="B85" s="0" t="s">
        <v>3679</v>
      </c>
      <c r="C85" s="22" t="n">
        <v>10</v>
      </c>
      <c r="D85" s="0" t="s">
        <v>3768</v>
      </c>
      <c r="E85" s="0" t="s">
        <v>2382</v>
      </c>
      <c r="F85" s="3" t="n">
        <v>294210</v>
      </c>
      <c r="G85" s="0" t="n">
        <v>23</v>
      </c>
      <c r="H85" s="0" t="n">
        <v>2639</v>
      </c>
      <c r="I85" s="12" t="n">
        <f aca="false">G85*H85</f>
        <v>60697</v>
      </c>
      <c r="J85" s="14" t="n">
        <f aca="false">(I85/$J$64*10000)+7000</f>
        <v>7606.97</v>
      </c>
      <c r="K85" s="12" t="n">
        <v>2004</v>
      </c>
      <c r="L85" s="3" t="n">
        <f aca="false">SUM(I85:I89)</f>
        <v>517244</v>
      </c>
      <c r="N85" s="0" t="str">
        <f aca="false">D85&amp;" - "&amp;E85&amp;" - "&amp;B85</f>
        <v>Kikwit - BAN - COD</v>
      </c>
      <c r="O85" s="32" t="n">
        <f aca="false">J85/100</f>
        <v>76.0697</v>
      </c>
    </row>
    <row r="86" customFormat="false" ht="15" hidden="false" customHeight="false" outlineLevel="0" collapsed="false">
      <c r="A86" s="0" t="n">
        <v>125</v>
      </c>
      <c r="B86" s="0" t="s">
        <v>3679</v>
      </c>
      <c r="C86" s="22" t="n">
        <v>23</v>
      </c>
      <c r="D86" s="0" t="s">
        <v>3769</v>
      </c>
      <c r="E86" s="0" t="s">
        <v>2382</v>
      </c>
      <c r="F86" s="3" t="n">
        <v>117197</v>
      </c>
      <c r="G86" s="0" t="n">
        <v>14</v>
      </c>
      <c r="H86" s="0" t="n">
        <v>2639</v>
      </c>
      <c r="I86" s="12" t="n">
        <f aca="false">G86*H86</f>
        <v>36946</v>
      </c>
      <c r="J86" s="14" t="n">
        <f aca="false">(I86/$J$64*10000)+7000</f>
        <v>7369.46</v>
      </c>
      <c r="K86" s="12" t="n">
        <v>2004</v>
      </c>
      <c r="N86" s="0" t="str">
        <f aca="false">D86&amp;" - "&amp;E86&amp;" - "&amp;B86</f>
        <v>Bandundu - BAN - COD</v>
      </c>
      <c r="O86" s="32" t="n">
        <f aca="false">J86/100</f>
        <v>73.6946</v>
      </c>
    </row>
    <row r="87" customFormat="false" ht="15" hidden="false" customHeight="false" outlineLevel="0" collapsed="false">
      <c r="A87" s="0" t="n">
        <v>125</v>
      </c>
      <c r="B87" s="0" t="s">
        <v>3679</v>
      </c>
      <c r="C87" s="22" t="n">
        <v>13</v>
      </c>
      <c r="D87" s="0" t="s">
        <v>3770</v>
      </c>
      <c r="E87" s="0" t="s">
        <v>3706</v>
      </c>
      <c r="F87" s="3" t="n">
        <v>245862</v>
      </c>
      <c r="G87" s="0" t="n">
        <v>21</v>
      </c>
      <c r="H87" s="0" t="n">
        <v>2639</v>
      </c>
      <c r="I87" s="12" t="n">
        <f aca="false">G87*H87</f>
        <v>55419</v>
      </c>
      <c r="J87" s="14" t="n">
        <f aca="false">(I87/$J$64*10000)+7000</f>
        <v>7554.19</v>
      </c>
      <c r="K87" s="12" t="n">
        <v>2004</v>
      </c>
      <c r="N87" s="0" t="str">
        <f aca="false">D87&amp;" - "&amp;E87&amp;" - "&amp;B87</f>
        <v>Matadi - BSK - COD</v>
      </c>
      <c r="O87" s="32" t="n">
        <f aca="false">J87/100</f>
        <v>75.5419</v>
      </c>
    </row>
    <row r="88" customFormat="false" ht="15" hidden="false" customHeight="false" outlineLevel="0" collapsed="false">
      <c r="A88" s="0" t="n">
        <v>125</v>
      </c>
      <c r="B88" s="0" t="s">
        <v>3679</v>
      </c>
      <c r="C88" s="22" t="n">
        <v>16</v>
      </c>
      <c r="D88" s="0" t="s">
        <v>3771</v>
      </c>
      <c r="E88" s="0" t="s">
        <v>3706</v>
      </c>
      <c r="F88" s="3" t="n">
        <v>171552</v>
      </c>
      <c r="G88" s="0" t="n">
        <v>18</v>
      </c>
      <c r="H88" s="0" t="n">
        <v>2639</v>
      </c>
      <c r="I88" s="12" t="n">
        <f aca="false">G88*H88</f>
        <v>47502</v>
      </c>
      <c r="J88" s="14" t="n">
        <f aca="false">(I88/$J$64*10000)+7000</f>
        <v>7475.02</v>
      </c>
      <c r="K88" s="12" t="n">
        <v>2004</v>
      </c>
      <c r="N88" s="0" t="str">
        <f aca="false">D88&amp;" - "&amp;E88&amp;" - "&amp;B88</f>
        <v>Boma - BSK - COD</v>
      </c>
      <c r="O88" s="32" t="n">
        <f aca="false">J88/100</f>
        <v>74.7502</v>
      </c>
    </row>
    <row r="89" customFormat="false" ht="15" hidden="false" customHeight="false" outlineLevel="0" collapsed="false">
      <c r="A89" s="0" t="n">
        <v>125</v>
      </c>
      <c r="B89" s="0" t="s">
        <v>3679</v>
      </c>
      <c r="C89" s="22" t="n">
        <v>1</v>
      </c>
      <c r="D89" s="0" t="s">
        <v>3772</v>
      </c>
      <c r="E89" s="0" t="s">
        <v>2292</v>
      </c>
      <c r="F89" s="3" t="n">
        <v>7273947</v>
      </c>
      <c r="G89" s="0" t="n">
        <v>120</v>
      </c>
      <c r="H89" s="0" t="n">
        <v>2639</v>
      </c>
      <c r="I89" s="12" t="n">
        <f aca="false">G89*H89</f>
        <v>316680</v>
      </c>
      <c r="J89" s="14" t="n">
        <f aca="false">(I89/$J$64*10000)+7000</f>
        <v>10166.8</v>
      </c>
      <c r="K89" s="12" t="n">
        <v>2004</v>
      </c>
      <c r="N89" s="0" t="str">
        <f aca="false">D89&amp;" - "&amp;E89&amp;" - "&amp;B89</f>
        <v>Kinshasa - KIN - COD</v>
      </c>
      <c r="O89" s="32" t="n">
        <f aca="false">J89/100</f>
        <v>101.668</v>
      </c>
    </row>
    <row r="90" customFormat="false" ht="15" hidden="false" customHeight="false" outlineLevel="0" collapsed="false">
      <c r="A90" s="0" t="n">
        <v>126</v>
      </c>
      <c r="B90" s="0" t="s">
        <v>3679</v>
      </c>
      <c r="C90" s="22" t="n">
        <v>8</v>
      </c>
      <c r="D90" s="0" t="s">
        <v>3773</v>
      </c>
      <c r="E90" s="0" t="s">
        <v>3709</v>
      </c>
      <c r="F90" s="3" t="n">
        <v>367219</v>
      </c>
      <c r="G90" s="0" t="n">
        <v>26</v>
      </c>
      <c r="H90" s="0" t="n">
        <v>2639</v>
      </c>
      <c r="I90" s="12" t="n">
        <f aca="false">G90*H90</f>
        <v>68614</v>
      </c>
      <c r="J90" s="14" t="n">
        <f aca="false">(I90/$J$64*10000)+7000</f>
        <v>7686.14</v>
      </c>
      <c r="K90" s="12" t="n">
        <v>2004</v>
      </c>
      <c r="L90" s="3" t="n">
        <f aca="false">SUM(I90:I99)</f>
        <v>657111</v>
      </c>
      <c r="N90" s="0" t="str">
        <f aca="false">D90&amp;" - "&amp;E90&amp;" - "&amp;B90</f>
        <v>Likasi - EQU - COD</v>
      </c>
      <c r="O90" s="32" t="n">
        <f aca="false">J90/100</f>
        <v>76.8614</v>
      </c>
    </row>
    <row r="91" customFormat="false" ht="15" hidden="false" customHeight="false" outlineLevel="0" collapsed="false">
      <c r="A91" s="0" t="n">
        <v>126</v>
      </c>
      <c r="B91" s="0" t="s">
        <v>3679</v>
      </c>
      <c r="C91" s="22" t="n">
        <v>11</v>
      </c>
      <c r="D91" s="0" t="s">
        <v>3774</v>
      </c>
      <c r="E91" s="0" t="s">
        <v>3709</v>
      </c>
      <c r="F91" s="3" t="n">
        <v>262814</v>
      </c>
      <c r="G91" s="0" t="n">
        <v>22</v>
      </c>
      <c r="H91" s="0" t="n">
        <v>2639</v>
      </c>
      <c r="I91" s="12" t="n">
        <f aca="false">G91*H91</f>
        <v>58058</v>
      </c>
      <c r="J91" s="14" t="n">
        <f aca="false">(I91/$J$64*10000)+7000</f>
        <v>7580.58</v>
      </c>
      <c r="K91" s="12" t="n">
        <v>2004</v>
      </c>
      <c r="N91" s="0" t="str">
        <f aca="false">D91&amp;" - "&amp;E91&amp;" - "&amp;B91</f>
        <v>Mbandaka - EQU - COD</v>
      </c>
      <c r="O91" s="32" t="n">
        <f aca="false">J91/100</f>
        <v>75.8058</v>
      </c>
    </row>
    <row r="92" customFormat="false" ht="15" hidden="false" customHeight="false" outlineLevel="0" collapsed="false">
      <c r="A92" s="0" t="n">
        <v>126</v>
      </c>
      <c r="B92" s="0" t="s">
        <v>3679</v>
      </c>
      <c r="C92" s="22" t="n">
        <v>25</v>
      </c>
      <c r="D92" s="0" t="s">
        <v>3775</v>
      </c>
      <c r="E92" s="0" t="s">
        <v>3709</v>
      </c>
      <c r="F92" s="3" t="n">
        <v>113879</v>
      </c>
      <c r="G92" s="0" t="n">
        <v>14</v>
      </c>
      <c r="H92" s="0" t="n">
        <v>2639</v>
      </c>
      <c r="I92" s="12" t="n">
        <f aca="false">G92*H92</f>
        <v>36946</v>
      </c>
      <c r="J92" s="14" t="n">
        <f aca="false">(I92/$J$64*10000)+7000</f>
        <v>7369.46</v>
      </c>
      <c r="K92" s="12" t="n">
        <v>2004</v>
      </c>
      <c r="N92" s="0" t="str">
        <f aca="false">D92&amp;" - "&amp;E92&amp;" - "&amp;B92</f>
        <v>Gemena - EQU - COD</v>
      </c>
      <c r="O92" s="32" t="n">
        <f aca="false">J92/100</f>
        <v>73.6946</v>
      </c>
    </row>
    <row r="93" customFormat="false" ht="15" hidden="false" customHeight="false" outlineLevel="0" collapsed="false">
      <c r="A93" s="0" t="n">
        <v>126</v>
      </c>
      <c r="B93" s="0" t="s">
        <v>3679</v>
      </c>
      <c r="C93" s="22" t="n">
        <v>4</v>
      </c>
      <c r="D93" s="0" t="s">
        <v>3776</v>
      </c>
      <c r="E93" s="0" t="s">
        <v>3711</v>
      </c>
      <c r="F93" s="3" t="n">
        <v>720362</v>
      </c>
      <c r="G93" s="0" t="n">
        <v>37</v>
      </c>
      <c r="H93" s="0" t="n">
        <v>2639</v>
      </c>
      <c r="I93" s="12" t="n">
        <f aca="false">G93*H93</f>
        <v>97643</v>
      </c>
      <c r="J93" s="14" t="n">
        <f aca="false">(I93/$J$64*10000)+7000</f>
        <v>7976.43</v>
      </c>
      <c r="K93" s="12" t="n">
        <v>2004</v>
      </c>
      <c r="N93" s="0" t="str">
        <f aca="false">D93&amp;" - "&amp;E93&amp;" - "&amp;B93</f>
        <v>Kananga - KOC - COD</v>
      </c>
      <c r="O93" s="32" t="n">
        <f aca="false">J93/100</f>
        <v>79.7643</v>
      </c>
    </row>
    <row r="94" customFormat="false" ht="15" hidden="false" customHeight="false" outlineLevel="0" collapsed="false">
      <c r="A94" s="0" t="n">
        <v>126</v>
      </c>
      <c r="B94" s="0" t="s">
        <v>3679</v>
      </c>
      <c r="C94" s="22" t="n">
        <v>7</v>
      </c>
      <c r="D94" s="0" t="s">
        <v>3777</v>
      </c>
      <c r="E94" s="0" t="s">
        <v>3711</v>
      </c>
      <c r="F94" s="3" t="n">
        <v>456446</v>
      </c>
      <c r="G94" s="0" t="n">
        <v>29</v>
      </c>
      <c r="H94" s="0" t="n">
        <v>2639</v>
      </c>
      <c r="I94" s="12" t="n">
        <f aca="false">G94*H94</f>
        <v>76531</v>
      </c>
      <c r="J94" s="14" t="n">
        <f aca="false">(I94/$J$64*10000)+7000</f>
        <v>7765.31</v>
      </c>
      <c r="K94" s="12" t="n">
        <v>2004</v>
      </c>
      <c r="N94" s="0" t="str">
        <f aca="false">D94&amp;" - "&amp;E94&amp;" - "&amp;B94</f>
        <v>Kolwezi - KOC - COD</v>
      </c>
      <c r="O94" s="32" t="n">
        <f aca="false">J94/100</f>
        <v>77.6531</v>
      </c>
    </row>
    <row r="95" customFormat="false" ht="15" hidden="false" customHeight="false" outlineLevel="0" collapsed="false">
      <c r="A95" s="0" t="n">
        <v>126</v>
      </c>
      <c r="B95" s="0" t="s">
        <v>3679</v>
      </c>
      <c r="C95" s="22" t="n">
        <v>9</v>
      </c>
      <c r="D95" s="0" t="s">
        <v>3778</v>
      </c>
      <c r="E95" s="0" t="s">
        <v>3711</v>
      </c>
      <c r="F95" s="3" t="n">
        <v>366503</v>
      </c>
      <c r="G95" s="0" t="n">
        <v>26</v>
      </c>
      <c r="H95" s="0" t="n">
        <v>2639</v>
      </c>
      <c r="I95" s="12" t="n">
        <f aca="false">G95*H95</f>
        <v>68614</v>
      </c>
      <c r="J95" s="14" t="n">
        <f aca="false">(I95/$J$64*10000)+7000</f>
        <v>7686.14</v>
      </c>
      <c r="K95" s="12" t="n">
        <v>2004</v>
      </c>
      <c r="N95" s="0" t="str">
        <f aca="false">D95&amp;" - "&amp;E95&amp;" - "&amp;B95</f>
        <v>Tshikapa - KOC - COD</v>
      </c>
      <c r="O95" s="32" t="n">
        <f aca="false">J95/100</f>
        <v>76.8614</v>
      </c>
    </row>
    <row r="96" customFormat="false" ht="15" hidden="false" customHeight="false" outlineLevel="0" collapsed="false">
      <c r="A96" s="0" t="n">
        <v>126</v>
      </c>
      <c r="B96" s="0" t="s">
        <v>3679</v>
      </c>
      <c r="C96" s="22" t="n">
        <v>3</v>
      </c>
      <c r="D96" s="0" t="s">
        <v>3779</v>
      </c>
      <c r="E96" s="0" t="s">
        <v>3713</v>
      </c>
      <c r="F96" s="3" t="n">
        <v>1213726</v>
      </c>
      <c r="G96" s="0" t="n">
        <v>48</v>
      </c>
      <c r="H96" s="0" t="n">
        <v>2639</v>
      </c>
      <c r="I96" s="12" t="n">
        <f aca="false">G96*H96</f>
        <v>126672</v>
      </c>
      <c r="J96" s="14" t="n">
        <f aca="false">(I96/$J$64*10000)+7000</f>
        <v>8266.72</v>
      </c>
      <c r="K96" s="12" t="n">
        <v>2004</v>
      </c>
      <c r="N96" s="0" t="str">
        <f aca="false">D96&amp;" - "&amp;E96&amp;" - "&amp;B96</f>
        <v>Mbuji-Mayi - KOR - COD</v>
      </c>
      <c r="O96" s="32" t="n">
        <f aca="false">J96/100</f>
        <v>82.6672</v>
      </c>
    </row>
    <row r="97" customFormat="false" ht="15" hidden="false" customHeight="false" outlineLevel="0" collapsed="false">
      <c r="A97" s="0" t="n">
        <v>126</v>
      </c>
      <c r="B97" s="0" t="s">
        <v>3679</v>
      </c>
      <c r="C97" s="22" t="n">
        <v>17</v>
      </c>
      <c r="D97" s="0" t="s">
        <v>3780</v>
      </c>
      <c r="E97" s="0" t="s">
        <v>3713</v>
      </c>
      <c r="F97" s="3" t="n">
        <v>170786</v>
      </c>
      <c r="G97" s="0" t="n">
        <v>17</v>
      </c>
      <c r="H97" s="0" t="n">
        <v>2639</v>
      </c>
      <c r="I97" s="12" t="n">
        <f aca="false">G97*H97</f>
        <v>44863</v>
      </c>
      <c r="J97" s="14" t="n">
        <f aca="false">(I97/$J$64*10000)+7000</f>
        <v>7448.63</v>
      </c>
      <c r="K97" s="12" t="n">
        <v>2004</v>
      </c>
      <c r="N97" s="0" t="str">
        <f aca="false">D97&amp;" - "&amp;E97&amp;" - "&amp;B97</f>
        <v>Mwene-Ditu - KOR - COD</v>
      </c>
      <c r="O97" s="32" t="n">
        <f aca="false">J97/100</f>
        <v>74.4863</v>
      </c>
    </row>
    <row r="98" customFormat="false" ht="15" hidden="false" customHeight="false" outlineLevel="0" collapsed="false">
      <c r="A98" s="0" t="n">
        <v>126</v>
      </c>
      <c r="B98" s="0" t="s">
        <v>3679</v>
      </c>
      <c r="C98" s="22" t="n">
        <v>21</v>
      </c>
      <c r="D98" s="0" t="s">
        <v>3781</v>
      </c>
      <c r="E98" s="0" t="s">
        <v>3713</v>
      </c>
      <c r="F98" s="3" t="n">
        <v>126723</v>
      </c>
      <c r="G98" s="0" t="n">
        <v>15</v>
      </c>
      <c r="H98" s="0" t="n">
        <v>2639</v>
      </c>
      <c r="I98" s="12" t="n">
        <f aca="false">G98*H98</f>
        <v>39585</v>
      </c>
      <c r="J98" s="14" t="n">
        <f aca="false">(I98/$J$64*10000)+7000</f>
        <v>7395.85</v>
      </c>
      <c r="K98" s="12" t="n">
        <v>2004</v>
      </c>
      <c r="N98" s="0" t="str">
        <f aca="false">D98&amp;" - "&amp;E98&amp;" - "&amp;B98</f>
        <v>Kabinda - KOR - COD</v>
      </c>
      <c r="O98" s="32" t="n">
        <f aca="false">J98/100</f>
        <v>73.9585</v>
      </c>
    </row>
    <row r="99" customFormat="false" ht="15" hidden="false" customHeight="false" outlineLevel="0" collapsed="false">
      <c r="A99" s="0" t="n">
        <v>126</v>
      </c>
      <c r="B99" s="0" t="s">
        <v>3679</v>
      </c>
      <c r="C99" s="22" t="n">
        <v>22</v>
      </c>
      <c r="D99" s="0" t="s">
        <v>3782</v>
      </c>
      <c r="E99" s="0" t="s">
        <v>3713</v>
      </c>
      <c r="F99" s="3" t="n">
        <v>120170</v>
      </c>
      <c r="G99" s="0" t="n">
        <v>15</v>
      </c>
      <c r="H99" s="0" t="n">
        <v>2639</v>
      </c>
      <c r="I99" s="12" t="n">
        <f aca="false">G99*H99</f>
        <v>39585</v>
      </c>
      <c r="J99" s="14" t="n">
        <f aca="false">(I99/$J$64*10000)+7000</f>
        <v>7395.85</v>
      </c>
      <c r="K99" s="12" t="n">
        <v>2004</v>
      </c>
      <c r="N99" s="0" t="str">
        <f aca="false">D99&amp;" - "&amp;E99&amp;" - "&amp;B99</f>
        <v>Gandajika - KOR - COD</v>
      </c>
      <c r="O99" s="32" t="n">
        <f aca="false">J99/100</f>
        <v>73.9585</v>
      </c>
    </row>
    <row r="100" customFormat="false" ht="15" hidden="false" customHeight="false" outlineLevel="0" collapsed="false">
      <c r="A100" s="0" t="n">
        <v>127</v>
      </c>
      <c r="B100" s="0" t="s">
        <v>3664</v>
      </c>
      <c r="C100" s="22" t="n">
        <v>1</v>
      </c>
      <c r="D100" s="0" t="s">
        <v>3783</v>
      </c>
      <c r="E100" s="0" t="s">
        <v>3719</v>
      </c>
      <c r="F100" s="3" t="n">
        <v>6377246</v>
      </c>
      <c r="G100" s="0" t="n">
        <v>112</v>
      </c>
      <c r="H100" s="0" t="n">
        <v>2790</v>
      </c>
      <c r="I100" s="12" t="n">
        <f aca="false">G100*H100</f>
        <v>312480</v>
      </c>
      <c r="J100" s="14" t="n">
        <f aca="false">(I100/$J$64*10000)+7000</f>
        <v>10124.8</v>
      </c>
      <c r="K100" s="12" t="n">
        <v>2014</v>
      </c>
      <c r="L100" s="3" t="n">
        <f aca="false">SUM(I100:I100)</f>
        <v>312480</v>
      </c>
      <c r="N100" s="0" t="str">
        <f aca="false">D100&amp;" - "&amp;E100&amp;" - "&amp;B100</f>
        <v>Luanda - LUA - ANG</v>
      </c>
      <c r="O100" s="32" t="n">
        <f aca="false">J100/100</f>
        <v>101.248</v>
      </c>
    </row>
    <row r="101" customFormat="false" ht="15" hidden="false" customHeight="false" outlineLevel="0" collapsed="false">
      <c r="A101" s="0" t="n">
        <v>128</v>
      </c>
      <c r="B101" s="0" t="s">
        <v>3664</v>
      </c>
      <c r="C101" s="22" t="n">
        <v>3</v>
      </c>
      <c r="D101" s="0" t="s">
        <v>3784</v>
      </c>
      <c r="E101" s="0" t="s">
        <v>3730</v>
      </c>
      <c r="F101" s="3" t="n">
        <v>155000</v>
      </c>
      <c r="G101" s="0" t="n">
        <v>17</v>
      </c>
      <c r="H101" s="0" t="n">
        <v>2790</v>
      </c>
      <c r="I101" s="12" t="n">
        <f aca="false">G101*H101</f>
        <v>47430</v>
      </c>
      <c r="J101" s="14" t="n">
        <f aca="false">(I101/$J$64*10000)+7000</f>
        <v>7474.3</v>
      </c>
      <c r="K101" s="12" t="n">
        <v>1983</v>
      </c>
      <c r="L101" s="3" t="n">
        <f aca="false">SUM(I101:I104)</f>
        <v>203670</v>
      </c>
      <c r="N101" s="0" t="str">
        <f aca="false">D101&amp;" - "&amp;E101&amp;" - "&amp;B101</f>
        <v>Benguela - BGU - ANG</v>
      </c>
      <c r="O101" s="32" t="n">
        <f aca="false">J101/100</f>
        <v>74.743</v>
      </c>
    </row>
    <row r="102" customFormat="false" ht="15" hidden="false" customHeight="false" outlineLevel="0" collapsed="false">
      <c r="A102" s="0" t="n">
        <v>128</v>
      </c>
      <c r="B102" s="0" t="s">
        <v>3664</v>
      </c>
      <c r="C102" s="22" t="n">
        <v>4</v>
      </c>
      <c r="D102" s="0" t="s">
        <v>3785</v>
      </c>
      <c r="E102" s="0" t="s">
        <v>3730</v>
      </c>
      <c r="F102" s="3" t="n">
        <v>150000</v>
      </c>
      <c r="G102" s="0" t="n">
        <v>16</v>
      </c>
      <c r="H102" s="0" t="n">
        <v>2790</v>
      </c>
      <c r="I102" s="12" t="n">
        <f aca="false">G102*H102</f>
        <v>44640</v>
      </c>
      <c r="J102" s="14" t="n">
        <f aca="false">(I102/$J$64*10000)+7000</f>
        <v>7446.4</v>
      </c>
      <c r="K102" s="12" t="n">
        <v>1983</v>
      </c>
      <c r="N102" s="0" t="str">
        <f aca="false">D102&amp;" - "&amp;E102&amp;" - "&amp;B102</f>
        <v>Lobito - BGU - ANG</v>
      </c>
      <c r="O102" s="32" t="n">
        <f aca="false">J102/100</f>
        <v>74.464</v>
      </c>
    </row>
    <row r="103" customFormat="false" ht="15" hidden="false" customHeight="false" outlineLevel="0" collapsed="false">
      <c r="A103" s="0" t="n">
        <v>128</v>
      </c>
      <c r="B103" s="0" t="s">
        <v>3664</v>
      </c>
      <c r="C103" s="22" t="n">
        <v>2</v>
      </c>
      <c r="D103" s="0" t="s">
        <v>3786</v>
      </c>
      <c r="E103" s="0" t="s">
        <v>3736</v>
      </c>
      <c r="F103" s="3" t="n">
        <v>400000</v>
      </c>
      <c r="G103" s="0" t="n">
        <v>27</v>
      </c>
      <c r="H103" s="0" t="n">
        <v>2790</v>
      </c>
      <c r="I103" s="12" t="n">
        <f aca="false">G103*H103</f>
        <v>75330</v>
      </c>
      <c r="J103" s="14" t="n">
        <f aca="false">(I103/$J$64*10000)+7000</f>
        <v>7753.3</v>
      </c>
      <c r="K103" s="12" t="n">
        <v>1993</v>
      </c>
      <c r="N103" s="0" t="str">
        <f aca="false">D103&amp;" - "&amp;E103&amp;" - "&amp;B103</f>
        <v>Huambo (Nova Lisboa) - HUA - ANG</v>
      </c>
      <c r="O103" s="32" t="n">
        <f aca="false">J103/100</f>
        <v>77.533</v>
      </c>
    </row>
    <row r="104" customFormat="false" ht="15" hidden="false" customHeight="false" outlineLevel="0" collapsed="false">
      <c r="A104" s="0" t="n">
        <v>128</v>
      </c>
      <c r="B104" s="0" t="s">
        <v>3664</v>
      </c>
      <c r="C104" s="22" t="n">
        <v>5</v>
      </c>
      <c r="D104" s="0" t="s">
        <v>3787</v>
      </c>
      <c r="E104" s="0" t="s">
        <v>2350</v>
      </c>
      <c r="F104" s="3" t="n">
        <v>100000</v>
      </c>
      <c r="G104" s="0" t="n">
        <v>13</v>
      </c>
      <c r="H104" s="0" t="n">
        <v>2790</v>
      </c>
      <c r="I104" s="12" t="n">
        <f aca="false">G104*H104</f>
        <v>36270</v>
      </c>
      <c r="J104" s="14" t="n">
        <f aca="false">(I104/$J$64*10000)+7000</f>
        <v>7362.7</v>
      </c>
      <c r="K104" s="12" t="n">
        <v>1983</v>
      </c>
      <c r="N104" s="0" t="str">
        <f aca="false">D104&amp;" - "&amp;E104&amp;" - "&amp;B104</f>
        <v>Namibe (Moçâmedes) - NAM - ANG</v>
      </c>
      <c r="O104" s="32" t="n">
        <f aca="false">J104/100</f>
        <v>73.627</v>
      </c>
    </row>
    <row r="105" customFormat="false" ht="15" hidden="false" customHeight="false" outlineLevel="0" collapsed="false">
      <c r="B105" s="0" t="s">
        <v>3679</v>
      </c>
      <c r="C105" s="22" t="n">
        <v>2</v>
      </c>
      <c r="D105" s="0" t="s">
        <v>3788</v>
      </c>
      <c r="E105" s="0" t="s">
        <v>3689</v>
      </c>
      <c r="F105" s="3" t="n">
        <v>1283380</v>
      </c>
      <c r="G105" s="0" t="n">
        <v>50</v>
      </c>
      <c r="H105" s="0" t="n">
        <v>2639</v>
      </c>
      <c r="I105" s="12" t="n">
        <f aca="false">G105*H105</f>
        <v>131950</v>
      </c>
      <c r="J105" s="14" t="n">
        <f aca="false">(I105/$J$64*10000)+7000</f>
        <v>8319.5</v>
      </c>
      <c r="K105" s="12" t="n">
        <v>2004</v>
      </c>
    </row>
    <row r="106" customFormat="false" ht="15" hidden="false" customHeight="false" outlineLevel="0" collapsed="false">
      <c r="B106" s="0" t="s">
        <v>3679</v>
      </c>
      <c r="C106" s="22" t="n">
        <v>24</v>
      </c>
      <c r="D106" s="0" t="s">
        <v>3789</v>
      </c>
      <c r="E106" s="0" t="s">
        <v>3689</v>
      </c>
      <c r="F106" s="3" t="n">
        <v>115626</v>
      </c>
      <c r="G106" s="0" t="n">
        <v>14</v>
      </c>
      <c r="H106" s="0" t="n">
        <v>2639</v>
      </c>
      <c r="I106" s="12" t="n">
        <f aca="false">G106*H106</f>
        <v>36946</v>
      </c>
      <c r="J106" s="14" t="n">
        <f aca="false">(I106/$J$64*10000)+7000</f>
        <v>7369.46</v>
      </c>
      <c r="K106" s="12" t="n">
        <v>2004</v>
      </c>
    </row>
    <row r="107" customFormat="false" ht="15" hidden="false" customHeight="false" outlineLevel="0" collapsed="false">
      <c r="B107" s="0" t="s">
        <v>3679</v>
      </c>
      <c r="C107" s="22" t="n">
        <v>20</v>
      </c>
      <c r="D107" s="0" t="s">
        <v>3790</v>
      </c>
      <c r="E107" s="0" t="s">
        <v>64</v>
      </c>
      <c r="F107" s="3" t="n">
        <v>135534</v>
      </c>
      <c r="G107" s="0" t="n">
        <v>15</v>
      </c>
      <c r="H107" s="0" t="n">
        <v>2639</v>
      </c>
      <c r="I107" s="12" t="n">
        <f aca="false">G107*H107</f>
        <v>39585</v>
      </c>
      <c r="J107" s="14" t="n">
        <f aca="false">(I107/$J$64*10000)+7000</f>
        <v>7395.85</v>
      </c>
      <c r="K107" s="12" t="n">
        <v>2004</v>
      </c>
    </row>
    <row r="108" customFormat="false" ht="15" hidden="false" customHeight="false" outlineLevel="0" collapsed="false">
      <c r="B108" s="0" t="s">
        <v>3679</v>
      </c>
      <c r="C108" s="22" t="n">
        <v>12</v>
      </c>
      <c r="D108" s="0" t="s">
        <v>3791</v>
      </c>
      <c r="E108" s="0" t="s">
        <v>3685</v>
      </c>
      <c r="F108" s="3" t="n">
        <v>249862</v>
      </c>
      <c r="G108" s="0" t="n">
        <v>21</v>
      </c>
      <c r="H108" s="0" t="n">
        <v>2639</v>
      </c>
      <c r="I108" s="12" t="n">
        <f aca="false">G108*H108</f>
        <v>55419</v>
      </c>
      <c r="J108" s="14" t="n">
        <f aca="false">(I108/$J$64*10000)+7000</f>
        <v>7554.19</v>
      </c>
      <c r="K108" s="12" t="n">
        <v>2004</v>
      </c>
    </row>
    <row r="109" customFormat="false" ht="15" hidden="false" customHeight="false" outlineLevel="0" collapsed="false">
      <c r="B109" s="0" t="s">
        <v>3679</v>
      </c>
      <c r="C109" s="22" t="n">
        <v>18</v>
      </c>
      <c r="D109" s="0" t="s">
        <v>3792</v>
      </c>
      <c r="E109" s="0" t="s">
        <v>3685</v>
      </c>
      <c r="F109" s="3" t="n">
        <v>165333</v>
      </c>
      <c r="G109" s="0" t="n">
        <v>17</v>
      </c>
      <c r="H109" s="0" t="n">
        <v>2639</v>
      </c>
      <c r="I109" s="12" t="n">
        <f aca="false">G109*H109</f>
        <v>44863</v>
      </c>
      <c r="J109" s="14" t="n">
        <f aca="false">(I109/$J$64*10000)+7000</f>
        <v>7448.63</v>
      </c>
      <c r="K109" s="12" t="n">
        <v>2004</v>
      </c>
    </row>
    <row r="110" customFormat="false" ht="15" hidden="false" customHeight="false" outlineLevel="0" collapsed="false">
      <c r="B110" s="0" t="s">
        <v>3679</v>
      </c>
      <c r="C110" s="22" t="n">
        <v>5</v>
      </c>
      <c r="D110" s="0" t="s">
        <v>3793</v>
      </c>
      <c r="E110" s="0" t="s">
        <v>2939</v>
      </c>
      <c r="F110" s="3" t="n">
        <v>682599</v>
      </c>
      <c r="G110" s="0" t="n">
        <v>36</v>
      </c>
      <c r="H110" s="0" t="n">
        <v>2639</v>
      </c>
      <c r="I110" s="12" t="n">
        <f aca="false">G110*H110</f>
        <v>95004</v>
      </c>
      <c r="J110" s="14" t="n">
        <f aca="false">(I110/$J$64*10000)+7000</f>
        <v>7950.04</v>
      </c>
      <c r="K110" s="12" t="n">
        <v>2004</v>
      </c>
    </row>
    <row r="111" customFormat="false" ht="15" hidden="false" customHeight="false" outlineLevel="0" collapsed="false">
      <c r="B111" s="0" t="s">
        <v>3679</v>
      </c>
      <c r="C111" s="22" t="n">
        <v>15</v>
      </c>
      <c r="D111" s="0" t="s">
        <v>3794</v>
      </c>
      <c r="E111" s="0" t="s">
        <v>2939</v>
      </c>
      <c r="F111" s="3" t="n">
        <v>230625</v>
      </c>
      <c r="G111" s="0" t="n">
        <v>20</v>
      </c>
      <c r="H111" s="0" t="n">
        <v>2639</v>
      </c>
      <c r="I111" s="12" t="n">
        <f aca="false">G111*H111</f>
        <v>52780</v>
      </c>
      <c r="J111" s="14" t="n">
        <f aca="false">(I111/$J$64*10000)+7000</f>
        <v>7527.8</v>
      </c>
      <c r="K111" s="12" t="n">
        <v>2004</v>
      </c>
    </row>
    <row r="112" customFormat="false" ht="15" hidden="false" customHeight="false" outlineLevel="0" collapsed="false">
      <c r="B112" s="0" t="s">
        <v>3679</v>
      </c>
      <c r="C112" s="22" t="n">
        <v>19</v>
      </c>
      <c r="D112" s="0" t="s">
        <v>3795</v>
      </c>
      <c r="E112" s="0" t="s">
        <v>2939</v>
      </c>
      <c r="F112" s="3" t="n">
        <v>147524</v>
      </c>
      <c r="G112" s="0" t="n">
        <v>16</v>
      </c>
      <c r="H112" s="0" t="n">
        <v>2639</v>
      </c>
      <c r="I112" s="12" t="n">
        <f aca="false">G112*H112</f>
        <v>42224</v>
      </c>
      <c r="J112" s="14" t="n">
        <f aca="false">(I112/$J$64*10000)+7000</f>
        <v>7422.24</v>
      </c>
      <c r="K112" s="12" t="n">
        <v>2004</v>
      </c>
    </row>
    <row r="113" customFormat="false" ht="15" hidden="false" customHeight="false" outlineLevel="0" collapsed="false">
      <c r="B113" s="0" t="s">
        <v>3679</v>
      </c>
      <c r="C113" s="22" t="n">
        <v>6</v>
      </c>
      <c r="D113" s="0" t="s">
        <v>3796</v>
      </c>
      <c r="E113" s="0" t="s">
        <v>3687</v>
      </c>
      <c r="F113" s="3" t="n">
        <v>471789</v>
      </c>
      <c r="G113" s="0" t="n">
        <v>30</v>
      </c>
      <c r="H113" s="0" t="n">
        <v>2639</v>
      </c>
      <c r="I113" s="12" t="n">
        <f aca="false">G113*H113</f>
        <v>79170</v>
      </c>
      <c r="J113" s="14" t="n">
        <f aca="false">(I113/$J$64*10000)+7000</f>
        <v>7791.7</v>
      </c>
      <c r="K113" s="12" t="n">
        <v>2004</v>
      </c>
    </row>
    <row r="114" customFormat="false" ht="15" hidden="false" customHeight="false" outlineLevel="0" collapsed="false">
      <c r="B114" s="0" t="s">
        <v>3679</v>
      </c>
      <c r="C114" s="22" t="n">
        <v>14</v>
      </c>
      <c r="D114" s="0" t="s">
        <v>3797</v>
      </c>
      <c r="E114" s="0" t="s">
        <v>3687</v>
      </c>
      <c r="F114" s="3" t="n">
        <v>235136</v>
      </c>
      <c r="G114" s="0" t="n">
        <v>21</v>
      </c>
      <c r="H114" s="0" t="n">
        <v>2639</v>
      </c>
      <c r="I114" s="12" t="n">
        <f aca="false">G114*H114</f>
        <v>55419</v>
      </c>
      <c r="J114" s="14" t="n">
        <f aca="false">(I114/$J$64*10000)+7000</f>
        <v>7554.19</v>
      </c>
      <c r="K114" s="12" t="n">
        <v>2004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2" activeCellId="0" sqref="A12"/>
    </sheetView>
  </sheetViews>
  <sheetFormatPr defaultRowHeight="15"/>
  <cols>
    <col collapsed="false" hidden="false" max="1" min="1" style="0" width="15.1479591836735"/>
    <col collapsed="false" hidden="false" max="2" min="2" style="0" width="35.2857142857143"/>
    <col collapsed="false" hidden="false" max="4" min="3" style="0" width="8.4234693877551"/>
    <col collapsed="false" hidden="false" max="5" min="5" style="0" width="5.28061224489796"/>
    <col collapsed="false" hidden="false" max="6" min="6" style="0" width="3.99489795918367"/>
    <col collapsed="false" hidden="false" max="7" min="7" style="0" width="6.71428571428571"/>
    <col collapsed="false" hidden="false" max="8" min="8" style="0" width="6.28061224489796"/>
    <col collapsed="false" hidden="false" max="9" min="9" style="0" width="6.4234693877551"/>
    <col collapsed="false" hidden="false" max="11" min="10" style="0" width="6.57142857142857"/>
    <col collapsed="false" hidden="false" max="12" min="12" style="0" width="7.4234693877551"/>
    <col collapsed="false" hidden="false" max="13" min="13" style="0" width="5.85714285714286"/>
    <col collapsed="false" hidden="false" max="14" min="14" style="0" width="5.42857142857143"/>
    <col collapsed="false" hidden="false" max="15" min="15" style="0" width="5.57142857142857"/>
    <col collapsed="false" hidden="false" max="16" min="16" style="0" width="5.70408163265306"/>
    <col collapsed="false" hidden="false" max="17" min="17" style="0" width="5.85714285714286"/>
    <col collapsed="false" hidden="false" max="18" min="18" style="0" width="6.57142857142857"/>
    <col collapsed="false" hidden="false" max="1025" min="19" style="0" width="10.7091836734694"/>
  </cols>
  <sheetData>
    <row r="1" customFormat="false" ht="18.75" hidden="false" customHeight="false" outlineLevel="0" collapsed="false">
      <c r="A1" s="38" t="s">
        <v>6</v>
      </c>
      <c r="B1" s="38" t="s">
        <v>12</v>
      </c>
      <c r="C1" s="38" t="n">
        <v>1775</v>
      </c>
      <c r="D1" s="38" t="s">
        <v>3798</v>
      </c>
      <c r="E1" s="38" t="s">
        <v>161</v>
      </c>
      <c r="F1" s="38" t="s">
        <v>3799</v>
      </c>
      <c r="G1" s="38" t="s">
        <v>3800</v>
      </c>
      <c r="H1" s="38" t="s">
        <v>3801</v>
      </c>
      <c r="I1" s="38" t="s">
        <v>3802</v>
      </c>
      <c r="J1" s="38" t="s">
        <v>3803</v>
      </c>
      <c r="K1" s="38" t="s">
        <v>3804</v>
      </c>
      <c r="L1" s="38" t="s">
        <v>3805</v>
      </c>
      <c r="M1" s="38" t="s">
        <v>3806</v>
      </c>
      <c r="N1" s="38" t="s">
        <v>3807</v>
      </c>
      <c r="O1" s="38" t="s">
        <v>3808</v>
      </c>
      <c r="P1" s="38" t="s">
        <v>3809</v>
      </c>
      <c r="Q1" s="38" t="s">
        <v>3810</v>
      </c>
      <c r="R1" s="38" t="s">
        <v>3811</v>
      </c>
    </row>
    <row r="2" customFormat="false" ht="15" hidden="false" customHeight="false" outlineLevel="0" collapsed="false">
      <c r="A2" s="12" t="s">
        <v>3812</v>
      </c>
      <c r="B2" s="0" t="s">
        <v>3813</v>
      </c>
      <c r="C2" s="1" t="n">
        <f aca="false">E2/$C$1*3000+7000</f>
        <v>7720</v>
      </c>
      <c r="D2" s="39" t="n">
        <f aca="false">E2/F2</f>
        <v>3.73684210526316</v>
      </c>
      <c r="E2" s="0" t="n">
        <f aca="false">O2+N2*2+M2*4+I2*4+H2*8+G2*16</f>
        <v>426</v>
      </c>
      <c r="F2" s="0" t="n">
        <f aca="false">O2+N2+M2+I2+H2+G2</f>
        <v>114</v>
      </c>
      <c r="G2" s="0" t="n">
        <v>5</v>
      </c>
      <c r="H2" s="0" t="n">
        <v>3</v>
      </c>
      <c r="I2" s="0" t="n">
        <v>10</v>
      </c>
      <c r="J2" s="0" t="n">
        <v>20</v>
      </c>
      <c r="K2" s="0" t="n">
        <v>26</v>
      </c>
      <c r="L2" s="0" t="n">
        <f aca="false">J2-K2</f>
        <v>-6</v>
      </c>
      <c r="M2" s="0" t="n">
        <v>53</v>
      </c>
      <c r="N2" s="0" t="n">
        <v>27</v>
      </c>
      <c r="O2" s="0" t="n">
        <v>16</v>
      </c>
      <c r="P2" s="0" t="n">
        <v>162</v>
      </c>
      <c r="Q2" s="0" t="n">
        <v>74</v>
      </c>
      <c r="R2" s="0" t="n">
        <f aca="false">P2-Q2</f>
        <v>88</v>
      </c>
    </row>
    <row r="3" customFormat="false" ht="15" hidden="false" customHeight="false" outlineLevel="0" collapsed="false">
      <c r="A3" s="4" t="s">
        <v>3812</v>
      </c>
      <c r="B3" s="4" t="s">
        <v>3667</v>
      </c>
      <c r="C3" s="40" t="n">
        <f aca="false">E3/$C$1*3000+7000</f>
        <v>7694.64788732394</v>
      </c>
      <c r="D3" s="41" t="n">
        <f aca="false">E3/F3</f>
        <v>4.02941176470588</v>
      </c>
      <c r="E3" s="4" t="n">
        <f aca="false">O3+N3*2+M3*4+I3*4+H3*8+G3*16</f>
        <v>411</v>
      </c>
      <c r="F3" s="4" t="n">
        <f aca="false">O3+N3+M3+I3+H3+G3</f>
        <v>102</v>
      </c>
      <c r="G3" s="4" t="n">
        <v>4</v>
      </c>
      <c r="H3" s="4" t="n">
        <v>7</v>
      </c>
      <c r="I3" s="4" t="n">
        <v>12</v>
      </c>
      <c r="J3" s="4" t="n">
        <v>18</v>
      </c>
      <c r="K3" s="4" t="n">
        <v>43</v>
      </c>
      <c r="L3" s="4" t="n">
        <f aca="false">J3-K3</f>
        <v>-25</v>
      </c>
      <c r="M3" s="4" t="n">
        <v>49</v>
      </c>
      <c r="N3" s="4" t="n">
        <v>17</v>
      </c>
      <c r="O3" s="4" t="n">
        <v>13</v>
      </c>
      <c r="P3" s="4" t="n">
        <v>134</v>
      </c>
      <c r="Q3" s="4" t="n">
        <v>57</v>
      </c>
      <c r="R3" s="4" t="n">
        <f aca="false">P3-Q3</f>
        <v>77</v>
      </c>
    </row>
    <row r="4" customFormat="false" ht="15" hidden="false" customHeight="false" outlineLevel="0" collapsed="false">
      <c r="A4" s="4" t="s">
        <v>3812</v>
      </c>
      <c r="B4" s="4" t="s">
        <v>2925</v>
      </c>
      <c r="C4" s="40" t="n">
        <f aca="false">E4/$C$1*3000+7000</f>
        <v>7633.80281690141</v>
      </c>
      <c r="D4" s="41" t="n">
        <f aca="false">E4/F4</f>
        <v>3.20512820512821</v>
      </c>
      <c r="E4" s="4" t="n">
        <f aca="false">O4+N4*2+M4*4+I4*4+H4*8+G4*16</f>
        <v>375</v>
      </c>
      <c r="F4" s="4" t="n">
        <f aca="false">O4+N4+M4+I4+H4+G4</f>
        <v>117</v>
      </c>
      <c r="G4" s="4" t="n">
        <v>2</v>
      </c>
      <c r="H4" s="4" t="n">
        <v>4</v>
      </c>
      <c r="I4" s="4" t="n">
        <v>7</v>
      </c>
      <c r="J4" s="4" t="n">
        <v>12</v>
      </c>
      <c r="K4" s="4" t="n">
        <v>18</v>
      </c>
      <c r="L4" s="4" t="n">
        <f aca="false">J4-K4</f>
        <v>-6</v>
      </c>
      <c r="M4" s="4" t="n">
        <v>48</v>
      </c>
      <c r="N4" s="4" t="n">
        <v>35</v>
      </c>
      <c r="O4" s="4" t="n">
        <v>21</v>
      </c>
      <c r="P4" s="4" t="n">
        <v>140</v>
      </c>
      <c r="Q4" s="4" t="n">
        <v>79</v>
      </c>
      <c r="R4" s="4" t="n">
        <f aca="false">P4-Q4</f>
        <v>61</v>
      </c>
    </row>
    <row r="5" customFormat="false" ht="15" hidden="false" customHeight="false" outlineLevel="0" collapsed="false">
      <c r="A5" s="4" t="s">
        <v>3812</v>
      </c>
      <c r="B5" s="4" t="s">
        <v>2933</v>
      </c>
      <c r="C5" s="40" t="n">
        <f aca="false">E5/$C$1*3000+7000</f>
        <v>7593.23943661972</v>
      </c>
      <c r="D5" s="41" t="n">
        <f aca="false">E5/F5</f>
        <v>3.25</v>
      </c>
      <c r="E5" s="4" t="n">
        <f aca="false">O5+N5*2+M5*4+I5*4+H5*8+G5*16</f>
        <v>351</v>
      </c>
      <c r="F5" s="4" t="n">
        <f aca="false">O5+N5+M5+I5+H5+G5</f>
        <v>108</v>
      </c>
      <c r="G5" s="4" t="n">
        <v>1</v>
      </c>
      <c r="H5" s="4" t="n">
        <v>4</v>
      </c>
      <c r="I5" s="4" t="n">
        <v>7</v>
      </c>
      <c r="J5" s="4" t="n">
        <v>8</v>
      </c>
      <c r="K5" s="4" t="n">
        <v>17</v>
      </c>
      <c r="L5" s="4" t="n">
        <f aca="false">J5-K5</f>
        <v>-9</v>
      </c>
      <c r="M5" s="4" t="n">
        <v>51</v>
      </c>
      <c r="N5" s="4" t="n">
        <v>26</v>
      </c>
      <c r="O5" s="4" t="n">
        <v>19</v>
      </c>
      <c r="P5" s="4" t="n">
        <v>165</v>
      </c>
      <c r="Q5" s="4" t="n">
        <v>78</v>
      </c>
      <c r="R5" s="4" t="n">
        <f aca="false">P5-Q5</f>
        <v>87</v>
      </c>
    </row>
    <row r="6" customFormat="false" ht="15" hidden="false" customHeight="false" outlineLevel="0" collapsed="false">
      <c r="A6" s="4" t="s">
        <v>3812</v>
      </c>
      <c r="B6" s="4" t="s">
        <v>2918</v>
      </c>
      <c r="C6" s="40" t="n">
        <f aca="false">E6/$C$1*3000+7000</f>
        <v>7534.08450704225</v>
      </c>
      <c r="D6" s="41" t="n">
        <f aca="false">E6/F6</f>
        <v>3.36170212765957</v>
      </c>
      <c r="E6" s="4" t="n">
        <f aca="false">O6+N6*2+M6*4+I6*4+H6*8+G6*16</f>
        <v>316</v>
      </c>
      <c r="F6" s="4" t="n">
        <f aca="false">O6+N6+M6+I6+H6+G6</f>
        <v>94</v>
      </c>
      <c r="G6" s="4" t="n">
        <v>3</v>
      </c>
      <c r="H6" s="4" t="n">
        <v>3</v>
      </c>
      <c r="I6" s="4" t="n">
        <v>7</v>
      </c>
      <c r="J6" s="4" t="n">
        <v>13</v>
      </c>
      <c r="K6" s="4" t="n">
        <v>19</v>
      </c>
      <c r="L6" s="4" t="n">
        <f aca="false">J6-K6</f>
        <v>-6</v>
      </c>
      <c r="M6" s="4" t="n">
        <v>38</v>
      </c>
      <c r="N6" s="4" t="n">
        <v>21</v>
      </c>
      <c r="O6" s="4" t="n">
        <v>22</v>
      </c>
      <c r="P6" s="4" t="n">
        <v>111</v>
      </c>
      <c r="Q6" s="4" t="n">
        <v>79</v>
      </c>
      <c r="R6" s="4" t="n">
        <f aca="false">P6-Q6</f>
        <v>32</v>
      </c>
    </row>
    <row r="7" customFormat="false" ht="15" hidden="false" customHeight="false" outlineLevel="0" collapsed="false">
      <c r="A7" s="4" t="s">
        <v>3812</v>
      </c>
      <c r="B7" s="4" t="s">
        <v>2238</v>
      </c>
      <c r="C7" s="40" t="n">
        <f aca="false">E7/$C$1*3000+7000</f>
        <v>7530.70422535211</v>
      </c>
      <c r="D7" s="41" t="n">
        <f aca="false">E7/F7</f>
        <v>3.60919540229885</v>
      </c>
      <c r="E7" s="4" t="n">
        <f aca="false">O7+N7*2+M7*4+I7*4+H7*8+G7*16</f>
        <v>314</v>
      </c>
      <c r="F7" s="4" t="n">
        <f aca="false">O7+N7+M7+I7+H7+G7</f>
        <v>87</v>
      </c>
      <c r="G7" s="4" t="n">
        <v>4</v>
      </c>
      <c r="H7" s="4" t="n">
        <v>3</v>
      </c>
      <c r="I7" s="4" t="n">
        <v>5</v>
      </c>
      <c r="J7" s="4" t="n">
        <v>13</v>
      </c>
      <c r="K7" s="4" t="n">
        <v>16</v>
      </c>
      <c r="L7" s="4" t="n">
        <f aca="false">J7-K7</f>
        <v>-3</v>
      </c>
      <c r="M7" s="4" t="n">
        <v>38</v>
      </c>
      <c r="N7" s="4" t="n">
        <v>17</v>
      </c>
      <c r="O7" s="4" t="n">
        <v>20</v>
      </c>
      <c r="P7" s="4" t="n">
        <v>123</v>
      </c>
      <c r="Q7" s="4" t="n">
        <v>61</v>
      </c>
      <c r="R7" s="4" t="n">
        <f aca="false">P7-Q7</f>
        <v>62</v>
      </c>
    </row>
    <row r="8" customFormat="false" ht="15" hidden="false" customHeight="false" outlineLevel="0" collapsed="false">
      <c r="A8" s="4" t="s">
        <v>3812</v>
      </c>
      <c r="B8" s="4" t="s">
        <v>2234</v>
      </c>
      <c r="C8" s="40" t="n">
        <f aca="false">E8/$C$1*3000+7000</f>
        <v>7480</v>
      </c>
      <c r="D8" s="41" t="n">
        <f aca="false">E8/F8</f>
        <v>3.55</v>
      </c>
      <c r="E8" s="4" t="n">
        <f aca="false">O8+N8*2+M8*4+I8*4+H8*8+G8*16</f>
        <v>284</v>
      </c>
      <c r="F8" s="4" t="n">
        <f aca="false">O8+N8+M8+I8+H8+G8</f>
        <v>80</v>
      </c>
      <c r="G8" s="4" t="n">
        <v>3</v>
      </c>
      <c r="H8" s="4" t="n">
        <v>1</v>
      </c>
      <c r="I8" s="4" t="n">
        <v>5</v>
      </c>
      <c r="J8" s="4" t="n">
        <v>13</v>
      </c>
      <c r="K8" s="4" t="n">
        <v>14</v>
      </c>
      <c r="L8" s="4" t="n">
        <f aca="false">J8-K8</f>
        <v>-1</v>
      </c>
      <c r="M8" s="4" t="n">
        <v>38</v>
      </c>
      <c r="N8" s="4" t="n">
        <v>23</v>
      </c>
      <c r="O8" s="4" t="n">
        <v>10</v>
      </c>
      <c r="P8" s="4" t="n">
        <v>134</v>
      </c>
      <c r="Q8" s="4" t="n">
        <v>62</v>
      </c>
      <c r="R8" s="4" t="n">
        <f aca="false">P8-Q8</f>
        <v>72</v>
      </c>
    </row>
    <row r="9" customFormat="false" ht="15" hidden="false" customHeight="false" outlineLevel="0" collapsed="false">
      <c r="A9" s="12" t="s">
        <v>3812</v>
      </c>
      <c r="B9" s="0" t="s">
        <v>2919</v>
      </c>
      <c r="C9" s="1" t="n">
        <f aca="false">E9/$C$1*3000+7000</f>
        <v>7459.71830985916</v>
      </c>
      <c r="D9" s="39" t="n">
        <f aca="false">E9/F9</f>
        <v>3.02222222222222</v>
      </c>
      <c r="E9" s="0" t="n">
        <f aca="false">O9+N9*2+M9*4+I9*4+H9*8+G9*16</f>
        <v>272</v>
      </c>
      <c r="F9" s="0" t="n">
        <f aca="false">O9+N9+M9+I9+H9+G9</f>
        <v>90</v>
      </c>
      <c r="G9" s="0" t="n">
        <v>0</v>
      </c>
      <c r="H9" s="0" t="n">
        <v>2</v>
      </c>
      <c r="I9" s="0" t="n">
        <v>2</v>
      </c>
      <c r="J9" s="0" t="n">
        <v>3</v>
      </c>
      <c r="K9" s="0" t="n">
        <v>6</v>
      </c>
      <c r="L9" s="0" t="n">
        <f aca="false">J9-K9</f>
        <v>-3</v>
      </c>
      <c r="M9" s="0" t="n">
        <v>48</v>
      </c>
      <c r="N9" s="0" t="n">
        <v>18</v>
      </c>
      <c r="O9" s="0" t="n">
        <v>20</v>
      </c>
      <c r="P9" s="0" t="n">
        <v>155</v>
      </c>
      <c r="Q9" s="0" t="n">
        <v>85</v>
      </c>
      <c r="R9" s="0" t="n">
        <f aca="false">P9-Q9</f>
        <v>70</v>
      </c>
    </row>
    <row r="10" customFormat="false" ht="15" hidden="false" customHeight="false" outlineLevel="0" collapsed="false">
      <c r="A10" s="12" t="s">
        <v>3812</v>
      </c>
      <c r="B10" s="0" t="s">
        <v>3814</v>
      </c>
      <c r="C10" s="1" t="n">
        <f aca="false">E10/$C$1*3000+7000</f>
        <v>7400.56338028169</v>
      </c>
      <c r="D10" s="39" t="n">
        <f aca="false">E10/F10</f>
        <v>2.63333333333333</v>
      </c>
      <c r="E10" s="0" t="n">
        <f aca="false">O10+N10*2+M10*4+I10*4+H10*8+G10*16</f>
        <v>237</v>
      </c>
      <c r="F10" s="0" t="n">
        <f aca="false">O10+N10+M10+I10+H10+G10</f>
        <v>90</v>
      </c>
      <c r="L10" s="0" t="n">
        <f aca="false">J10-K10</f>
        <v>0</v>
      </c>
      <c r="M10" s="0" t="n">
        <v>43</v>
      </c>
      <c r="N10" s="0" t="n">
        <v>18</v>
      </c>
      <c r="O10" s="0" t="n">
        <v>29</v>
      </c>
      <c r="P10" s="0" t="n">
        <v>139</v>
      </c>
      <c r="Q10" s="0" t="n">
        <v>82</v>
      </c>
      <c r="R10" s="0" t="n">
        <f aca="false">P10-Q10</f>
        <v>57</v>
      </c>
    </row>
    <row r="11" customFormat="false" ht="15" hidden="false" customHeight="false" outlineLevel="0" collapsed="false">
      <c r="A11" s="12" t="s">
        <v>3812</v>
      </c>
      <c r="B11" s="0" t="s">
        <v>3815</v>
      </c>
      <c r="C11" s="1" t="n">
        <f aca="false">E11/$C$1*3000+7000</f>
        <v>7338.02816901409</v>
      </c>
      <c r="D11" s="39" t="n">
        <f aca="false">E11/F11</f>
        <v>3.92156862745098</v>
      </c>
      <c r="E11" s="0" t="n">
        <f aca="false">O11+N11*2+M11*4+I11*4+H11*8+G11*16</f>
        <v>200</v>
      </c>
      <c r="F11" s="0" t="n">
        <f aca="false">O11+N11+M11+I11+H11+G11</f>
        <v>51</v>
      </c>
      <c r="G11" s="0" t="n">
        <v>2</v>
      </c>
      <c r="H11" s="0" t="n">
        <v>4</v>
      </c>
      <c r="I11" s="0" t="n">
        <v>3</v>
      </c>
      <c r="J11" s="0" t="n">
        <v>11</v>
      </c>
      <c r="K11" s="0" t="n">
        <v>16</v>
      </c>
      <c r="L11" s="0" t="n">
        <f aca="false">J11-K11</f>
        <v>-5</v>
      </c>
      <c r="M11" s="0" t="n">
        <v>25</v>
      </c>
      <c r="N11" s="0" t="n">
        <v>7</v>
      </c>
      <c r="O11" s="0" t="n">
        <v>10</v>
      </c>
      <c r="P11" s="0" t="n">
        <v>55</v>
      </c>
      <c r="Q11" s="0" t="n">
        <v>34</v>
      </c>
      <c r="R11" s="0" t="n">
        <f aca="false">P11-Q11</f>
        <v>21</v>
      </c>
    </row>
    <row r="12" customFormat="false" ht="15" hidden="false" customHeight="false" outlineLevel="0" collapsed="false">
      <c r="A12" s="4" t="s">
        <v>3812</v>
      </c>
      <c r="B12" s="4" t="s">
        <v>3678</v>
      </c>
      <c r="C12" s="40" t="n">
        <f aca="false">E12/$C$1*3000+7000</f>
        <v>7321.12676056338</v>
      </c>
      <c r="D12" s="41" t="n">
        <f aca="false">E12/F12</f>
        <v>2.63888888888889</v>
      </c>
      <c r="E12" s="4" t="n">
        <f aca="false">O12+N12*2+M12*4+I12*4+H12*8+G12*16</f>
        <v>190</v>
      </c>
      <c r="F12" s="4" t="n">
        <f aca="false">O12+N12+M12+I12+H12+G12</f>
        <v>72</v>
      </c>
      <c r="G12" s="4" t="n">
        <v>0</v>
      </c>
      <c r="H12" s="4" t="n">
        <v>0</v>
      </c>
      <c r="I12" s="4" t="n">
        <v>3</v>
      </c>
      <c r="J12" s="4" t="n">
        <v>0</v>
      </c>
      <c r="K12" s="4" t="n">
        <v>14</v>
      </c>
      <c r="L12" s="4" t="n">
        <f aca="false">J12-K12</f>
        <v>-14</v>
      </c>
      <c r="M12" s="4" t="n">
        <v>31</v>
      </c>
      <c r="N12" s="4" t="n">
        <v>16</v>
      </c>
      <c r="O12" s="4" t="n">
        <v>22</v>
      </c>
      <c r="P12" s="4" t="n">
        <v>112</v>
      </c>
      <c r="Q12" s="4" t="n">
        <v>77</v>
      </c>
      <c r="R12" s="4" t="n">
        <f aca="false">P12-Q12</f>
        <v>35</v>
      </c>
    </row>
    <row r="13" customFormat="false" ht="15" hidden="false" customHeight="false" outlineLevel="0" collapsed="false">
      <c r="A13" s="4" t="s">
        <v>3812</v>
      </c>
      <c r="B13" s="4" t="s">
        <v>2249</v>
      </c>
      <c r="C13" s="40" t="n">
        <f aca="false">E13/$C$1*3000+7000</f>
        <v>7319.43661971831</v>
      </c>
      <c r="D13" s="41" t="n">
        <f aca="false">E13/F13</f>
        <v>3.15</v>
      </c>
      <c r="E13" s="4" t="n">
        <f aca="false">O13+N13*2+M13*4+I13*4+H13*8+G13*16</f>
        <v>189</v>
      </c>
      <c r="F13" s="4" t="n">
        <f aca="false">O13+N13+M13+I13+H13+G13</f>
        <v>60</v>
      </c>
      <c r="G13" s="4" t="n">
        <v>2</v>
      </c>
      <c r="H13" s="4" t="n">
        <v>2</v>
      </c>
      <c r="I13" s="4" t="n">
        <v>1</v>
      </c>
      <c r="J13" s="4" t="n">
        <v>7</v>
      </c>
      <c r="K13" s="4" t="n">
        <v>6</v>
      </c>
      <c r="L13" s="4" t="n">
        <f aca="false">J13-K13</f>
        <v>1</v>
      </c>
      <c r="M13" s="4" t="n">
        <v>21</v>
      </c>
      <c r="N13" s="4" t="n">
        <v>19</v>
      </c>
      <c r="O13" s="4" t="n">
        <v>15</v>
      </c>
      <c r="P13" s="4" t="n">
        <v>75</v>
      </c>
      <c r="Q13" s="4" t="n">
        <v>51</v>
      </c>
      <c r="R13" s="4" t="n">
        <f aca="false">P13-Q13</f>
        <v>24</v>
      </c>
    </row>
    <row r="14" customFormat="false" ht="15" hidden="false" customHeight="false" outlineLevel="0" collapsed="false">
      <c r="A14" s="4" t="s">
        <v>3812</v>
      </c>
      <c r="B14" s="4" t="s">
        <v>2240</v>
      </c>
      <c r="C14" s="40" t="n">
        <f aca="false">E14/$C$1*3000+7000</f>
        <v>7309.29577464789</v>
      </c>
      <c r="D14" s="41" t="n">
        <f aca="false">E14/F14</f>
        <v>2.61428571428571</v>
      </c>
      <c r="E14" s="4" t="n">
        <f aca="false">O14+N14*2+M14*4+I14*4+H14*8+G14*16</f>
        <v>183</v>
      </c>
      <c r="F14" s="4" t="n">
        <f aca="false">O14+N14+M14+I14+H14+G14</f>
        <v>70</v>
      </c>
      <c r="G14" s="4"/>
      <c r="H14" s="4"/>
      <c r="I14" s="4"/>
      <c r="J14" s="4"/>
      <c r="K14" s="4"/>
      <c r="L14" s="4" t="n">
        <f aca="false">J14-K14</f>
        <v>0</v>
      </c>
      <c r="M14" s="4" t="n">
        <v>34</v>
      </c>
      <c r="N14" s="4" t="n">
        <v>11</v>
      </c>
      <c r="O14" s="4" t="n">
        <v>25</v>
      </c>
      <c r="P14" s="4" t="n">
        <v>112</v>
      </c>
      <c r="Q14" s="4" t="n">
        <v>86</v>
      </c>
      <c r="R14" s="4" t="n">
        <f aca="false">P14-Q14</f>
        <v>26</v>
      </c>
    </row>
    <row r="15" customFormat="false" ht="15" hidden="false" customHeight="false" outlineLevel="0" collapsed="false">
      <c r="A15" s="4" t="s">
        <v>3812</v>
      </c>
      <c r="B15" s="4" t="s">
        <v>3663</v>
      </c>
      <c r="C15" s="40" t="n">
        <f aca="false">E15/$C$1*3000+7000</f>
        <v>7292.39436619718</v>
      </c>
      <c r="D15" s="41" t="n">
        <f aca="false">E15/F15</f>
        <v>2.79032258064516</v>
      </c>
      <c r="E15" s="4" t="n">
        <f aca="false">O15+N15*2+M15*4+I15*4+H15*8+G15*16</f>
        <v>173</v>
      </c>
      <c r="F15" s="4" t="n">
        <f aca="false">O15+N15+M15+I15+H15+G15</f>
        <v>62</v>
      </c>
      <c r="G15" s="4" t="n">
        <v>0</v>
      </c>
      <c r="H15" s="4" t="n">
        <v>2</v>
      </c>
      <c r="I15" s="4" t="n">
        <v>1</v>
      </c>
      <c r="J15" s="4" t="n">
        <v>1</v>
      </c>
      <c r="K15" s="4" t="n">
        <v>2</v>
      </c>
      <c r="L15" s="4" t="n">
        <f aca="false">J15-K15</f>
        <v>-1</v>
      </c>
      <c r="M15" s="4" t="n">
        <v>24</v>
      </c>
      <c r="N15" s="4" t="n">
        <v>22</v>
      </c>
      <c r="O15" s="4" t="n">
        <v>13</v>
      </c>
      <c r="P15" s="4" t="n">
        <v>78</v>
      </c>
      <c r="Q15" s="4" t="n">
        <v>53</v>
      </c>
      <c r="R15" s="4" t="n">
        <f aca="false">P15-Q15</f>
        <v>25</v>
      </c>
    </row>
    <row r="16" customFormat="false" ht="15" hidden="false" customHeight="false" outlineLevel="0" collapsed="false">
      <c r="A16" s="4" t="s">
        <v>3812</v>
      </c>
      <c r="B16" s="4" t="s">
        <v>2253</v>
      </c>
      <c r="C16" s="40" t="n">
        <f aca="false">E16/$C$1*3000+7000</f>
        <v>7253.52112676056</v>
      </c>
      <c r="D16" s="41" t="n">
        <f aca="false">E16/F16</f>
        <v>2.34375</v>
      </c>
      <c r="E16" s="4" t="n">
        <f aca="false">O16+N16*2+M16*4+I16*4+H16*8+G16*16</f>
        <v>150</v>
      </c>
      <c r="F16" s="4" t="n">
        <f aca="false">O16+N16+M16+I16+H16+G16</f>
        <v>64</v>
      </c>
      <c r="G16" s="4" t="n">
        <v>0</v>
      </c>
      <c r="H16" s="4" t="n">
        <v>0</v>
      </c>
      <c r="I16" s="4" t="n">
        <v>3</v>
      </c>
      <c r="J16" s="4" t="n">
        <v>1</v>
      </c>
      <c r="K16" s="4" t="n">
        <v>6</v>
      </c>
      <c r="L16" s="4" t="n">
        <f aca="false">J16-K16</f>
        <v>-5</v>
      </c>
      <c r="M16" s="4" t="n">
        <v>21</v>
      </c>
      <c r="N16" s="4" t="n">
        <v>14</v>
      </c>
      <c r="O16" s="4" t="n">
        <v>26</v>
      </c>
      <c r="P16" s="4" t="n">
        <v>68</v>
      </c>
      <c r="Q16" s="4" t="n">
        <v>82</v>
      </c>
      <c r="R16" s="4" t="n">
        <f aca="false">P16-Q16</f>
        <v>-14</v>
      </c>
    </row>
    <row r="17" customFormat="false" ht="15" hidden="false" customHeight="false" outlineLevel="0" collapsed="false">
      <c r="A17" s="12" t="s">
        <v>3812</v>
      </c>
      <c r="B17" s="0" t="s">
        <v>3816</v>
      </c>
      <c r="C17" s="1" t="n">
        <f aca="false">E17/$C$1*3000+7000</f>
        <v>7240</v>
      </c>
      <c r="D17" s="39" t="n">
        <f aca="false">E17/F17</f>
        <v>2.25396825396825</v>
      </c>
      <c r="E17" s="0" t="n">
        <f aca="false">O17+N17*2+M17*4+I17*4+H17*8+G17*16</f>
        <v>142</v>
      </c>
      <c r="F17" s="0" t="n">
        <f aca="false">O17+N17+M17+I17+H17+G17</f>
        <v>63</v>
      </c>
      <c r="L17" s="0" t="n">
        <f aca="false">J17-K17</f>
        <v>0</v>
      </c>
      <c r="M17" s="0" t="n">
        <v>21</v>
      </c>
      <c r="N17" s="0" t="n">
        <v>16</v>
      </c>
      <c r="O17" s="0" t="n">
        <v>26</v>
      </c>
      <c r="P17" s="0" t="n">
        <v>63</v>
      </c>
      <c r="Q17" s="0" t="n">
        <v>80</v>
      </c>
      <c r="R17" s="0" t="n">
        <f aca="false">P17-Q17</f>
        <v>-17</v>
      </c>
    </row>
    <row r="18" customFormat="false" ht="15" hidden="false" customHeight="false" outlineLevel="0" collapsed="false">
      <c r="A18" s="12" t="s">
        <v>3812</v>
      </c>
      <c r="B18" s="0" t="s">
        <v>3817</v>
      </c>
      <c r="C18" s="1" t="n">
        <f aca="false">E18/$C$1*3000+7000</f>
        <v>7240</v>
      </c>
      <c r="D18" s="39" t="n">
        <f aca="false">E18/F18</f>
        <v>2.21875</v>
      </c>
      <c r="E18" s="0" t="n">
        <f aca="false">O18+N18*2+M18*4+I18*4+H18*8+G18*16</f>
        <v>142</v>
      </c>
      <c r="F18" s="0" t="n">
        <f aca="false">O18+N18+M18+I18+H18+G18</f>
        <v>64</v>
      </c>
      <c r="L18" s="0" t="n">
        <f aca="false">J18-K18</f>
        <v>0</v>
      </c>
      <c r="M18" s="0" t="n">
        <v>21</v>
      </c>
      <c r="N18" s="0" t="n">
        <v>15</v>
      </c>
      <c r="O18" s="0" t="n">
        <v>28</v>
      </c>
      <c r="P18" s="0" t="n">
        <v>71</v>
      </c>
      <c r="Q18" s="0" t="n">
        <v>87</v>
      </c>
      <c r="R18" s="0" t="n">
        <f aca="false">P18-Q18</f>
        <v>-16</v>
      </c>
    </row>
    <row r="19" customFormat="false" ht="15" hidden="false" customHeight="false" outlineLevel="0" collapsed="false">
      <c r="A19" s="4" t="s">
        <v>3812</v>
      </c>
      <c r="B19" s="4" t="s">
        <v>2230</v>
      </c>
      <c r="C19" s="40" t="n">
        <f aca="false">E19/$C$1*3000+7000</f>
        <v>7218.02816901409</v>
      </c>
      <c r="D19" s="41" t="n">
        <f aca="false">E19/F19</f>
        <v>2.43396226415094</v>
      </c>
      <c r="E19" s="4" t="n">
        <f aca="false">O19+N19*2+M19*4+I19*4+H19*8+G19*16</f>
        <v>129</v>
      </c>
      <c r="F19" s="4" t="n">
        <f aca="false">O19+N19+M19+I19+H19+G19</f>
        <v>53</v>
      </c>
      <c r="G19" s="4"/>
      <c r="H19" s="4"/>
      <c r="I19" s="4"/>
      <c r="J19" s="4"/>
      <c r="K19" s="4"/>
      <c r="L19" s="4" t="n">
        <f aca="false">J19-K19</f>
        <v>0</v>
      </c>
      <c r="M19" s="4" t="n">
        <v>23</v>
      </c>
      <c r="N19" s="4" t="n">
        <v>7</v>
      </c>
      <c r="O19" s="4" t="n">
        <v>23</v>
      </c>
      <c r="P19" s="4" t="n">
        <v>73</v>
      </c>
      <c r="Q19" s="4" t="n">
        <v>76</v>
      </c>
      <c r="R19" s="4" t="n">
        <f aca="false">P19-Q19</f>
        <v>-3</v>
      </c>
    </row>
    <row r="20" customFormat="false" ht="15" hidden="false" customHeight="false" outlineLevel="0" collapsed="false">
      <c r="A20" s="12" t="s">
        <v>3812</v>
      </c>
      <c r="B20" s="0" t="s">
        <v>2931</v>
      </c>
      <c r="C20" s="1" t="n">
        <f aca="false">E20/$C$1*3000+7000</f>
        <v>7209.57746478873</v>
      </c>
      <c r="D20" s="39" t="n">
        <f aca="false">E20/F20</f>
        <v>2</v>
      </c>
      <c r="E20" s="0" t="n">
        <f aca="false">O20+N20*2+M20*4+I20*4+H20*8+G20*16</f>
        <v>124</v>
      </c>
      <c r="F20" s="0" t="n">
        <f aca="false">O20+N20+M20+I20+H20+G20</f>
        <v>62</v>
      </c>
      <c r="L20" s="0" t="n">
        <f aca="false">J20-K20</f>
        <v>0</v>
      </c>
      <c r="M20" s="0" t="n">
        <v>15</v>
      </c>
      <c r="N20" s="0" t="n">
        <v>17</v>
      </c>
      <c r="O20" s="0" t="n">
        <v>30</v>
      </c>
      <c r="P20" s="0" t="n">
        <v>56</v>
      </c>
      <c r="Q20" s="0" t="n">
        <v>98</v>
      </c>
      <c r="R20" s="0" t="n">
        <f aca="false">P20-Q20</f>
        <v>-42</v>
      </c>
    </row>
    <row r="21" customFormat="false" ht="15" hidden="false" customHeight="false" outlineLevel="0" collapsed="false">
      <c r="A21" s="4" t="s">
        <v>3812</v>
      </c>
      <c r="B21" s="4" t="s">
        <v>3818</v>
      </c>
      <c r="C21" s="40" t="n">
        <f aca="false">E21/$C$1*3000+7000</f>
        <v>7206.19718309859</v>
      </c>
      <c r="D21" s="41" t="n">
        <f aca="false">E21/F21</f>
        <v>2.25925925925926</v>
      </c>
      <c r="E21" s="4" t="n">
        <f aca="false">O21+N21*2+M21*4+I21*4+H21*8+G21*16</f>
        <v>122</v>
      </c>
      <c r="F21" s="4" t="n">
        <f aca="false">O21+N21+M21+I21+H21+G21</f>
        <v>54</v>
      </c>
      <c r="G21" s="4"/>
      <c r="H21" s="4"/>
      <c r="I21" s="4"/>
      <c r="J21" s="4"/>
      <c r="K21" s="4"/>
      <c r="L21" s="4" t="n">
        <f aca="false">J21-K21</f>
        <v>0</v>
      </c>
      <c r="M21" s="4" t="n">
        <v>19</v>
      </c>
      <c r="N21" s="4" t="n">
        <v>11</v>
      </c>
      <c r="O21" s="4" t="n">
        <v>24</v>
      </c>
      <c r="P21" s="4" t="n">
        <v>59</v>
      </c>
      <c r="Q21" s="4" t="n">
        <v>67</v>
      </c>
      <c r="R21" s="4" t="n">
        <f aca="false">P21-Q21</f>
        <v>-8</v>
      </c>
    </row>
    <row r="22" customFormat="false" ht="15" hidden="false" customHeight="false" outlineLevel="0" collapsed="false">
      <c r="A22" s="4" t="s">
        <v>3812</v>
      </c>
      <c r="B22" s="4" t="s">
        <v>2923</v>
      </c>
      <c r="C22" s="40" t="n">
        <f aca="false">E22/$C$1*3000+7000</f>
        <v>7194.3661971831</v>
      </c>
      <c r="D22" s="41" t="n">
        <f aca="false">E22/F22</f>
        <v>2.3469387755102</v>
      </c>
      <c r="E22" s="4" t="n">
        <f aca="false">O22+N22*2+M22*4+I22*4+H22*8+G22*16</f>
        <v>115</v>
      </c>
      <c r="F22" s="4" t="n">
        <f aca="false">O22+N22+M22+I22+H22+G22</f>
        <v>49</v>
      </c>
      <c r="G22" s="4"/>
      <c r="H22" s="4"/>
      <c r="I22" s="4"/>
      <c r="J22" s="4"/>
      <c r="K22" s="4"/>
      <c r="L22" s="4" t="n">
        <f aca="false">J22-K22</f>
        <v>0</v>
      </c>
      <c r="M22" s="4" t="n">
        <v>18</v>
      </c>
      <c r="N22" s="4" t="n">
        <v>12</v>
      </c>
      <c r="O22" s="4" t="n">
        <v>19</v>
      </c>
      <c r="P22" s="4" t="n">
        <v>55</v>
      </c>
      <c r="Q22" s="4" t="n">
        <v>52</v>
      </c>
      <c r="R22" s="4" t="n">
        <f aca="false">P22-Q22</f>
        <v>3</v>
      </c>
    </row>
    <row r="23" customFormat="false" ht="15" hidden="false" customHeight="false" outlineLevel="0" collapsed="false">
      <c r="A23" s="4" t="s">
        <v>3812</v>
      </c>
      <c r="B23" s="4" t="s">
        <v>3670</v>
      </c>
      <c r="C23" s="40" t="n">
        <f aca="false">E23/$C$1*3000+7000</f>
        <v>7192.67605633803</v>
      </c>
      <c r="D23" s="41" t="n">
        <f aca="false">E23/F23</f>
        <v>2.3265306122449</v>
      </c>
      <c r="E23" s="4" t="n">
        <f aca="false">O23+N23*2+M23*4+I23*4+H23*8+G23*16</f>
        <v>114</v>
      </c>
      <c r="F23" s="4" t="n">
        <f aca="false">O23+N23+M23+I23+H23+G23</f>
        <v>49</v>
      </c>
      <c r="G23" s="4"/>
      <c r="H23" s="4"/>
      <c r="I23" s="4"/>
      <c r="J23" s="4"/>
      <c r="K23" s="4"/>
      <c r="L23" s="4" t="n">
        <f aca="false">J23-K23</f>
        <v>0</v>
      </c>
      <c r="M23" s="4" t="n">
        <v>19</v>
      </c>
      <c r="N23" s="4" t="n">
        <v>8</v>
      </c>
      <c r="O23" s="4" t="n">
        <v>22</v>
      </c>
      <c r="P23" s="4" t="n">
        <v>54</v>
      </c>
      <c r="Q23" s="4" t="n">
        <v>57</v>
      </c>
      <c r="R23" s="4" t="n">
        <f aca="false">P23-Q23</f>
        <v>-3</v>
      </c>
    </row>
    <row r="24" customFormat="false" ht="15" hidden="false" customHeight="false" outlineLevel="0" collapsed="false">
      <c r="A24" s="12" t="s">
        <v>3812</v>
      </c>
      <c r="B24" s="0" t="s">
        <v>3819</v>
      </c>
      <c r="C24" s="1" t="n">
        <f aca="false">E24/$C$1*3000+7000</f>
        <v>7190.98591549296</v>
      </c>
      <c r="D24" s="39" t="n">
        <f aca="false">E24/F24</f>
        <v>1.98245614035088</v>
      </c>
      <c r="E24" s="0" t="n">
        <f aca="false">O24+N24*2+M24*4+I24*4+H24*8+G24*16</f>
        <v>113</v>
      </c>
      <c r="F24" s="0" t="n">
        <f aca="false">O24+N24+M24+I24+H24+G24</f>
        <v>57</v>
      </c>
      <c r="L24" s="0" t="n">
        <f aca="false">J24-K24</f>
        <v>0</v>
      </c>
      <c r="M24" s="0" t="n">
        <v>13</v>
      </c>
      <c r="N24" s="0" t="n">
        <v>17</v>
      </c>
      <c r="O24" s="0" t="n">
        <v>27</v>
      </c>
      <c r="P24" s="0" t="n">
        <v>56</v>
      </c>
      <c r="Q24" s="0" t="n">
        <v>82</v>
      </c>
      <c r="R24" s="0" t="n">
        <f aca="false">P24-Q24</f>
        <v>-26</v>
      </c>
    </row>
    <row r="25" customFormat="false" ht="15" hidden="false" customHeight="false" outlineLevel="0" collapsed="false">
      <c r="A25" s="4" t="s">
        <v>3812</v>
      </c>
      <c r="B25" s="4" t="s">
        <v>2243</v>
      </c>
      <c r="C25" s="40" t="n">
        <f aca="false">E25/$C$1*3000+7000</f>
        <v>7182.53521126761</v>
      </c>
      <c r="D25" s="41" t="n">
        <f aca="false">E25/F25</f>
        <v>1.96363636363636</v>
      </c>
      <c r="E25" s="4" t="n">
        <f aca="false">O25+N25*2+M25*4+I25*4+H25*8+G25*16</f>
        <v>108</v>
      </c>
      <c r="F25" s="4" t="n">
        <f aca="false">O25+N25+M25+I25+H25+G25</f>
        <v>55</v>
      </c>
      <c r="G25" s="4"/>
      <c r="H25" s="4"/>
      <c r="I25" s="4"/>
      <c r="J25" s="4"/>
      <c r="K25" s="4"/>
      <c r="L25" s="4" t="n">
        <f aca="false">J25-K25</f>
        <v>0</v>
      </c>
      <c r="M25" s="4" t="n">
        <v>14</v>
      </c>
      <c r="N25" s="4" t="n">
        <v>11</v>
      </c>
      <c r="O25" s="4" t="n">
        <v>30</v>
      </c>
      <c r="P25" s="4" t="n">
        <v>37</v>
      </c>
      <c r="Q25" s="4" t="n">
        <v>82</v>
      </c>
      <c r="R25" s="4" t="n">
        <f aca="false">P25-Q25</f>
        <v>-45</v>
      </c>
    </row>
    <row r="26" customFormat="false" ht="15" hidden="false" customHeight="false" outlineLevel="0" collapsed="false">
      <c r="A26" s="4" t="s">
        <v>3812</v>
      </c>
      <c r="B26" s="4" t="s">
        <v>2229</v>
      </c>
      <c r="C26" s="40" t="n">
        <f aca="false">E26/$C$1*3000+7000</f>
        <v>7143.66197183099</v>
      </c>
      <c r="D26" s="41" t="n">
        <f aca="false">E26/F26</f>
        <v>2.02380952380952</v>
      </c>
      <c r="E26" s="4" t="n">
        <f aca="false">O26+N26*2+M26*4+I26*4+H26*8+G26*16</f>
        <v>85</v>
      </c>
      <c r="F26" s="4" t="n">
        <f aca="false">O26+N26+M26+I26+H26+G26</f>
        <v>42</v>
      </c>
      <c r="G26" s="4"/>
      <c r="H26" s="4"/>
      <c r="I26" s="4"/>
      <c r="J26" s="4"/>
      <c r="K26" s="4"/>
      <c r="L26" s="4" t="n">
        <f aca="false">J26-K26</f>
        <v>0</v>
      </c>
      <c r="M26" s="4" t="n">
        <v>12</v>
      </c>
      <c r="N26" s="4" t="n">
        <v>7</v>
      </c>
      <c r="O26" s="4" t="n">
        <v>23</v>
      </c>
      <c r="P26" s="4" t="n">
        <v>44</v>
      </c>
      <c r="Q26" s="4" t="n">
        <v>86</v>
      </c>
      <c r="R26" s="4" t="n">
        <f aca="false">P26-Q26</f>
        <v>-42</v>
      </c>
    </row>
    <row r="27" customFormat="false" ht="15" hidden="false" customHeight="false" outlineLevel="0" collapsed="false">
      <c r="A27" s="12" t="s">
        <v>3812</v>
      </c>
      <c r="B27" s="0" t="s">
        <v>3820</v>
      </c>
      <c r="C27" s="1" t="n">
        <f aca="false">E27/$C$1*3000+7000</f>
        <v>7141.97183098592</v>
      </c>
      <c r="D27" s="39" t="n">
        <f aca="false">E27/F27</f>
        <v>2.04878048780488</v>
      </c>
      <c r="E27" s="0" t="n">
        <f aca="false">O27+N27*2+M27*4+I27*4+H27*8+G27*16</f>
        <v>84</v>
      </c>
      <c r="F27" s="0" t="n">
        <f aca="false">O27+N27+M27+I27+H27+G27</f>
        <v>41</v>
      </c>
      <c r="L27" s="0" t="n">
        <f aca="false">J27-K27</f>
        <v>0</v>
      </c>
      <c r="M27" s="0" t="n">
        <v>11</v>
      </c>
      <c r="N27" s="0" t="n">
        <v>10</v>
      </c>
      <c r="O27" s="0" t="n">
        <v>20</v>
      </c>
      <c r="P27" s="0" t="n">
        <v>48</v>
      </c>
      <c r="Q27" s="0" t="n">
        <v>64</v>
      </c>
      <c r="R27" s="0" t="n">
        <f aca="false">P27-Q27</f>
        <v>-16</v>
      </c>
    </row>
    <row r="28" customFormat="false" ht="15" hidden="false" customHeight="false" outlineLevel="0" collapsed="false">
      <c r="A28" s="4" t="s">
        <v>3812</v>
      </c>
      <c r="B28" s="4" t="s">
        <v>2251</v>
      </c>
      <c r="C28" s="40" t="n">
        <f aca="false">E28/$C$1*3000+7000</f>
        <v>7138.59154929578</v>
      </c>
      <c r="D28" s="41" t="n">
        <f aca="false">E28/F28</f>
        <v>1.90697674418605</v>
      </c>
      <c r="E28" s="4" t="n">
        <f aca="false">O28+N28*2+M28*4+I28*4+H28*8+G28*16</f>
        <v>82</v>
      </c>
      <c r="F28" s="4" t="n">
        <f aca="false">O28+N28+M28+I28+H28+G28</f>
        <v>43</v>
      </c>
      <c r="G28" s="4"/>
      <c r="H28" s="4"/>
      <c r="I28" s="4"/>
      <c r="J28" s="4"/>
      <c r="K28" s="4"/>
      <c r="L28" s="4" t="n">
        <f aca="false">J28-K28</f>
        <v>0</v>
      </c>
      <c r="M28" s="4" t="n">
        <v>10</v>
      </c>
      <c r="N28" s="4" t="n">
        <v>9</v>
      </c>
      <c r="O28" s="4" t="n">
        <v>24</v>
      </c>
      <c r="P28" s="4" t="n">
        <v>37</v>
      </c>
      <c r="Q28" s="4" t="n">
        <v>67</v>
      </c>
      <c r="R28" s="4" t="n">
        <f aca="false">P28-Q28</f>
        <v>-30</v>
      </c>
    </row>
    <row r="29" customFormat="false" ht="15" hidden="false" customHeight="false" outlineLevel="0" collapsed="false">
      <c r="A29" s="4" t="s">
        <v>3812</v>
      </c>
      <c r="B29" s="4" t="s">
        <v>2245</v>
      </c>
      <c r="C29" s="40" t="n">
        <f aca="false">E29/$C$1*3000+7000</f>
        <v>7131.83098591549</v>
      </c>
      <c r="D29" s="41" t="n">
        <f aca="false">E29/F29</f>
        <v>2.4375</v>
      </c>
      <c r="E29" s="4" t="n">
        <f aca="false">O29+N29*2+M29*4+I29*4+H29*8+G29*16</f>
        <v>78</v>
      </c>
      <c r="F29" s="4" t="n">
        <f aca="false">O29+N29+M29+I29+H29+G29</f>
        <v>32</v>
      </c>
      <c r="G29" s="4"/>
      <c r="H29" s="4"/>
      <c r="I29" s="4"/>
      <c r="J29" s="4"/>
      <c r="K29" s="4"/>
      <c r="L29" s="4" t="n">
        <f aca="false">J29-K29</f>
        <v>0</v>
      </c>
      <c r="M29" s="4" t="n">
        <v>13</v>
      </c>
      <c r="N29" s="4" t="n">
        <v>7</v>
      </c>
      <c r="O29" s="4" t="n">
        <v>12</v>
      </c>
      <c r="P29" s="4" t="n">
        <v>46</v>
      </c>
      <c r="Q29" s="4" t="n">
        <v>41</v>
      </c>
      <c r="R29" s="4" t="n">
        <f aca="false">P29-Q29</f>
        <v>5</v>
      </c>
    </row>
    <row r="30" customFormat="false" ht="15" hidden="false" customHeight="false" outlineLevel="0" collapsed="false">
      <c r="A30" s="12" t="s">
        <v>3812</v>
      </c>
      <c r="B30" s="0" t="s">
        <v>3821</v>
      </c>
      <c r="C30" s="1" t="n">
        <f aca="false">E30/$C$1*3000+7000</f>
        <v>7123.38028169014</v>
      </c>
      <c r="D30" s="39" t="n">
        <f aca="false">E30/F30</f>
        <v>2.21212121212121</v>
      </c>
      <c r="E30" s="0" t="n">
        <f aca="false">O30+N30*2+M30*4+I30*4+H30*8+G30*16</f>
        <v>73</v>
      </c>
      <c r="F30" s="0" t="n">
        <f aca="false">O30+N30+M30+I30+H30+G30</f>
        <v>33</v>
      </c>
      <c r="L30" s="0" t="n">
        <f aca="false">J30-K30</f>
        <v>0</v>
      </c>
      <c r="M30" s="0" t="n">
        <v>11</v>
      </c>
      <c r="N30" s="0" t="n">
        <v>7</v>
      </c>
      <c r="O30" s="0" t="n">
        <v>15</v>
      </c>
      <c r="P30" s="0" t="n">
        <v>38</v>
      </c>
      <c r="Q30" s="0" t="n">
        <v>44</v>
      </c>
      <c r="R30" s="0" t="n">
        <f aca="false">P30-Q30</f>
        <v>-6</v>
      </c>
    </row>
    <row r="31" customFormat="false" ht="15" hidden="false" customHeight="false" outlineLevel="0" collapsed="false">
      <c r="A31" s="12" t="s">
        <v>3812</v>
      </c>
      <c r="B31" s="0" t="s">
        <v>3822</v>
      </c>
      <c r="C31" s="1" t="n">
        <f aca="false">E31/$C$1*3000+7000</f>
        <v>7123.38028169014</v>
      </c>
      <c r="D31" s="39" t="n">
        <f aca="false">E31/F31</f>
        <v>2.14705882352941</v>
      </c>
      <c r="E31" s="0" t="n">
        <f aca="false">O31+N31*2+M31*4+I31*4+H31*8+G31*16</f>
        <v>73</v>
      </c>
      <c r="F31" s="0" t="n">
        <f aca="false">O31+N31+M31+I31+H31+G31</f>
        <v>34</v>
      </c>
      <c r="L31" s="0" t="n">
        <f aca="false">J31-K31</f>
        <v>0</v>
      </c>
      <c r="M31" s="0" t="n">
        <v>11</v>
      </c>
      <c r="N31" s="0" t="n">
        <v>6</v>
      </c>
      <c r="O31" s="0" t="n">
        <v>17</v>
      </c>
      <c r="P31" s="0" t="n">
        <v>34</v>
      </c>
      <c r="Q31" s="0" t="n">
        <v>55</v>
      </c>
      <c r="R31" s="0" t="n">
        <f aca="false">P31-Q31</f>
        <v>-21</v>
      </c>
    </row>
    <row r="32" customFormat="false" ht="15" hidden="false" customHeight="false" outlineLevel="0" collapsed="false">
      <c r="A32" s="12" t="s">
        <v>3812</v>
      </c>
      <c r="B32" s="0" t="s">
        <v>3823</v>
      </c>
      <c r="C32" s="1" t="n">
        <f aca="false">E32/$C$1*3000+7000</f>
        <v>7120</v>
      </c>
      <c r="D32" s="39" t="n">
        <f aca="false">E32/F32</f>
        <v>1.82051282051282</v>
      </c>
      <c r="E32" s="0" t="n">
        <f aca="false">O32+N32*2+M32*4+I32*4+H32*8+G32*16</f>
        <v>71</v>
      </c>
      <c r="F32" s="0" t="n">
        <f aca="false">O32+N32+M32+I32+H32+G32</f>
        <v>39</v>
      </c>
      <c r="L32" s="0" t="n">
        <f aca="false">J32-K32</f>
        <v>0</v>
      </c>
      <c r="M32" s="0" t="n">
        <v>8</v>
      </c>
      <c r="N32" s="0" t="n">
        <v>8</v>
      </c>
      <c r="O32" s="0" t="n">
        <v>23</v>
      </c>
      <c r="P32" s="0" t="n">
        <v>34</v>
      </c>
      <c r="Q32" s="0" t="n">
        <v>79</v>
      </c>
      <c r="R32" s="0" t="n">
        <f aca="false">P32-Q32</f>
        <v>-45</v>
      </c>
    </row>
    <row r="33" customFormat="false" ht="15" hidden="false" customHeight="false" outlineLevel="0" collapsed="false">
      <c r="A33" s="12" t="s">
        <v>3812</v>
      </c>
      <c r="B33" s="0" t="s">
        <v>3680</v>
      </c>
      <c r="C33" s="1" t="n">
        <f aca="false">E33/$C$1*3000+7000</f>
        <v>7109.85915492958</v>
      </c>
      <c r="D33" s="39" t="n">
        <f aca="false">E33/F33</f>
        <v>1.85714285714286</v>
      </c>
      <c r="E33" s="0" t="n">
        <f aca="false">O33+N33*2+M33*4+I33*4+H33*8+G33*16</f>
        <v>65</v>
      </c>
      <c r="F33" s="0" t="n">
        <f aca="false">O33+N33+M33+I33+H33+G33</f>
        <v>35</v>
      </c>
      <c r="L33" s="0" t="n">
        <f aca="false">J33-K33</f>
        <v>0</v>
      </c>
      <c r="M33" s="0" t="n">
        <v>7</v>
      </c>
      <c r="N33" s="0" t="n">
        <v>9</v>
      </c>
      <c r="O33" s="0" t="n">
        <v>19</v>
      </c>
      <c r="P33" s="0" t="n">
        <v>30</v>
      </c>
      <c r="Q33" s="0" t="n">
        <v>51</v>
      </c>
      <c r="R33" s="0" t="n">
        <f aca="false">P33-Q33</f>
        <v>-21</v>
      </c>
    </row>
    <row r="34" customFormat="false" ht="15" hidden="false" customHeight="false" outlineLevel="0" collapsed="false">
      <c r="A34" s="12" t="s">
        <v>3812</v>
      </c>
      <c r="B34" s="0" t="s">
        <v>3824</v>
      </c>
      <c r="C34" s="1" t="n">
        <f aca="false">E34/$C$1*3000+7000</f>
        <v>7108.16901408451</v>
      </c>
      <c r="D34" s="39" t="n">
        <f aca="false">E34/F34</f>
        <v>1.93939393939394</v>
      </c>
      <c r="E34" s="0" t="n">
        <f aca="false">O34+N34*2+M34*4+I34*4+H34*8+G34*16</f>
        <v>64</v>
      </c>
      <c r="F34" s="0" t="n">
        <f aca="false">O34+N34+M34+I34+H34+G34</f>
        <v>33</v>
      </c>
      <c r="L34" s="0" t="n">
        <f aca="false">J34-K34</f>
        <v>0</v>
      </c>
      <c r="M34" s="0" t="n">
        <v>7</v>
      </c>
      <c r="N34" s="0" t="n">
        <v>10</v>
      </c>
      <c r="O34" s="0" t="n">
        <v>16</v>
      </c>
      <c r="P34" s="0" t="n">
        <v>34</v>
      </c>
      <c r="Q34" s="0" t="n">
        <v>45</v>
      </c>
      <c r="R34" s="0" t="n">
        <f aca="false">P34-Q34</f>
        <v>-11</v>
      </c>
    </row>
    <row r="35" customFormat="false" ht="15" hidden="false" customHeight="false" outlineLevel="0" collapsed="false">
      <c r="A35" s="12" t="s">
        <v>3812</v>
      </c>
      <c r="B35" s="0" t="s">
        <v>3825</v>
      </c>
      <c r="C35" s="1" t="n">
        <f aca="false">E35/$C$1*3000+7000</f>
        <v>7103.0985915493</v>
      </c>
      <c r="D35" s="39" t="n">
        <f aca="false">E35/F35</f>
        <v>1.90625</v>
      </c>
      <c r="E35" s="0" t="n">
        <f aca="false">O35+N35*2+M35*4+I35*4+H35*8+G35*16</f>
        <v>61</v>
      </c>
      <c r="F35" s="0" t="n">
        <f aca="false">O35+N35+M35+I35+H35+G35</f>
        <v>32</v>
      </c>
      <c r="L35" s="0" t="n">
        <f aca="false">J35-K35</f>
        <v>0</v>
      </c>
      <c r="M35" s="0" t="n">
        <v>7</v>
      </c>
      <c r="N35" s="0" t="n">
        <v>8</v>
      </c>
      <c r="O35" s="0" t="n">
        <v>17</v>
      </c>
      <c r="P35" s="0" t="n">
        <v>29</v>
      </c>
      <c r="Q35" s="0" t="n">
        <v>49</v>
      </c>
      <c r="R35" s="0" t="n">
        <f aca="false">P35-Q35</f>
        <v>-20</v>
      </c>
    </row>
    <row r="36" customFormat="false" ht="15" hidden="false" customHeight="false" outlineLevel="0" collapsed="false">
      <c r="A36" s="4" t="s">
        <v>3812</v>
      </c>
      <c r="B36" s="4" t="s">
        <v>2232</v>
      </c>
      <c r="C36" s="40" t="n">
        <f aca="false">E36/$C$1*3000+7000</f>
        <v>7099.71830985915</v>
      </c>
      <c r="D36" s="41" t="n">
        <f aca="false">E36/F36</f>
        <v>2.26923076923077</v>
      </c>
      <c r="E36" s="4" t="n">
        <f aca="false">O36+N36*2+M36*4+I36*4+H36*8+G36*16</f>
        <v>59</v>
      </c>
      <c r="F36" s="4" t="n">
        <f aca="false">O36+N36+M36+I36+H36+G36</f>
        <v>26</v>
      </c>
      <c r="G36" s="4"/>
      <c r="H36" s="4"/>
      <c r="I36" s="4"/>
      <c r="J36" s="4"/>
      <c r="K36" s="4"/>
      <c r="L36" s="4" t="n">
        <f aca="false">J36-K36</f>
        <v>0</v>
      </c>
      <c r="M36" s="4" t="n">
        <v>10</v>
      </c>
      <c r="N36" s="4" t="n">
        <v>3</v>
      </c>
      <c r="O36" s="4" t="n">
        <v>13</v>
      </c>
      <c r="P36" s="4" t="n">
        <v>28</v>
      </c>
      <c r="Q36" s="4" t="n">
        <v>33</v>
      </c>
      <c r="R36" s="4" t="n">
        <f aca="false">P36-Q36</f>
        <v>-5</v>
      </c>
    </row>
    <row r="37" customFormat="false" ht="15" hidden="false" customHeight="false" outlineLevel="0" collapsed="false">
      <c r="A37" s="12" t="s">
        <v>3812</v>
      </c>
      <c r="B37" s="0" t="s">
        <v>3826</v>
      </c>
      <c r="C37" s="1" t="n">
        <f aca="false">E37/$C$1*3000+7000</f>
        <v>7094.64788732394</v>
      </c>
      <c r="D37" s="39" t="n">
        <f aca="false">E37/F37</f>
        <v>1.86666666666667</v>
      </c>
      <c r="E37" s="0" t="n">
        <f aca="false">O37+N37*2+M37*4+I37*4+H37*8+G37*16</f>
        <v>56</v>
      </c>
      <c r="F37" s="0" t="n">
        <f aca="false">O37+N37+M37+I37+H37+G37</f>
        <v>30</v>
      </c>
      <c r="L37" s="0" t="n">
        <f aca="false">J37-K37</f>
        <v>0</v>
      </c>
      <c r="M37" s="0" t="n">
        <v>7</v>
      </c>
      <c r="N37" s="0" t="n">
        <v>5</v>
      </c>
      <c r="O37" s="0" t="n">
        <v>18</v>
      </c>
      <c r="P37" s="0" t="n">
        <v>26</v>
      </c>
      <c r="Q37" s="0" t="n">
        <v>48</v>
      </c>
      <c r="R37" s="0" t="n">
        <f aca="false">P37-Q37</f>
        <v>-22</v>
      </c>
    </row>
    <row r="38" customFormat="false" ht="15" hidden="false" customHeight="false" outlineLevel="0" collapsed="false">
      <c r="A38" s="4" t="s">
        <v>3812</v>
      </c>
      <c r="B38" s="4" t="s">
        <v>2247</v>
      </c>
      <c r="C38" s="40" t="n">
        <f aca="false">E38/$C$1*3000+7000</f>
        <v>7086.19718309859</v>
      </c>
      <c r="D38" s="41" t="n">
        <f aca="false">E38/F38</f>
        <v>1.96153846153846</v>
      </c>
      <c r="E38" s="4" t="n">
        <f aca="false">O38+N38*2+M38*4+I38*4+H38*8+G38*16</f>
        <v>51</v>
      </c>
      <c r="F38" s="4" t="n">
        <f aca="false">O38+N38+M38+I38+H38+G38</f>
        <v>26</v>
      </c>
      <c r="G38" s="4"/>
      <c r="H38" s="4"/>
      <c r="I38" s="4"/>
      <c r="J38" s="4"/>
      <c r="K38" s="4"/>
      <c r="L38" s="4" t="n">
        <f aca="false">J38-K38</f>
        <v>0</v>
      </c>
      <c r="M38" s="4" t="n">
        <v>7</v>
      </c>
      <c r="N38" s="4" t="n">
        <v>4</v>
      </c>
      <c r="O38" s="4" t="n">
        <v>15</v>
      </c>
      <c r="P38" s="4" t="n">
        <v>21</v>
      </c>
      <c r="Q38" s="4" t="n">
        <v>45</v>
      </c>
      <c r="R38" s="4" t="n">
        <f aca="false">P38-Q38</f>
        <v>-24</v>
      </c>
    </row>
    <row r="39" customFormat="false" ht="15" hidden="false" customHeight="false" outlineLevel="0" collapsed="false">
      <c r="A39" s="4" t="s">
        <v>3812</v>
      </c>
      <c r="B39" s="4" t="s">
        <v>2236</v>
      </c>
      <c r="C39" s="40" t="n">
        <f aca="false">E39/$C$1*3000+7000</f>
        <v>7076.05633802817</v>
      </c>
      <c r="D39" s="41" t="n">
        <f aca="false">E39/F39</f>
        <v>2.04545454545455</v>
      </c>
      <c r="E39" s="4" t="n">
        <f aca="false">O39+N39*2+M39*4+I39*4+H39*8+G39*16</f>
        <v>45</v>
      </c>
      <c r="F39" s="4" t="n">
        <f aca="false">O39+N39+M39+I39+H39+G39</f>
        <v>22</v>
      </c>
      <c r="G39" s="4"/>
      <c r="H39" s="4"/>
      <c r="I39" s="4"/>
      <c r="J39" s="4"/>
      <c r="K39" s="4"/>
      <c r="L39" s="4" t="n">
        <f aca="false">J39-K39</f>
        <v>0</v>
      </c>
      <c r="M39" s="4" t="n">
        <v>6</v>
      </c>
      <c r="N39" s="4" t="n">
        <v>5</v>
      </c>
      <c r="O39" s="4" t="n">
        <v>11</v>
      </c>
      <c r="P39" s="4" t="n">
        <v>18</v>
      </c>
      <c r="Q39" s="4" t="n">
        <v>33</v>
      </c>
      <c r="R39" s="4" t="n">
        <f aca="false">P39-Q39</f>
        <v>-15</v>
      </c>
    </row>
    <row r="40" customFormat="false" ht="15" hidden="false" customHeight="false" outlineLevel="0" collapsed="false">
      <c r="A40" s="12" t="s">
        <v>3812</v>
      </c>
      <c r="B40" s="0" t="s">
        <v>3665</v>
      </c>
      <c r="C40" s="1" t="n">
        <f aca="false">E40/$C$1*3000+7000</f>
        <v>7057.46478873239</v>
      </c>
      <c r="D40" s="39" t="n">
        <f aca="false">E40/F40</f>
        <v>2.125</v>
      </c>
      <c r="E40" s="0" t="n">
        <f aca="false">O40+N40*2+M40*4+I40*4+H40*8+G40*16</f>
        <v>34</v>
      </c>
      <c r="F40" s="0" t="n">
        <f aca="false">O40+N40+M40+I40+H40+G40</f>
        <v>16</v>
      </c>
      <c r="L40" s="0" t="n">
        <f aca="false">J40-K40</f>
        <v>0</v>
      </c>
      <c r="M40" s="0" t="n">
        <v>5</v>
      </c>
      <c r="N40" s="0" t="n">
        <v>3</v>
      </c>
      <c r="O40" s="0" t="n">
        <v>8</v>
      </c>
      <c r="P40" s="0" t="n">
        <v>12</v>
      </c>
      <c r="Q40" s="0" t="n">
        <v>20</v>
      </c>
      <c r="R40" s="0" t="n">
        <f aca="false">P40-Q40</f>
        <v>-8</v>
      </c>
    </row>
    <row r="41" customFormat="false" ht="15" hidden="false" customHeight="false" outlineLevel="0" collapsed="false">
      <c r="A41" s="12" t="s">
        <v>3812</v>
      </c>
      <c r="B41" s="0" t="s">
        <v>3827</v>
      </c>
      <c r="C41" s="1" t="n">
        <f aca="false">E41/$C$1*3000+7000</f>
        <v>7057.46478873239</v>
      </c>
      <c r="D41" s="39" t="n">
        <f aca="false">E41/F41</f>
        <v>1.54545454545455</v>
      </c>
      <c r="E41" s="0" t="n">
        <f aca="false">O41+N41*2+M41*4+I41*4+H41*8+G41*16</f>
        <v>34</v>
      </c>
      <c r="F41" s="0" t="n">
        <f aca="false">O41+N41+M41+I41+H41+G41</f>
        <v>22</v>
      </c>
      <c r="L41" s="0" t="n">
        <f aca="false">J41-K41</f>
        <v>0</v>
      </c>
      <c r="M41" s="0" t="n">
        <v>2</v>
      </c>
      <c r="N41" s="0" t="n">
        <v>6</v>
      </c>
      <c r="O41" s="0" t="n">
        <v>14</v>
      </c>
      <c r="P41" s="0" t="n">
        <v>13</v>
      </c>
      <c r="Q41" s="0" t="n">
        <v>50</v>
      </c>
      <c r="R41" s="0" t="n">
        <f aca="false">P41-Q41</f>
        <v>-37</v>
      </c>
    </row>
    <row r="42" customFormat="false" ht="15" hidden="false" customHeight="false" outlineLevel="0" collapsed="false">
      <c r="A42" s="4" t="s">
        <v>3812</v>
      </c>
      <c r="B42" s="4" t="s">
        <v>3672</v>
      </c>
      <c r="C42" s="40" t="n">
        <f aca="false">E42/$C$1*3000+7000</f>
        <v>7049.01408450704</v>
      </c>
      <c r="D42" s="41" t="n">
        <f aca="false">E42/F42</f>
        <v>1.61111111111111</v>
      </c>
      <c r="E42" s="4" t="n">
        <f aca="false">O42+N42*2+M42*4+I42*4+H42*8+G42*16</f>
        <v>29</v>
      </c>
      <c r="F42" s="4" t="n">
        <f aca="false">O42+N42+M42+I42+H42+G42</f>
        <v>18</v>
      </c>
      <c r="G42" s="4"/>
      <c r="H42" s="4"/>
      <c r="I42" s="4"/>
      <c r="J42" s="4"/>
      <c r="K42" s="4"/>
      <c r="L42" s="4" t="n">
        <f aca="false">J42-K42</f>
        <v>0</v>
      </c>
      <c r="M42" s="4" t="n">
        <v>3</v>
      </c>
      <c r="N42" s="4" t="n">
        <v>2</v>
      </c>
      <c r="O42" s="4" t="n">
        <v>13</v>
      </c>
      <c r="P42" s="4" t="n">
        <v>16</v>
      </c>
      <c r="Q42" s="4" t="n">
        <v>34</v>
      </c>
      <c r="R42" s="4" t="n">
        <f aca="false">P42-Q42</f>
        <v>-18</v>
      </c>
    </row>
    <row r="43" customFormat="false" ht="15" hidden="false" customHeight="false" outlineLevel="0" collapsed="false">
      <c r="A43" s="4" t="s">
        <v>3812</v>
      </c>
      <c r="B43" s="4" t="s">
        <v>3669</v>
      </c>
      <c r="C43" s="40" t="n">
        <f aca="false">E43/$C$1*3000+7000</f>
        <v>7042.25352112676</v>
      </c>
      <c r="D43" s="41" t="n">
        <f aca="false">E43/F43</f>
        <v>2.08333333333333</v>
      </c>
      <c r="E43" s="4" t="n">
        <f aca="false">O43+N43*2+M43*4+I43*4+H43*8+G43*16</f>
        <v>25</v>
      </c>
      <c r="F43" s="4" t="n">
        <f aca="false">O43+N43+M43+I43+H43+G43</f>
        <v>12</v>
      </c>
      <c r="G43" s="4"/>
      <c r="H43" s="4"/>
      <c r="I43" s="4"/>
      <c r="J43" s="4"/>
      <c r="K43" s="4"/>
      <c r="L43" s="4" t="n">
        <f aca="false">J43-K43</f>
        <v>0</v>
      </c>
      <c r="M43" s="4" t="n">
        <v>4</v>
      </c>
      <c r="N43" s="4" t="n">
        <v>1</v>
      </c>
      <c r="O43" s="4" t="n">
        <v>7</v>
      </c>
      <c r="P43" s="4" t="n">
        <v>12</v>
      </c>
      <c r="Q43" s="4" t="n">
        <v>17</v>
      </c>
      <c r="R43" s="4" t="n">
        <f aca="false">P43-Q43</f>
        <v>-5</v>
      </c>
    </row>
    <row r="44" customFormat="false" ht="15" hidden="false" customHeight="false" outlineLevel="0" collapsed="false">
      <c r="A44" s="12" t="s">
        <v>3812</v>
      </c>
      <c r="B44" s="0" t="s">
        <v>3828</v>
      </c>
      <c r="C44" s="1" t="n">
        <f aca="false">E44/$C$1*3000+7000</f>
        <v>7040.56338028169</v>
      </c>
      <c r="D44" s="39" t="n">
        <f aca="false">E44/F44</f>
        <v>1.6</v>
      </c>
      <c r="E44" s="0" t="n">
        <f aca="false">O44+N44*2+M44*4+I44*4+H44*8+G44*16</f>
        <v>24</v>
      </c>
      <c r="F44" s="0" t="n">
        <f aca="false">O44+N44+M44+I44+H44+G44</f>
        <v>15</v>
      </c>
      <c r="L44" s="0" t="n">
        <f aca="false">J44-K44</f>
        <v>0</v>
      </c>
      <c r="M44" s="0" t="n">
        <v>2</v>
      </c>
      <c r="N44" s="0" t="n">
        <v>3</v>
      </c>
      <c r="O44" s="0" t="n">
        <v>10</v>
      </c>
      <c r="P44" s="0" t="n">
        <v>7</v>
      </c>
      <c r="Q44" s="0" t="n">
        <v>36</v>
      </c>
      <c r="R44" s="0" t="n">
        <f aca="false">P44-Q44</f>
        <v>-29</v>
      </c>
    </row>
    <row r="45" customFormat="false" ht="15" hidden="false" customHeight="false" outlineLevel="0" collapsed="false">
      <c r="A45" s="12" t="s">
        <v>3812</v>
      </c>
      <c r="B45" s="0" t="s">
        <v>3829</v>
      </c>
      <c r="C45" s="1" t="n">
        <f aca="false">E45/$C$1*3000+7000</f>
        <v>7035.49295774648</v>
      </c>
      <c r="D45" s="39" t="n">
        <f aca="false">E45/F45</f>
        <v>1.3125</v>
      </c>
      <c r="E45" s="0" t="n">
        <f aca="false">O45+N45*2+M45*4+I45*4+H45*8+G45*16</f>
        <v>21</v>
      </c>
      <c r="F45" s="0" t="n">
        <f aca="false">O45+N45+M45+I45+H45+G45</f>
        <v>16</v>
      </c>
      <c r="L45" s="0" t="n">
        <f aca="false">J45-K45</f>
        <v>0</v>
      </c>
      <c r="M45" s="0" t="n">
        <v>1</v>
      </c>
      <c r="N45" s="0" t="n">
        <v>2</v>
      </c>
      <c r="O45" s="0" t="n">
        <v>13</v>
      </c>
      <c r="P45" s="0" t="n">
        <v>12</v>
      </c>
      <c r="Q45" s="0" t="n">
        <v>44</v>
      </c>
      <c r="R45" s="0" t="n">
        <f aca="false">P45-Q45</f>
        <v>-32</v>
      </c>
    </row>
    <row r="46" customFormat="false" ht="15" hidden="false" customHeight="false" outlineLevel="0" collapsed="false">
      <c r="A46" s="4" t="s">
        <v>3812</v>
      </c>
      <c r="B46" s="4" t="s">
        <v>2926</v>
      </c>
      <c r="C46" s="40" t="n">
        <f aca="false">E46/$C$1*3000+7000</f>
        <v>7032.11267605634</v>
      </c>
      <c r="D46" s="41" t="n">
        <f aca="false">E46/F46</f>
        <v>1.35714285714286</v>
      </c>
      <c r="E46" s="4" t="n">
        <f aca="false">O46+N46*2+M46*4+I46*4+H46*8+G46*16</f>
        <v>19</v>
      </c>
      <c r="F46" s="4" t="n">
        <f aca="false">O46+N46+M46+I46+H46+G46</f>
        <v>14</v>
      </c>
      <c r="G46" s="4"/>
      <c r="H46" s="4"/>
      <c r="I46" s="4"/>
      <c r="J46" s="4"/>
      <c r="K46" s="4"/>
      <c r="L46" s="4" t="n">
        <f aca="false">J46-K46</f>
        <v>0</v>
      </c>
      <c r="M46" s="4" t="n">
        <v>1</v>
      </c>
      <c r="N46" s="4" t="n">
        <v>2</v>
      </c>
      <c r="O46" s="4" t="n">
        <v>11</v>
      </c>
      <c r="P46" s="4" t="n">
        <v>7</v>
      </c>
      <c r="Q46" s="4" t="n">
        <v>33</v>
      </c>
      <c r="R46" s="4" t="n">
        <f aca="false">P46-Q46</f>
        <v>-26</v>
      </c>
    </row>
    <row r="47" customFormat="false" ht="15" hidden="false" customHeight="false" outlineLevel="0" collapsed="false">
      <c r="A47" s="4" t="s">
        <v>3812</v>
      </c>
      <c r="B47" s="4" t="s">
        <v>3830</v>
      </c>
      <c r="C47" s="40" t="n">
        <f aca="false">E47/$C$1*3000+7000</f>
        <v>7027.04225352113</v>
      </c>
      <c r="D47" s="41" t="n">
        <f aca="false">E47/F47</f>
        <v>1.6</v>
      </c>
      <c r="E47" s="4" t="n">
        <f aca="false">O47+N47*2+M47*4+I47*4+H47*8+G47*16</f>
        <v>16</v>
      </c>
      <c r="F47" s="4" t="n">
        <f aca="false">O47+N47+M47+I47+H47+G47</f>
        <v>10</v>
      </c>
      <c r="G47" s="4"/>
      <c r="H47" s="4"/>
      <c r="I47" s="4"/>
      <c r="J47" s="4"/>
      <c r="K47" s="4"/>
      <c r="L47" s="4" t="n">
        <f aca="false">J47-K47</f>
        <v>0</v>
      </c>
      <c r="M47" s="4" t="n">
        <v>1</v>
      </c>
      <c r="N47" s="4" t="n">
        <v>3</v>
      </c>
      <c r="O47" s="4" t="n">
        <v>6</v>
      </c>
      <c r="P47" s="4" t="n">
        <v>6</v>
      </c>
      <c r="Q47" s="4" t="n">
        <v>15</v>
      </c>
      <c r="R47" s="4" t="n">
        <f aca="false">P47-Q47</f>
        <v>-9</v>
      </c>
    </row>
    <row r="48" customFormat="false" ht="15" hidden="false" customHeight="false" outlineLevel="0" collapsed="false">
      <c r="A48" s="12" t="s">
        <v>3812</v>
      </c>
      <c r="B48" s="0" t="s">
        <v>3831</v>
      </c>
      <c r="C48" s="1" t="n">
        <f aca="false">E48/$C$1*3000+7000</f>
        <v>7025.35211267606</v>
      </c>
      <c r="D48" s="39" t="n">
        <f aca="false">E48/F48</f>
        <v>1.36363636363636</v>
      </c>
      <c r="E48" s="0" t="n">
        <f aca="false">O48+N48*2+M48*4+I48*4+H48*8+G48*16</f>
        <v>15</v>
      </c>
      <c r="F48" s="0" t="n">
        <f aca="false">O48+N48+M48+I48+H48+G48</f>
        <v>11</v>
      </c>
      <c r="L48" s="0" t="n">
        <f aca="false">J48-K48</f>
        <v>0</v>
      </c>
      <c r="M48" s="0" t="n">
        <v>1</v>
      </c>
      <c r="N48" s="0" t="n">
        <v>1</v>
      </c>
      <c r="O48" s="0" t="n">
        <v>9</v>
      </c>
      <c r="P48" s="0" t="n">
        <v>5</v>
      </c>
      <c r="Q48" s="0" t="n">
        <v>48</v>
      </c>
      <c r="R48" s="0" t="n">
        <f aca="false">P48-Q48</f>
        <v>-43</v>
      </c>
    </row>
    <row r="49" customFormat="false" ht="15" hidden="false" customHeight="false" outlineLevel="0" collapsed="false">
      <c r="A49" s="12" t="s">
        <v>3812</v>
      </c>
      <c r="B49" s="0" t="s">
        <v>3832</v>
      </c>
      <c r="C49" s="1" t="n">
        <f aca="false">E49/$C$1*3000+7000</f>
        <v>7023.66197183099</v>
      </c>
      <c r="D49" s="39" t="n">
        <f aca="false">E49/F49</f>
        <v>1.16666666666667</v>
      </c>
      <c r="E49" s="0" t="n">
        <f aca="false">O49+N49*2+M49*4+I49*4+H49*8+G49*16</f>
        <v>14</v>
      </c>
      <c r="F49" s="0" t="n">
        <f aca="false">O49+N49+M49+I49+H49+G49</f>
        <v>12</v>
      </c>
      <c r="L49" s="0" t="n">
        <f aca="false">J49-K49</f>
        <v>0</v>
      </c>
      <c r="M49" s="0" t="n">
        <v>0</v>
      </c>
      <c r="N49" s="0" t="n">
        <v>2</v>
      </c>
      <c r="O49" s="0" t="n">
        <v>10</v>
      </c>
      <c r="P49" s="0" t="n">
        <v>6</v>
      </c>
      <c r="Q49" s="0" t="n">
        <v>33</v>
      </c>
      <c r="R49" s="0" t="n">
        <f aca="false">P49-Q49</f>
        <v>-27</v>
      </c>
    </row>
    <row r="50" customFormat="false" ht="15" hidden="false" customHeight="false" outlineLevel="0" collapsed="false">
      <c r="A50" s="12" t="s">
        <v>3812</v>
      </c>
      <c r="B50" s="0" t="s">
        <v>2930</v>
      </c>
      <c r="C50" s="1" t="n">
        <f aca="false">E50/$C$1*3000+7000</f>
        <v>7020.28169014085</v>
      </c>
      <c r="D50" s="39" t="n">
        <f aca="false">E50/F50</f>
        <v>1.33333333333333</v>
      </c>
      <c r="E50" s="0" t="n">
        <f aca="false">O50+N50*2+M50*4+I50*4+H50*8+G50*16</f>
        <v>12</v>
      </c>
      <c r="F50" s="0" t="n">
        <f aca="false">O50+N50+M50+I50+H50+G50</f>
        <v>9</v>
      </c>
      <c r="L50" s="0" t="n">
        <f aca="false">J50-K50</f>
        <v>0</v>
      </c>
      <c r="M50" s="0" t="n">
        <v>0</v>
      </c>
      <c r="N50" s="0" t="n">
        <v>3</v>
      </c>
      <c r="O50" s="0" t="n">
        <v>6</v>
      </c>
      <c r="P50" s="0" t="n">
        <v>1</v>
      </c>
      <c r="Q50" s="0" t="n">
        <v>20</v>
      </c>
      <c r="R50" s="0" t="n">
        <f aca="false">P50-Q50</f>
        <v>-19</v>
      </c>
    </row>
    <row r="51" customFormat="false" ht="15" hidden="false" customHeight="false" outlineLevel="0" collapsed="false">
      <c r="A51" s="4" t="s">
        <v>3812</v>
      </c>
      <c r="B51" s="4" t="s">
        <v>3674</v>
      </c>
      <c r="C51" s="40" t="n">
        <f aca="false">E51/$C$1*3000+7000</f>
        <v>7018.59154929578</v>
      </c>
      <c r="D51" s="41" t="n">
        <f aca="false">E51/F51</f>
        <v>1.375</v>
      </c>
      <c r="E51" s="4" t="n">
        <f aca="false">O51+N51*2+M51*4+I51*4+H51*8+G51*16</f>
        <v>11</v>
      </c>
      <c r="F51" s="4" t="n">
        <f aca="false">O51+N51+M51+I51+H51+G51</f>
        <v>8</v>
      </c>
      <c r="G51" s="4"/>
      <c r="H51" s="4"/>
      <c r="I51" s="4"/>
      <c r="J51" s="4"/>
      <c r="K51" s="4"/>
      <c r="L51" s="4" t="n">
        <f aca="false">J51-K51</f>
        <v>0</v>
      </c>
      <c r="M51" s="4" t="n">
        <v>1</v>
      </c>
      <c r="N51" s="4" t="n">
        <v>0</v>
      </c>
      <c r="O51" s="4" t="n">
        <v>7</v>
      </c>
      <c r="P51" s="4" t="n">
        <v>6</v>
      </c>
      <c r="Q51" s="4" t="n">
        <v>16</v>
      </c>
      <c r="R51" s="4" t="n">
        <f aca="false">P51-Q51</f>
        <v>-10</v>
      </c>
    </row>
    <row r="52" customFormat="false" ht="15" hidden="false" customHeight="false" outlineLevel="0" collapsed="false">
      <c r="A52" s="4" t="s">
        <v>3812</v>
      </c>
      <c r="B52" s="4" t="s">
        <v>3682</v>
      </c>
      <c r="C52" s="40" t="n">
        <f aca="false">E52/$C$1*3000+7000</f>
        <v>7016.9014084507</v>
      </c>
      <c r="D52" s="41" t="n">
        <f aca="false">E52/F52</f>
        <v>1.66666666666667</v>
      </c>
      <c r="E52" s="4" t="n">
        <f aca="false">O52+N52*2+M52*4+I52*4+H52*8+G52*16</f>
        <v>10</v>
      </c>
      <c r="F52" s="4" t="n">
        <f aca="false">O52+N52+M52+I52+H52+G52</f>
        <v>6</v>
      </c>
      <c r="G52" s="4"/>
      <c r="H52" s="4"/>
      <c r="I52" s="4"/>
      <c r="J52" s="4"/>
      <c r="K52" s="4"/>
      <c r="L52" s="4" t="n">
        <f aca="false">J52-K52</f>
        <v>0</v>
      </c>
      <c r="M52" s="4" t="n">
        <v>1</v>
      </c>
      <c r="N52" s="4" t="n">
        <v>1</v>
      </c>
      <c r="O52" s="4" t="n">
        <v>4</v>
      </c>
      <c r="P52" s="4" t="n">
        <v>3</v>
      </c>
      <c r="Q52" s="4" t="n">
        <v>19</v>
      </c>
      <c r="R52" s="4" t="n">
        <f aca="false">P52-Q52</f>
        <v>-16</v>
      </c>
    </row>
    <row r="53" customFormat="false" ht="15" hidden="false" customHeight="false" outlineLevel="0" collapsed="false">
      <c r="A53" s="12" t="s">
        <v>3812</v>
      </c>
      <c r="B53" s="0" t="s">
        <v>2921</v>
      </c>
      <c r="C53" s="1" t="n">
        <f aca="false">E53/$C$1*3000+7000</f>
        <v>7015.21126760563</v>
      </c>
      <c r="D53" s="39" t="n">
        <f aca="false">E53/F53</f>
        <v>1.5</v>
      </c>
      <c r="E53" s="0" t="n">
        <f aca="false">O53+N53*2+M53*4+I53*4+H53*8+G53*16</f>
        <v>9</v>
      </c>
      <c r="F53" s="0" t="n">
        <f aca="false">O53+N53+M53+I53+H53+G53</f>
        <v>6</v>
      </c>
      <c r="L53" s="0" t="n">
        <f aca="false">J53-K53</f>
        <v>0</v>
      </c>
      <c r="M53" s="0" t="n">
        <v>0</v>
      </c>
      <c r="N53" s="0" t="n">
        <v>3</v>
      </c>
      <c r="O53" s="0" t="n">
        <v>3</v>
      </c>
      <c r="P53" s="0" t="n">
        <v>2</v>
      </c>
      <c r="Q53" s="0" t="n">
        <v>11</v>
      </c>
      <c r="R53" s="0" t="n">
        <f aca="false">P53-Q53</f>
        <v>-9</v>
      </c>
    </row>
    <row r="54" customFormat="false" ht="15" hidden="false" customHeight="false" outlineLevel="0" collapsed="false">
      <c r="A54" s="12" t="s">
        <v>3812</v>
      </c>
      <c r="B54" s="0" t="s">
        <v>3833</v>
      </c>
      <c r="C54" s="1" t="n">
        <f aca="false">E54/$C$1*3000+7000</f>
        <v>7006.76056338028</v>
      </c>
      <c r="D54" s="39" t="n">
        <f aca="false">E54/F54</f>
        <v>1</v>
      </c>
      <c r="E54" s="0" t="n">
        <f aca="false">O54+N54*2+M54*4+I54*4+H54*8+G54*16</f>
        <v>4</v>
      </c>
      <c r="F54" s="0" t="n">
        <f aca="false">O54+N54+M54+I54+H54+G54</f>
        <v>4</v>
      </c>
      <c r="L54" s="0" t="n">
        <f aca="false">J54-K54</f>
        <v>0</v>
      </c>
      <c r="M54" s="0" t="n">
        <v>0</v>
      </c>
      <c r="N54" s="0" t="n">
        <v>0</v>
      </c>
      <c r="O54" s="0" t="n">
        <v>4</v>
      </c>
      <c r="P54" s="0" t="n">
        <v>3</v>
      </c>
      <c r="Q54" s="0" t="n">
        <v>15</v>
      </c>
      <c r="R54" s="0" t="n">
        <f aca="false">P54-Q54</f>
        <v>-12</v>
      </c>
    </row>
    <row r="55" customFormat="false" ht="15" hidden="false" customHeight="false" outlineLevel="0" collapsed="false">
      <c r="A55" s="12" t="s">
        <v>3812</v>
      </c>
      <c r="B55" s="0" t="s">
        <v>3834</v>
      </c>
      <c r="C55" s="1" t="n">
        <f aca="false">E55/$C$1*3000+7000</f>
        <v>7000</v>
      </c>
      <c r="D55" s="39" t="n">
        <v>0</v>
      </c>
      <c r="E55" s="0" t="n">
        <f aca="false">O55+N55*2+M55*4+I55*4+H55*8+G55*16</f>
        <v>0</v>
      </c>
      <c r="F55" s="0" t="n">
        <f aca="false">O55+N55+M55+I55+H55+G55</f>
        <v>0</v>
      </c>
    </row>
    <row r="56" customFormat="false" ht="15" hidden="false" customHeight="false" outlineLevel="0" collapsed="false">
      <c r="A56" s="12" t="s">
        <v>3812</v>
      </c>
      <c r="B56" s="0" t="s">
        <v>3835</v>
      </c>
      <c r="C56" s="1" t="n">
        <f aca="false">E56/$C$1*3000+7000</f>
        <v>7000</v>
      </c>
      <c r="D56" s="39" t="n">
        <v>0</v>
      </c>
      <c r="E56" s="0" t="n">
        <f aca="false">O56+N56*2+M56*4+I56*4+H56*8+G56*16</f>
        <v>0</v>
      </c>
      <c r="F56" s="0" t="n">
        <f aca="false">O56+N56+M56+I56+H56+G56</f>
        <v>0</v>
      </c>
    </row>
    <row r="57" customFormat="false" ht="15" hidden="false" customHeight="false" outlineLevel="0" collapsed="false">
      <c r="A57" s="4" t="s">
        <v>3836</v>
      </c>
      <c r="B57" s="4" t="s">
        <v>1437</v>
      </c>
      <c r="C57" s="40" t="n">
        <f aca="false">E57/$C$1*3000+7000</f>
        <v>9719.43661971831</v>
      </c>
      <c r="D57" s="41" t="n">
        <f aca="false">E57/F57</f>
        <v>8.20918367346939</v>
      </c>
      <c r="E57" s="4" t="n">
        <f aca="false">O57+N57*2+M57*4+I57*4+H57*8+G57*16</f>
        <v>1609</v>
      </c>
      <c r="F57" s="4" t="n">
        <f aca="false">O57+N57+M57+I57+H57+G57</f>
        <v>196</v>
      </c>
      <c r="G57" s="4" t="n">
        <v>70</v>
      </c>
      <c r="H57" s="4" t="n">
        <v>17</v>
      </c>
      <c r="I57" s="4" t="n">
        <v>17</v>
      </c>
      <c r="J57" s="4" t="n">
        <v>221</v>
      </c>
      <c r="K57" s="4" t="n">
        <v>102</v>
      </c>
      <c r="L57" s="4" t="n">
        <f aca="false">J57-K57</f>
        <v>119</v>
      </c>
      <c r="M57" s="4" t="n">
        <v>56</v>
      </c>
      <c r="N57" s="4" t="n">
        <v>25</v>
      </c>
      <c r="O57" s="4" t="n">
        <v>11</v>
      </c>
      <c r="P57" s="4" t="n">
        <v>199</v>
      </c>
      <c r="Q57" s="4" t="n">
        <v>59</v>
      </c>
      <c r="R57" s="4" t="n">
        <f aca="false">P57-Q57</f>
        <v>140</v>
      </c>
    </row>
    <row r="58" customFormat="false" ht="15" hidden="false" customHeight="false" outlineLevel="0" collapsed="false">
      <c r="A58" s="4" t="s">
        <v>3836</v>
      </c>
      <c r="B58" s="4" t="s">
        <v>1102</v>
      </c>
      <c r="C58" s="40" t="n">
        <f aca="false">E58/$C$1*3000+7000</f>
        <v>9060.28169014084</v>
      </c>
      <c r="D58" s="41" t="n">
        <f aca="false">E58/F58</f>
        <v>6.25128205128205</v>
      </c>
      <c r="E58" s="4" t="n">
        <f aca="false">O58+N58*2+M58*4+I58*4+H58*8+G58*16</f>
        <v>1219</v>
      </c>
      <c r="F58" s="4" t="n">
        <f aca="false">O58+N58+M58+I58+H58+G58</f>
        <v>195</v>
      </c>
      <c r="G58" s="4" t="n">
        <v>42</v>
      </c>
      <c r="H58" s="4" t="n">
        <v>14</v>
      </c>
      <c r="I58" s="4" t="n">
        <v>21</v>
      </c>
      <c r="J58" s="4" t="n">
        <v>131</v>
      </c>
      <c r="K58" s="4" t="n">
        <v>84</v>
      </c>
      <c r="L58" s="4" t="n">
        <f aca="false">J58-K58</f>
        <v>47</v>
      </c>
      <c r="M58" s="4" t="n">
        <v>68</v>
      </c>
      <c r="N58" s="4" t="n">
        <v>29</v>
      </c>
      <c r="O58" s="4" t="n">
        <v>21</v>
      </c>
      <c r="P58" s="4" t="n">
        <v>111</v>
      </c>
      <c r="Q58" s="4" t="n">
        <v>233</v>
      </c>
      <c r="R58" s="4" t="n">
        <f aca="false">P58-Q58</f>
        <v>-122</v>
      </c>
    </row>
    <row r="59" customFormat="false" ht="15" hidden="false" customHeight="false" outlineLevel="0" collapsed="false">
      <c r="A59" s="4" t="s">
        <v>3836</v>
      </c>
      <c r="B59" s="4" t="s">
        <v>507</v>
      </c>
      <c r="C59" s="40" t="n">
        <f aca="false">E59/$C$1*3000+7000</f>
        <v>8578.59154929578</v>
      </c>
      <c r="D59" s="41" t="n">
        <f aca="false">E59/F59</f>
        <v>4.40566037735849</v>
      </c>
      <c r="E59" s="4" t="n">
        <f aca="false">O59+N59*2+M59*4+I59*4+H59*8+G59*16</f>
        <v>934</v>
      </c>
      <c r="F59" s="4" t="n">
        <f aca="false">O59+N59+M59+I59+H59+G59</f>
        <v>212</v>
      </c>
      <c r="G59" s="4" t="n">
        <v>14</v>
      </c>
      <c r="H59" s="4" t="n">
        <v>14</v>
      </c>
      <c r="I59" s="4" t="n">
        <v>25</v>
      </c>
      <c r="J59" s="4" t="n">
        <v>57</v>
      </c>
      <c r="K59" s="4" t="n">
        <v>92</v>
      </c>
      <c r="L59" s="4" t="n">
        <f aca="false">J59-K59</f>
        <v>-35</v>
      </c>
      <c r="M59" s="4" t="n">
        <v>102</v>
      </c>
      <c r="N59" s="4" t="n">
        <v>33</v>
      </c>
      <c r="O59" s="4" t="n">
        <v>24</v>
      </c>
      <c r="P59" s="4" t="n">
        <v>407</v>
      </c>
      <c r="Q59" s="4" t="n">
        <v>118</v>
      </c>
      <c r="R59" s="4" t="n">
        <f aca="false">P59-Q59</f>
        <v>289</v>
      </c>
    </row>
    <row r="60" customFormat="false" ht="15" hidden="false" customHeight="false" outlineLevel="0" collapsed="false">
      <c r="A60" s="4" t="s">
        <v>3836</v>
      </c>
      <c r="B60" s="4" t="s">
        <v>1114</v>
      </c>
      <c r="C60" s="40" t="n">
        <f aca="false">E60/$C$1*3000+7000</f>
        <v>8429.85915492958</v>
      </c>
      <c r="D60" s="41" t="n">
        <f aca="false">E60/F60</f>
        <v>4.524064171123</v>
      </c>
      <c r="E60" s="4" t="n">
        <f aca="false">O60+N60*2+M60*4+I60*4+H60*8+G60*16</f>
        <v>846</v>
      </c>
      <c r="F60" s="4" t="n">
        <f aca="false">O60+N60+M60+I60+H60+G60</f>
        <v>187</v>
      </c>
      <c r="G60" s="4" t="n">
        <v>20</v>
      </c>
      <c r="H60" s="4" t="n">
        <v>12</v>
      </c>
      <c r="I60" s="4" t="n">
        <v>19</v>
      </c>
      <c r="J60" s="4" t="n">
        <v>80</v>
      </c>
      <c r="K60" s="4" t="n">
        <v>71</v>
      </c>
      <c r="L60" s="4" t="n">
        <f aca="false">J60-K60</f>
        <v>9</v>
      </c>
      <c r="M60" s="4" t="n">
        <v>60</v>
      </c>
      <c r="N60" s="4" t="n">
        <v>38</v>
      </c>
      <c r="O60" s="4" t="n">
        <v>38</v>
      </c>
      <c r="P60" s="4" t="n">
        <v>186</v>
      </c>
      <c r="Q60" s="4" t="n">
        <v>144</v>
      </c>
      <c r="R60" s="4" t="n">
        <f aca="false">P60-Q60</f>
        <v>42</v>
      </c>
    </row>
    <row r="61" customFormat="false" ht="15" hidden="false" customHeight="false" outlineLevel="0" collapsed="false">
      <c r="A61" s="4" t="s">
        <v>3836</v>
      </c>
      <c r="B61" s="4" t="s">
        <v>21</v>
      </c>
      <c r="C61" s="40" t="n">
        <f aca="false">E61/$C$1*3000+7000</f>
        <v>8068.16901408451</v>
      </c>
      <c r="D61" s="41" t="n">
        <f aca="false">E61/F61</f>
        <v>3.69590643274854</v>
      </c>
      <c r="E61" s="4" t="n">
        <f aca="false">O61+N61*2+M61*4+I61*4+H61*8+G61*16</f>
        <v>632</v>
      </c>
      <c r="F61" s="4" t="n">
        <f aca="false">O61+N61+M61+I61+H61+G61</f>
        <v>171</v>
      </c>
      <c r="G61" s="4" t="n">
        <v>8</v>
      </c>
      <c r="H61" s="4" t="n">
        <v>6</v>
      </c>
      <c r="I61" s="4" t="n">
        <v>19</v>
      </c>
      <c r="J61" s="4" t="n">
        <v>37</v>
      </c>
      <c r="K61" s="4" t="n">
        <v>62</v>
      </c>
      <c r="L61" s="4" t="n">
        <f aca="false">J61-K61</f>
        <v>-25</v>
      </c>
      <c r="M61" s="4" t="n">
        <v>70</v>
      </c>
      <c r="N61" s="4" t="n">
        <v>32</v>
      </c>
      <c r="O61" s="4" t="n">
        <v>36</v>
      </c>
      <c r="P61" s="4" t="n">
        <v>229</v>
      </c>
      <c r="Q61" s="4" t="n">
        <v>165</v>
      </c>
      <c r="R61" s="4" t="n">
        <f aca="false">P61-Q61</f>
        <v>64</v>
      </c>
    </row>
    <row r="62" customFormat="false" ht="15" hidden="false" customHeight="false" outlineLevel="0" collapsed="false">
      <c r="A62" s="4" t="s">
        <v>3836</v>
      </c>
      <c r="B62" s="4" t="s">
        <v>1105</v>
      </c>
      <c r="C62" s="40" t="n">
        <f aca="false">E62/$C$1*3000+7000</f>
        <v>8024.22535211268</v>
      </c>
      <c r="D62" s="41" t="n">
        <f aca="false">E62/F62</f>
        <v>3.7639751552795</v>
      </c>
      <c r="E62" s="4" t="n">
        <f aca="false">O62+N62*2+M62*4+I62*4+H62*8+G62*16</f>
        <v>606</v>
      </c>
      <c r="F62" s="4" t="n">
        <f aca="false">O62+N62+M62+I62+H62+G62</f>
        <v>161</v>
      </c>
      <c r="G62" s="4" t="n">
        <v>11</v>
      </c>
      <c r="H62" s="4" t="n">
        <v>7</v>
      </c>
      <c r="I62" s="4" t="n">
        <v>15</v>
      </c>
      <c r="J62" s="4" t="n">
        <v>40</v>
      </c>
      <c r="K62" s="4" t="n">
        <v>49</v>
      </c>
      <c r="L62" s="4" t="n">
        <f aca="false">J62-K62</f>
        <v>-9</v>
      </c>
      <c r="M62" s="4" t="n">
        <v>53</v>
      </c>
      <c r="N62" s="4" t="n">
        <v>27</v>
      </c>
      <c r="O62" s="4" t="n">
        <v>48</v>
      </c>
      <c r="P62" s="4" t="n">
        <v>191</v>
      </c>
      <c r="Q62" s="4" t="n">
        <v>168</v>
      </c>
      <c r="R62" s="4" t="n">
        <f aca="false">P62-Q62</f>
        <v>23</v>
      </c>
    </row>
    <row r="63" customFormat="false" ht="15" hidden="false" customHeight="false" outlineLevel="0" collapsed="false">
      <c r="A63" s="4" t="s">
        <v>3836</v>
      </c>
      <c r="B63" s="4" t="s">
        <v>1110</v>
      </c>
      <c r="C63" s="40" t="n">
        <f aca="false">E63/$C$1*3000+7000</f>
        <v>7966.76056338028</v>
      </c>
      <c r="D63" s="41" t="n">
        <f aca="false">E63/F63</f>
        <v>3.50920245398773</v>
      </c>
      <c r="E63" s="4" t="n">
        <f aca="false">O63+N63*2+M63*4+I63*4+H63*8+G63*16</f>
        <v>572</v>
      </c>
      <c r="F63" s="4" t="n">
        <f aca="false">O63+N63+M63+I63+H63+G63</f>
        <v>163</v>
      </c>
      <c r="G63" s="4" t="n">
        <v>7</v>
      </c>
      <c r="H63" s="4" t="n">
        <v>10</v>
      </c>
      <c r="I63" s="4" t="n">
        <v>10</v>
      </c>
      <c r="J63" s="4" t="n">
        <v>30</v>
      </c>
      <c r="K63" s="4" t="n">
        <v>38</v>
      </c>
      <c r="L63" s="4" t="n">
        <f aca="false">J63-K63</f>
        <v>-8</v>
      </c>
      <c r="M63" s="4" t="n">
        <v>59</v>
      </c>
      <c r="N63" s="4" t="n">
        <v>27</v>
      </c>
      <c r="O63" s="4" t="n">
        <v>50</v>
      </c>
      <c r="P63" s="4" t="n">
        <v>182</v>
      </c>
      <c r="Q63" s="4" t="n">
        <v>164</v>
      </c>
      <c r="R63" s="4" t="n">
        <f aca="false">P63-Q63</f>
        <v>18</v>
      </c>
    </row>
    <row r="64" customFormat="false" ht="15" hidden="false" customHeight="false" outlineLevel="0" collapsed="false">
      <c r="A64" s="4" t="s">
        <v>3836</v>
      </c>
      <c r="B64" s="4" t="s">
        <v>709</v>
      </c>
      <c r="C64" s="40" t="n">
        <f aca="false">E64/$C$1*3000+7000</f>
        <v>7943.0985915493</v>
      </c>
      <c r="D64" s="41" t="n">
        <f aca="false">E64/F64</f>
        <v>3.26315789473684</v>
      </c>
      <c r="E64" s="4" t="n">
        <f aca="false">O64+N64*2+M64*4+I64*4+H64*8+G64*16</f>
        <v>558</v>
      </c>
      <c r="F64" s="4" t="n">
        <f aca="false">O64+N64+M64+I64+H64+G64</f>
        <v>171</v>
      </c>
      <c r="G64" s="4" t="n">
        <v>5</v>
      </c>
      <c r="H64" s="4" t="n">
        <v>4</v>
      </c>
      <c r="I64" s="4" t="n">
        <v>6</v>
      </c>
      <c r="J64" s="4" t="n">
        <v>17</v>
      </c>
      <c r="K64" s="4" t="n">
        <v>23</v>
      </c>
      <c r="L64" s="4" t="n">
        <f aca="false">J64-K64</f>
        <v>-6</v>
      </c>
      <c r="M64" s="4" t="n">
        <v>76</v>
      </c>
      <c r="N64" s="4" t="n">
        <v>38</v>
      </c>
      <c r="O64" s="4" t="n">
        <v>42</v>
      </c>
      <c r="P64" s="4" t="n">
        <v>270</v>
      </c>
      <c r="Q64" s="4" t="n">
        <v>165</v>
      </c>
      <c r="R64" s="4" t="n">
        <f aca="false">P64-Q64</f>
        <v>105</v>
      </c>
    </row>
    <row r="65" customFormat="false" ht="15" hidden="false" customHeight="false" outlineLevel="0" collapsed="false">
      <c r="A65" s="4" t="s">
        <v>3836</v>
      </c>
      <c r="B65" s="4" t="s">
        <v>708</v>
      </c>
      <c r="C65" s="40" t="n">
        <f aca="false">E65/$C$1*3000+7000</f>
        <v>7824.78873239437</v>
      </c>
      <c r="D65" s="41" t="n">
        <f aca="false">E65/F65</f>
        <v>3.21052631578947</v>
      </c>
      <c r="E65" s="4" t="n">
        <f aca="false">O65+N65*2+M65*4+I65*4+H65*8+G65*16</f>
        <v>488</v>
      </c>
      <c r="F65" s="4" t="n">
        <f aca="false">O65+N65+M65+I65+H65+G65</f>
        <v>152</v>
      </c>
      <c r="G65" s="4" t="n">
        <v>7</v>
      </c>
      <c r="H65" s="4" t="n">
        <v>2</v>
      </c>
      <c r="I65" s="4" t="n">
        <v>9</v>
      </c>
      <c r="J65" s="4" t="n">
        <v>26</v>
      </c>
      <c r="K65" s="4" t="n">
        <v>27</v>
      </c>
      <c r="L65" s="4" t="n">
        <f aca="false">J65-K65</f>
        <v>-1</v>
      </c>
      <c r="M65" s="4" t="n">
        <v>50</v>
      </c>
      <c r="N65" s="4" t="n">
        <v>40</v>
      </c>
      <c r="O65" s="4" t="n">
        <v>44</v>
      </c>
      <c r="P65" s="4" t="n">
        <v>159</v>
      </c>
      <c r="Q65" s="4" t="n">
        <v>140</v>
      </c>
      <c r="R65" s="4" t="n">
        <f aca="false">P65-Q65</f>
        <v>19</v>
      </c>
    </row>
    <row r="66" customFormat="false" ht="15" hidden="false" customHeight="false" outlineLevel="0" collapsed="false">
      <c r="A66" s="4" t="s">
        <v>3836</v>
      </c>
      <c r="B66" s="4" t="s">
        <v>731</v>
      </c>
      <c r="C66" s="40" t="n">
        <f aca="false">E66/$C$1*3000+7000</f>
        <v>7684.50704225352</v>
      </c>
      <c r="D66" s="41" t="n">
        <f aca="false">E66/F66</f>
        <v>2.87234042553191</v>
      </c>
      <c r="E66" s="4" t="n">
        <f aca="false">O66+N66*2+M66*4+I66*4+H66*8+G66*16</f>
        <v>405</v>
      </c>
      <c r="F66" s="4" t="n">
        <f aca="false">O66+N66+M66+I66+H66+G66</f>
        <v>141</v>
      </c>
      <c r="G66" s="4" t="n">
        <v>0</v>
      </c>
      <c r="H66" s="4" t="n">
        <v>3</v>
      </c>
      <c r="I66" s="4" t="n">
        <v>6</v>
      </c>
      <c r="J66" s="4" t="n">
        <v>3</v>
      </c>
      <c r="K66" s="4" t="n">
        <v>14</v>
      </c>
      <c r="L66" s="4" t="n">
        <f aca="false">J66-K66</f>
        <v>-11</v>
      </c>
      <c r="M66" s="4" t="n">
        <v>64</v>
      </c>
      <c r="N66" s="4" t="n">
        <v>33</v>
      </c>
      <c r="O66" s="4" t="n">
        <v>35</v>
      </c>
      <c r="P66" s="4" t="n">
        <v>235</v>
      </c>
      <c r="Q66" s="4" t="n">
        <v>145</v>
      </c>
      <c r="R66" s="4" t="n">
        <f aca="false">P66-Q66</f>
        <v>90</v>
      </c>
    </row>
    <row r="67" customFormat="false" ht="15" hidden="false" customHeight="false" outlineLevel="0" collapsed="false">
      <c r="A67" s="4" t="s">
        <v>3836</v>
      </c>
      <c r="B67" s="4" t="s">
        <v>1112</v>
      </c>
      <c r="C67" s="40" t="n">
        <f aca="false">E67/$C$1*3000+7000</f>
        <v>7650.70422535211</v>
      </c>
      <c r="D67" s="41" t="n">
        <f aca="false">E67/F67</f>
        <v>2.67361111111111</v>
      </c>
      <c r="E67" s="4" t="n">
        <f aca="false">O67+N67*2+M67*4+I67*4+H67*8+G67*16</f>
        <v>385</v>
      </c>
      <c r="F67" s="4" t="n">
        <f aca="false">O67+N67+M67+I67+H67+G67</f>
        <v>144</v>
      </c>
      <c r="G67" s="4" t="n">
        <v>4</v>
      </c>
      <c r="H67" s="4" t="n">
        <v>3</v>
      </c>
      <c r="I67" s="4" t="n">
        <v>8</v>
      </c>
      <c r="J67" s="4" t="n">
        <v>19</v>
      </c>
      <c r="K67" s="4" t="n">
        <v>31</v>
      </c>
      <c r="L67" s="4" t="n">
        <f aca="false">J67-K67</f>
        <v>-12</v>
      </c>
      <c r="M67" s="4" t="n">
        <v>35</v>
      </c>
      <c r="N67" s="4" t="n">
        <v>31</v>
      </c>
      <c r="O67" s="4" t="n">
        <v>63</v>
      </c>
      <c r="P67" s="4" t="n">
        <v>135</v>
      </c>
      <c r="Q67" s="4" t="n">
        <v>185</v>
      </c>
      <c r="R67" s="4" t="n">
        <f aca="false">P67-Q67</f>
        <v>-50</v>
      </c>
    </row>
    <row r="68" customFormat="false" ht="15" hidden="false" customHeight="false" outlineLevel="0" collapsed="false">
      <c r="A68" s="4" t="s">
        <v>3836</v>
      </c>
      <c r="B68" s="4" t="s">
        <v>1106</v>
      </c>
      <c r="C68" s="40" t="n">
        <f aca="false">E68/$C$1*3000+7000</f>
        <v>7627.04225352113</v>
      </c>
      <c r="D68" s="41" t="n">
        <f aca="false">E68/F68</f>
        <v>2.74814814814815</v>
      </c>
      <c r="E68" s="4" t="n">
        <f aca="false">O68+N68*2+M68*4+I68*4+H68*8+G68*16</f>
        <v>371</v>
      </c>
      <c r="F68" s="4" t="n">
        <f aca="false">O68+N68+M68+I68+H68+G68</f>
        <v>135</v>
      </c>
      <c r="G68" s="4" t="n">
        <v>4</v>
      </c>
      <c r="H68" s="4" t="n">
        <v>1</v>
      </c>
      <c r="I68" s="4" t="n">
        <v>5</v>
      </c>
      <c r="J68" s="4" t="n">
        <v>10</v>
      </c>
      <c r="K68" s="4" t="n">
        <v>11</v>
      </c>
      <c r="L68" s="4" t="n">
        <f aca="false">J68-K68</f>
        <v>-1</v>
      </c>
      <c r="M68" s="4" t="n">
        <v>41</v>
      </c>
      <c r="N68" s="4" t="n">
        <v>31</v>
      </c>
      <c r="O68" s="4" t="n">
        <v>53</v>
      </c>
      <c r="P68" s="4" t="n">
        <v>143</v>
      </c>
      <c r="Q68" s="4" t="n">
        <v>173</v>
      </c>
      <c r="R68" s="4" t="n">
        <f aca="false">P68-Q68</f>
        <v>-30</v>
      </c>
    </row>
    <row r="69" customFormat="false" ht="15" hidden="false" customHeight="false" outlineLevel="0" collapsed="false">
      <c r="A69" s="4" t="s">
        <v>3836</v>
      </c>
      <c r="B69" s="4" t="s">
        <v>717</v>
      </c>
      <c r="C69" s="40" t="n">
        <f aca="false">E69/$C$1*3000+7000</f>
        <v>7606.76056338028</v>
      </c>
      <c r="D69" s="41" t="n">
        <f aca="false">E69/F69</f>
        <v>2.63970588235294</v>
      </c>
      <c r="E69" s="4" t="n">
        <f aca="false">O69+N69*2+M69*4+I69*4+H69*8+G69*16</f>
        <v>359</v>
      </c>
      <c r="F69" s="4" t="n">
        <f aca="false">O69+N69+M69+I69+H69+G69</f>
        <v>136</v>
      </c>
      <c r="G69" s="4" t="n">
        <v>0</v>
      </c>
      <c r="H69" s="4" t="n">
        <v>0</v>
      </c>
      <c r="I69" s="4" t="n">
        <v>6</v>
      </c>
      <c r="J69" s="4" t="n">
        <v>1</v>
      </c>
      <c r="K69" s="4" t="n">
        <v>22</v>
      </c>
      <c r="L69" s="4" t="n">
        <f aca="false">J69-K69</f>
        <v>-21</v>
      </c>
      <c r="M69" s="4" t="n">
        <v>60</v>
      </c>
      <c r="N69" s="4" t="n">
        <v>25</v>
      </c>
      <c r="O69" s="4" t="n">
        <v>45</v>
      </c>
      <c r="P69" s="4" t="n">
        <v>221</v>
      </c>
      <c r="Q69" s="4" t="n">
        <v>152</v>
      </c>
      <c r="R69" s="4" t="n">
        <f aca="false">P69-Q69</f>
        <v>69</v>
      </c>
    </row>
    <row r="70" customFormat="false" ht="15" hidden="false" customHeight="false" outlineLevel="0" collapsed="false">
      <c r="A70" s="4" t="s">
        <v>3836</v>
      </c>
      <c r="B70" s="4" t="s">
        <v>769</v>
      </c>
      <c r="C70" s="40" t="n">
        <f aca="false">E70/$C$1*3000+7000</f>
        <v>7527.32394366197</v>
      </c>
      <c r="D70" s="41" t="n">
        <f aca="false">E70/F70</f>
        <v>2.51612903225806</v>
      </c>
      <c r="E70" s="4" t="n">
        <f aca="false">O70+N70*2+M70*4+I70*4+H70*8+G70*16</f>
        <v>312</v>
      </c>
      <c r="F70" s="4" t="n">
        <f aca="false">O70+N70+M70+I70+H70+G70</f>
        <v>124</v>
      </c>
      <c r="G70" s="4" t="n">
        <v>0</v>
      </c>
      <c r="H70" s="4" t="n">
        <v>1</v>
      </c>
      <c r="I70" s="4" t="n">
        <v>2</v>
      </c>
      <c r="J70" s="4" t="n">
        <v>0</v>
      </c>
      <c r="K70" s="4" t="n">
        <v>4</v>
      </c>
      <c r="L70" s="4" t="n">
        <f aca="false">J70-K70</f>
        <v>-4</v>
      </c>
      <c r="M70" s="4" t="n">
        <v>50</v>
      </c>
      <c r="N70" s="4" t="n">
        <v>25</v>
      </c>
      <c r="O70" s="4" t="n">
        <v>46</v>
      </c>
      <c r="P70" s="4" t="n">
        <v>181</v>
      </c>
      <c r="Q70" s="4" t="n">
        <v>155</v>
      </c>
      <c r="R70" s="4" t="n">
        <f aca="false">P70-Q70</f>
        <v>26</v>
      </c>
    </row>
    <row r="71" customFormat="false" ht="15" hidden="false" customHeight="false" outlineLevel="0" collapsed="false">
      <c r="A71" s="4" t="s">
        <v>3836</v>
      </c>
      <c r="B71" s="4" t="s">
        <v>1104</v>
      </c>
      <c r="C71" s="40" t="n">
        <f aca="false">E71/$C$1*3000+7000</f>
        <v>7493.52112676056</v>
      </c>
      <c r="D71" s="41" t="n">
        <f aca="false">E71/F71</f>
        <v>2.11594202898551</v>
      </c>
      <c r="E71" s="4" t="n">
        <f aca="false">O71+N71*2+M71*4+I71*4+H71*8+G71*16</f>
        <v>292</v>
      </c>
      <c r="F71" s="4" t="n">
        <f aca="false">O71+N71+M71+I71+H71+G71</f>
        <v>138</v>
      </c>
      <c r="G71" s="4" t="n">
        <v>0</v>
      </c>
      <c r="H71" s="4" t="n">
        <v>1</v>
      </c>
      <c r="I71" s="4" t="n">
        <v>5</v>
      </c>
      <c r="J71" s="4" t="n">
        <v>5</v>
      </c>
      <c r="K71" s="4" t="n">
        <v>20</v>
      </c>
      <c r="L71" s="4" t="n">
        <f aca="false">J71-K71</f>
        <v>-15</v>
      </c>
      <c r="M71" s="4" t="n">
        <v>35</v>
      </c>
      <c r="N71" s="4" t="n">
        <v>27</v>
      </c>
      <c r="O71" s="4" t="n">
        <v>70</v>
      </c>
      <c r="P71" s="4" t="n">
        <v>161</v>
      </c>
      <c r="Q71" s="4" t="n">
        <v>246</v>
      </c>
      <c r="R71" s="4" t="n">
        <f aca="false">P71-Q71</f>
        <v>-85</v>
      </c>
    </row>
    <row r="72" customFormat="false" ht="15" hidden="false" customHeight="false" outlineLevel="0" collapsed="false">
      <c r="A72" s="4" t="s">
        <v>3836</v>
      </c>
      <c r="B72" s="4" t="s">
        <v>19</v>
      </c>
      <c r="C72" s="40" t="n">
        <f aca="false">E72/$C$1*3000+7000</f>
        <v>7473.23943661972</v>
      </c>
      <c r="D72" s="41" t="n">
        <f aca="false">E72/F72</f>
        <v>2.54545454545455</v>
      </c>
      <c r="E72" s="4" t="n">
        <f aca="false">O72+N72*2+M72*4+I72*4+H72*8+G72*16</f>
        <v>280</v>
      </c>
      <c r="F72" s="4" t="n">
        <f aca="false">O72+N72+M72+I72+H72+G72</f>
        <v>110</v>
      </c>
      <c r="G72" s="4" t="n">
        <v>0</v>
      </c>
      <c r="H72" s="4" t="n">
        <v>0</v>
      </c>
      <c r="I72" s="4" t="n">
        <v>3</v>
      </c>
      <c r="J72" s="4" t="n">
        <v>0</v>
      </c>
      <c r="K72" s="4" t="n">
        <v>5</v>
      </c>
      <c r="L72" s="4" t="n">
        <f aca="false">J72-K72</f>
        <v>-5</v>
      </c>
      <c r="M72" s="4" t="n">
        <v>43</v>
      </c>
      <c r="N72" s="4" t="n">
        <v>32</v>
      </c>
      <c r="O72" s="4" t="n">
        <v>32</v>
      </c>
      <c r="P72" s="4" t="n">
        <v>146</v>
      </c>
      <c r="Q72" s="4" t="n">
        <v>127</v>
      </c>
      <c r="R72" s="4" t="n">
        <f aca="false">P72-Q72</f>
        <v>19</v>
      </c>
    </row>
    <row r="73" customFormat="false" ht="15" hidden="false" customHeight="false" outlineLevel="0" collapsed="false">
      <c r="A73" s="4" t="s">
        <v>3836</v>
      </c>
      <c r="B73" s="4" t="s">
        <v>723</v>
      </c>
      <c r="C73" s="40" t="n">
        <f aca="false">E73/$C$1*3000+7000</f>
        <v>7461.40845070423</v>
      </c>
      <c r="D73" s="41" t="n">
        <f aca="false">E73/F73</f>
        <v>2.4375</v>
      </c>
      <c r="E73" s="4" t="n">
        <f aca="false">O73+N73*2+M73*4+I73*4+H73*8+G73*16</f>
        <v>273</v>
      </c>
      <c r="F73" s="4" t="n">
        <f aca="false">O73+N73+M73+I73+H73+G73</f>
        <v>112</v>
      </c>
      <c r="G73" s="4"/>
      <c r="H73" s="4"/>
      <c r="I73" s="4"/>
      <c r="J73" s="4"/>
      <c r="K73" s="4"/>
      <c r="L73" s="4" t="n">
        <f aca="false">J73-K73</f>
        <v>0</v>
      </c>
      <c r="M73" s="4" t="n">
        <v>44</v>
      </c>
      <c r="N73" s="4" t="n">
        <v>29</v>
      </c>
      <c r="O73" s="4" t="n">
        <v>39</v>
      </c>
      <c r="P73" s="4" t="n">
        <v>173</v>
      </c>
      <c r="Q73" s="4" t="n">
        <v>138</v>
      </c>
      <c r="R73" s="4" t="n">
        <f aca="false">P73-Q73</f>
        <v>35</v>
      </c>
    </row>
    <row r="74" customFormat="false" ht="15" hidden="false" customHeight="false" outlineLevel="0" collapsed="false">
      <c r="A74" s="4" t="s">
        <v>3836</v>
      </c>
      <c r="B74" s="4" t="s">
        <v>741</v>
      </c>
      <c r="C74" s="40" t="n">
        <f aca="false">E74/$C$1*3000+7000</f>
        <v>7424.22535211268</v>
      </c>
      <c r="D74" s="41" t="n">
        <f aca="false">E74/F74</f>
        <v>2.53535353535354</v>
      </c>
      <c r="E74" s="4" t="n">
        <f aca="false">O74+N74*2+M74*4+I74*4+H74*8+G74*16</f>
        <v>251</v>
      </c>
      <c r="F74" s="4" t="n">
        <f aca="false">O74+N74+M74+I74+H74+G74</f>
        <v>99</v>
      </c>
      <c r="G74" s="4" t="n">
        <v>1</v>
      </c>
      <c r="H74" s="4" t="n">
        <v>0</v>
      </c>
      <c r="I74" s="4" t="n">
        <v>2</v>
      </c>
      <c r="J74" s="4" t="n">
        <v>3</v>
      </c>
      <c r="K74" s="4" t="n">
        <v>9</v>
      </c>
      <c r="L74" s="4" t="n">
        <f aca="false">J74-K74</f>
        <v>-6</v>
      </c>
      <c r="M74" s="4" t="n">
        <v>35</v>
      </c>
      <c r="N74" s="4" t="n">
        <v>26</v>
      </c>
      <c r="O74" s="4" t="n">
        <v>35</v>
      </c>
      <c r="P74" s="4" t="n">
        <v>109</v>
      </c>
      <c r="Q74" s="4" t="n">
        <v>119</v>
      </c>
      <c r="R74" s="4" t="n">
        <f aca="false">P74-Q74</f>
        <v>-10</v>
      </c>
    </row>
    <row r="75" customFormat="false" ht="15" hidden="false" customHeight="false" outlineLevel="0" collapsed="false">
      <c r="A75" s="4" t="s">
        <v>3836</v>
      </c>
      <c r="B75" s="4" t="s">
        <v>729</v>
      </c>
      <c r="C75" s="40" t="n">
        <f aca="false">E75/$C$1*3000+7000</f>
        <v>7368.45070422535</v>
      </c>
      <c r="D75" s="41" t="n">
        <f aca="false">E75/F75</f>
        <v>2.56470588235294</v>
      </c>
      <c r="E75" s="4" t="n">
        <f aca="false">O75+N75*2+M75*4+I75*4+H75*8+G75*16</f>
        <v>218</v>
      </c>
      <c r="F75" s="4" t="n">
        <f aca="false">O75+N75+M75+I75+H75+G75</f>
        <v>85</v>
      </c>
      <c r="G75" s="4" t="n">
        <v>0</v>
      </c>
      <c r="H75" s="4" t="n">
        <v>0</v>
      </c>
      <c r="I75" s="4" t="n">
        <v>3</v>
      </c>
      <c r="J75" s="4" t="n">
        <v>2</v>
      </c>
      <c r="K75" s="4" t="n">
        <v>14</v>
      </c>
      <c r="L75" s="4" t="n">
        <f aca="false">J75-K75</f>
        <v>-12</v>
      </c>
      <c r="M75" s="4" t="n">
        <v>36</v>
      </c>
      <c r="N75" s="4" t="n">
        <v>16</v>
      </c>
      <c r="O75" s="4" t="n">
        <v>30</v>
      </c>
      <c r="P75" s="4" t="n">
        <v>144</v>
      </c>
      <c r="Q75" s="4" t="n">
        <v>115</v>
      </c>
      <c r="R75" s="4" t="n">
        <f aca="false">P75-Q75</f>
        <v>29</v>
      </c>
    </row>
    <row r="76" customFormat="false" ht="15" hidden="false" customHeight="false" outlineLevel="0" collapsed="false">
      <c r="A76" s="4" t="s">
        <v>3836</v>
      </c>
      <c r="B76" s="4" t="s">
        <v>771</v>
      </c>
      <c r="C76" s="40" t="n">
        <f aca="false">E76/$C$1*3000+7000</f>
        <v>7354.92957746479</v>
      </c>
      <c r="D76" s="41" t="n">
        <f aca="false">E76/F76</f>
        <v>1.72131147540984</v>
      </c>
      <c r="E76" s="4" t="n">
        <f aca="false">O76+N76*2+M76*4+I76*4+H76*8+G76*16</f>
        <v>210</v>
      </c>
      <c r="F76" s="4" t="n">
        <f aca="false">O76+N76+M76+I76+H76+G76</f>
        <v>122</v>
      </c>
      <c r="G76" s="4"/>
      <c r="H76" s="4"/>
      <c r="I76" s="4"/>
      <c r="J76" s="4"/>
      <c r="K76" s="4"/>
      <c r="L76" s="4" t="n">
        <f aca="false">J76-K76</f>
        <v>0</v>
      </c>
      <c r="M76" s="4" t="n">
        <v>23</v>
      </c>
      <c r="N76" s="4" t="n">
        <v>19</v>
      </c>
      <c r="O76" s="4" t="n">
        <v>80</v>
      </c>
      <c r="P76" s="4" t="n">
        <v>101</v>
      </c>
      <c r="Q76" s="4" t="n">
        <v>279</v>
      </c>
      <c r="R76" s="4" t="n">
        <f aca="false">P76-Q76</f>
        <v>-178</v>
      </c>
    </row>
    <row r="77" customFormat="false" ht="15" hidden="false" customHeight="false" outlineLevel="0" collapsed="false">
      <c r="A77" s="4" t="s">
        <v>3836</v>
      </c>
      <c r="B77" s="4" t="s">
        <v>711</v>
      </c>
      <c r="C77" s="40" t="n">
        <f aca="false">E77/$C$1*3000+7000</f>
        <v>7290.70422535211</v>
      </c>
      <c r="D77" s="41" t="n">
        <f aca="false">E77/F77</f>
        <v>2.49275362318841</v>
      </c>
      <c r="E77" s="4" t="n">
        <f aca="false">O77+N77*2+M77*4+I77*4+H77*8+G77*16</f>
        <v>172</v>
      </c>
      <c r="F77" s="4" t="n">
        <f aca="false">O77+N77+M77+I77+H77+G77</f>
        <v>69</v>
      </c>
      <c r="G77" s="4" t="n">
        <v>1</v>
      </c>
      <c r="H77" s="4" t="n">
        <v>1</v>
      </c>
      <c r="I77" s="4" t="n">
        <v>1</v>
      </c>
      <c r="J77" s="4" t="n">
        <v>5</v>
      </c>
      <c r="K77" s="4" t="n">
        <v>12</v>
      </c>
      <c r="L77" s="4" t="n">
        <f aca="false">J77-K77</f>
        <v>-7</v>
      </c>
      <c r="M77" s="4" t="n">
        <v>20</v>
      </c>
      <c r="N77" s="4" t="n">
        <v>18</v>
      </c>
      <c r="O77" s="4" t="n">
        <v>28</v>
      </c>
      <c r="P77" s="4" t="n">
        <v>84</v>
      </c>
      <c r="Q77" s="4" t="n">
        <v>101</v>
      </c>
      <c r="R77" s="4" t="n">
        <f aca="false">P77-Q77</f>
        <v>-17</v>
      </c>
    </row>
    <row r="78" customFormat="false" ht="15" hidden="false" customHeight="false" outlineLevel="0" collapsed="false">
      <c r="A78" s="4" t="s">
        <v>3836</v>
      </c>
      <c r="B78" s="4" t="s">
        <v>749</v>
      </c>
      <c r="C78" s="40" t="n">
        <f aca="false">E78/$C$1*3000+7000</f>
        <v>7267.04225352113</v>
      </c>
      <c r="D78" s="41" t="n">
        <f aca="false">E78/F78</f>
        <v>2.02564102564103</v>
      </c>
      <c r="E78" s="4" t="n">
        <f aca="false">O78+N78*2+M78*4+I78*4+H78*8+G78*16</f>
        <v>158</v>
      </c>
      <c r="F78" s="4" t="n">
        <f aca="false">O78+N78+M78+I78+H78+G78</f>
        <v>78</v>
      </c>
      <c r="G78" s="4"/>
      <c r="H78" s="4"/>
      <c r="I78" s="4"/>
      <c r="J78" s="4"/>
      <c r="K78" s="4"/>
      <c r="L78" s="4" t="n">
        <f aca="false">J78-K78</f>
        <v>0</v>
      </c>
      <c r="M78" s="4" t="n">
        <v>21</v>
      </c>
      <c r="N78" s="4" t="n">
        <v>17</v>
      </c>
      <c r="O78" s="4" t="n">
        <v>40</v>
      </c>
      <c r="P78" s="4" t="n">
        <v>88</v>
      </c>
      <c r="Q78" s="4" t="n">
        <v>142</v>
      </c>
      <c r="R78" s="4" t="n">
        <f aca="false">P78-Q78</f>
        <v>-54</v>
      </c>
    </row>
    <row r="79" customFormat="false" ht="15" hidden="false" customHeight="false" outlineLevel="0" collapsed="false">
      <c r="A79" s="4" t="s">
        <v>3836</v>
      </c>
      <c r="B79" s="4" t="s">
        <v>767</v>
      </c>
      <c r="C79" s="40" t="n">
        <f aca="false">E79/$C$1*3000+7000</f>
        <v>7226.47887323944</v>
      </c>
      <c r="D79" s="41" t="n">
        <f aca="false">E79/F79</f>
        <v>2.12698412698413</v>
      </c>
      <c r="E79" s="4" t="n">
        <f aca="false">O79+N79*2+M79*4+I79*4+H79*8+G79*16</f>
        <v>134</v>
      </c>
      <c r="F79" s="4" t="n">
        <f aca="false">O79+N79+M79+I79+H79+G79</f>
        <v>63</v>
      </c>
      <c r="G79" s="4"/>
      <c r="H79" s="4"/>
      <c r="I79" s="4"/>
      <c r="J79" s="4"/>
      <c r="K79" s="4"/>
      <c r="L79" s="4" t="n">
        <f aca="false">J79-K79</f>
        <v>0</v>
      </c>
      <c r="M79" s="4" t="n">
        <v>19</v>
      </c>
      <c r="N79" s="4" t="n">
        <v>14</v>
      </c>
      <c r="O79" s="4" t="n">
        <v>30</v>
      </c>
      <c r="P79" s="4" t="n">
        <v>90</v>
      </c>
      <c r="Q79" s="4" t="n">
        <v>107</v>
      </c>
      <c r="R79" s="4" t="n">
        <f aca="false">P79-Q79</f>
        <v>-17</v>
      </c>
    </row>
    <row r="80" customFormat="false" ht="15" hidden="false" customHeight="false" outlineLevel="0" collapsed="false">
      <c r="A80" s="4" t="s">
        <v>3836</v>
      </c>
      <c r="B80" s="4" t="s">
        <v>713</v>
      </c>
      <c r="C80" s="40" t="n">
        <f aca="false">E80/$C$1*3000+7000</f>
        <v>7177.46478873239</v>
      </c>
      <c r="D80" s="41" t="n">
        <f aca="false">E80/F80</f>
        <v>1.94444444444444</v>
      </c>
      <c r="E80" s="4" t="n">
        <f aca="false">O80+N80*2+M80*4+I80*4+H80*8+G80*16</f>
        <v>105</v>
      </c>
      <c r="F80" s="4" t="n">
        <f aca="false">O80+N80+M80+I80+H80+G80</f>
        <v>54</v>
      </c>
      <c r="G80" s="4"/>
      <c r="H80" s="4"/>
      <c r="I80" s="4"/>
      <c r="J80" s="4"/>
      <c r="K80" s="4"/>
      <c r="L80" s="4" t="n">
        <f aca="false">J80-K80</f>
        <v>0</v>
      </c>
      <c r="M80" s="4" t="n">
        <v>12</v>
      </c>
      <c r="N80" s="4" t="n">
        <v>15</v>
      </c>
      <c r="O80" s="4" t="n">
        <v>27</v>
      </c>
      <c r="P80" s="4" t="n">
        <v>48</v>
      </c>
      <c r="Q80" s="4" t="n">
        <v>110</v>
      </c>
      <c r="R80" s="4" t="n">
        <f aca="false">P80-Q80</f>
        <v>-62</v>
      </c>
    </row>
    <row r="81" customFormat="false" ht="15" hidden="false" customHeight="false" outlineLevel="0" collapsed="false">
      <c r="A81" s="4" t="s">
        <v>3836</v>
      </c>
      <c r="B81" s="4" t="s">
        <v>761</v>
      </c>
      <c r="C81" s="40" t="n">
        <f aca="false">E81/$C$1*3000+7000</f>
        <v>7157.18309859155</v>
      </c>
      <c r="D81" s="41" t="n">
        <f aca="false">E81/F81</f>
        <v>1.9375</v>
      </c>
      <c r="E81" s="4" t="n">
        <f aca="false">O81+N81*2+M81*4+I81*4+H81*8+G81*16</f>
        <v>93</v>
      </c>
      <c r="F81" s="4" t="n">
        <f aca="false">O81+N81+M81+I81+H81+G81</f>
        <v>48</v>
      </c>
      <c r="G81" s="4"/>
      <c r="H81" s="4"/>
      <c r="I81" s="4"/>
      <c r="J81" s="4"/>
      <c r="K81" s="4"/>
      <c r="L81" s="4" t="n">
        <f aca="false">J81-K81</f>
        <v>0</v>
      </c>
      <c r="M81" s="4" t="n">
        <v>13</v>
      </c>
      <c r="N81" s="4" t="n">
        <v>6</v>
      </c>
      <c r="O81" s="4" t="n">
        <v>29</v>
      </c>
      <c r="P81" s="4" t="n">
        <v>62</v>
      </c>
      <c r="Q81" s="4" t="n">
        <v>128</v>
      </c>
      <c r="R81" s="4" t="n">
        <f aca="false">P81-Q81</f>
        <v>-66</v>
      </c>
    </row>
    <row r="82" customFormat="false" ht="15" hidden="false" customHeight="false" outlineLevel="0" collapsed="false">
      <c r="A82" s="4" t="s">
        <v>3836</v>
      </c>
      <c r="B82" s="4" t="s">
        <v>17</v>
      </c>
      <c r="C82" s="40" t="n">
        <f aca="false">E82/$C$1*3000+7000</f>
        <v>7133.52112676056</v>
      </c>
      <c r="D82" s="41" t="n">
        <f aca="false">E82/F82</f>
        <v>2.46875</v>
      </c>
      <c r="E82" s="4" t="n">
        <f aca="false">O82+N82*2+M82*4+I82*4+H82*8+G82*16</f>
        <v>79</v>
      </c>
      <c r="F82" s="4" t="n">
        <f aca="false">O82+N82+M82+I82+H82+G82</f>
        <v>32</v>
      </c>
      <c r="G82" s="4"/>
      <c r="H82" s="4"/>
      <c r="I82" s="4"/>
      <c r="J82" s="4"/>
      <c r="K82" s="4"/>
      <c r="L82" s="4" t="n">
        <f aca="false">J82-K82</f>
        <v>0</v>
      </c>
      <c r="M82" s="4" t="n">
        <v>13</v>
      </c>
      <c r="N82" s="4" t="n">
        <v>8</v>
      </c>
      <c r="O82" s="4" t="n">
        <v>11</v>
      </c>
      <c r="P82" s="4" t="n">
        <v>68</v>
      </c>
      <c r="Q82" s="4" t="n">
        <v>45</v>
      </c>
      <c r="R82" s="4" t="n">
        <f aca="false">P82-Q82</f>
        <v>23</v>
      </c>
    </row>
    <row r="83" customFormat="false" ht="15" hidden="false" customHeight="false" outlineLevel="0" collapsed="false">
      <c r="A83" s="4" t="s">
        <v>3836</v>
      </c>
      <c r="B83" s="4" t="s">
        <v>696</v>
      </c>
      <c r="C83" s="40" t="n">
        <f aca="false">E83/$C$1*3000+7000</f>
        <v>7128.45070422535</v>
      </c>
      <c r="D83" s="41" t="n">
        <f aca="false">E83/F83</f>
        <v>2</v>
      </c>
      <c r="E83" s="4" t="n">
        <f aca="false">O83+N83*2+M83*4+I83*4+H83*8+G83*16</f>
        <v>76</v>
      </c>
      <c r="F83" s="4" t="n">
        <f aca="false">O83+N83+M83+I83+H83+G83</f>
        <v>38</v>
      </c>
      <c r="G83" s="4"/>
      <c r="H83" s="4"/>
      <c r="I83" s="4"/>
      <c r="J83" s="4"/>
      <c r="K83" s="4"/>
      <c r="L83" s="4" t="n">
        <f aca="false">J83-K83</f>
        <v>0</v>
      </c>
      <c r="M83" s="4" t="n">
        <v>11</v>
      </c>
      <c r="N83" s="4" t="n">
        <v>5</v>
      </c>
      <c r="O83" s="4" t="n">
        <v>22</v>
      </c>
      <c r="P83" s="4" t="n">
        <v>60</v>
      </c>
      <c r="Q83" s="4" t="n">
        <v>87</v>
      </c>
      <c r="R83" s="4" t="n">
        <f aca="false">P83-Q83</f>
        <v>-27</v>
      </c>
    </row>
    <row r="84" customFormat="false" ht="15" hidden="false" customHeight="false" outlineLevel="0" collapsed="false">
      <c r="A84" s="4" t="s">
        <v>3836</v>
      </c>
      <c r="B84" s="4" t="s">
        <v>753</v>
      </c>
      <c r="C84" s="40" t="n">
        <f aca="false">E84/$C$1*3000+7000</f>
        <v>7104.78873239437</v>
      </c>
      <c r="D84" s="41" t="n">
        <f aca="false">E84/F84</f>
        <v>2.2962962962963</v>
      </c>
      <c r="E84" s="4" t="n">
        <f aca="false">O84+N84*2+M84*4+I84*4+H84*8+G84*16</f>
        <v>62</v>
      </c>
      <c r="F84" s="4" t="n">
        <f aca="false">O84+N84+M84+I84+H84+G84</f>
        <v>27</v>
      </c>
      <c r="G84" s="4"/>
      <c r="H84" s="4"/>
      <c r="I84" s="4"/>
      <c r="J84" s="4"/>
      <c r="K84" s="4"/>
      <c r="L84" s="4" t="n">
        <f aca="false">J84-K84</f>
        <v>0</v>
      </c>
      <c r="M84" s="4" t="n">
        <v>10</v>
      </c>
      <c r="N84" s="4" t="n">
        <v>5</v>
      </c>
      <c r="O84" s="4" t="n">
        <v>12</v>
      </c>
      <c r="P84" s="4" t="n">
        <v>41</v>
      </c>
      <c r="Q84" s="4" t="n">
        <v>45</v>
      </c>
      <c r="R84" s="4" t="n">
        <f aca="false">P84-Q84</f>
        <v>-4</v>
      </c>
    </row>
    <row r="85" customFormat="false" ht="15" hidden="false" customHeight="false" outlineLevel="0" collapsed="false">
      <c r="A85" s="4" t="s">
        <v>3836</v>
      </c>
      <c r="B85" s="4" t="s">
        <v>702</v>
      </c>
      <c r="C85" s="40" t="n">
        <f aca="false">E85/$C$1*3000+7000</f>
        <v>7103.0985915493</v>
      </c>
      <c r="D85" s="41" t="n">
        <f aca="false">E85/F85</f>
        <v>1.84848484848485</v>
      </c>
      <c r="E85" s="4" t="n">
        <f aca="false">O85+N85*2+M85*4+I85*4+H85*8+G85*16</f>
        <v>61</v>
      </c>
      <c r="F85" s="4" t="n">
        <f aca="false">O85+N85+M85+I85+H85+G85</f>
        <v>33</v>
      </c>
      <c r="G85" s="4"/>
      <c r="H85" s="4"/>
      <c r="I85" s="4"/>
      <c r="J85" s="4"/>
      <c r="K85" s="4"/>
      <c r="L85" s="4" t="n">
        <f aca="false">J85-K85</f>
        <v>0</v>
      </c>
      <c r="M85" s="4" t="n">
        <v>8</v>
      </c>
      <c r="N85" s="4" t="n">
        <v>4</v>
      </c>
      <c r="O85" s="4" t="n">
        <v>21</v>
      </c>
      <c r="P85" s="4" t="n">
        <v>29</v>
      </c>
      <c r="Q85" s="4" t="n">
        <v>69</v>
      </c>
      <c r="R85" s="4" t="n">
        <f aca="false">P85-Q85</f>
        <v>-40</v>
      </c>
    </row>
    <row r="86" customFormat="false" ht="15" hidden="false" customHeight="false" outlineLevel="0" collapsed="false">
      <c r="A86" s="4" t="s">
        <v>3836</v>
      </c>
      <c r="B86" s="4" t="s">
        <v>757</v>
      </c>
      <c r="C86" s="40" t="n">
        <f aca="false">E86/$C$1*3000+7000</f>
        <v>7101.40845070423</v>
      </c>
      <c r="D86" s="41" t="n">
        <f aca="false">E86/F86</f>
        <v>2.30769230769231</v>
      </c>
      <c r="E86" s="4" t="n">
        <f aca="false">O86+N86*2+M86*4+I86*4+H86*8+G86*16</f>
        <v>60</v>
      </c>
      <c r="F86" s="4" t="n">
        <f aca="false">O86+N86+M86+I86+H86+G86</f>
        <v>26</v>
      </c>
      <c r="G86" s="4"/>
      <c r="H86" s="4"/>
      <c r="I86" s="4"/>
      <c r="J86" s="4"/>
      <c r="K86" s="4"/>
      <c r="L86" s="4" t="n">
        <f aca="false">J86-K86</f>
        <v>0</v>
      </c>
      <c r="M86" s="4" t="n">
        <v>9</v>
      </c>
      <c r="N86" s="4" t="n">
        <v>7</v>
      </c>
      <c r="O86" s="4" t="n">
        <v>10</v>
      </c>
      <c r="P86" s="4" t="n">
        <v>49</v>
      </c>
      <c r="Q86" s="4" t="n">
        <v>44</v>
      </c>
      <c r="R86" s="4" t="n">
        <f aca="false">P86-Q86</f>
        <v>5</v>
      </c>
    </row>
    <row r="87" customFormat="false" ht="15" hidden="false" customHeight="false" outlineLevel="0" collapsed="false">
      <c r="A87" s="4" t="s">
        <v>3836</v>
      </c>
      <c r="B87" s="4" t="s">
        <v>3837</v>
      </c>
      <c r="C87" s="40" t="n">
        <f aca="false">E87/$C$1*3000+7000</f>
        <v>7096.33802816901</v>
      </c>
      <c r="D87" s="41" t="n">
        <f aca="false">E87/F87</f>
        <v>1.78125</v>
      </c>
      <c r="E87" s="4" t="n">
        <f aca="false">O87+N87*2+M87*4+I87*4+H87*8+G87*16</f>
        <v>57</v>
      </c>
      <c r="F87" s="4" t="n">
        <f aca="false">O87+N87+M87+I87+H87+G87</f>
        <v>32</v>
      </c>
      <c r="G87" s="4"/>
      <c r="H87" s="4"/>
      <c r="I87" s="4"/>
      <c r="J87" s="4"/>
      <c r="K87" s="4"/>
      <c r="L87" s="4" t="n">
        <f aca="false">J87-K87</f>
        <v>0</v>
      </c>
      <c r="M87" s="4" t="n">
        <v>7</v>
      </c>
      <c r="N87" s="4" t="n">
        <v>4</v>
      </c>
      <c r="O87" s="4" t="n">
        <v>21</v>
      </c>
      <c r="P87" s="4" t="n">
        <v>30</v>
      </c>
      <c r="Q87" s="4" t="n">
        <v>75</v>
      </c>
      <c r="R87" s="4" t="n">
        <f aca="false">P87-Q87</f>
        <v>-45</v>
      </c>
    </row>
    <row r="88" customFormat="false" ht="15" hidden="false" customHeight="false" outlineLevel="0" collapsed="false">
      <c r="A88" s="4" t="s">
        <v>3836</v>
      </c>
      <c r="B88" s="4" t="s">
        <v>719</v>
      </c>
      <c r="C88" s="40" t="n">
        <f aca="false">E88/$C$1*3000+7000</f>
        <v>7070.98591549296</v>
      </c>
      <c r="D88" s="41" t="n">
        <f aca="false">E88/F88</f>
        <v>2</v>
      </c>
      <c r="E88" s="4" t="n">
        <f aca="false">O88+N88*2+M88*4+I88*4+H88*8+G88*16</f>
        <v>42</v>
      </c>
      <c r="F88" s="4" t="n">
        <f aca="false">O88+N88+M88+I88+H88+G88</f>
        <v>21</v>
      </c>
      <c r="G88" s="4"/>
      <c r="H88" s="4"/>
      <c r="I88" s="4"/>
      <c r="J88" s="4"/>
      <c r="K88" s="4"/>
      <c r="L88" s="4" t="n">
        <f aca="false">J88-K88</f>
        <v>0</v>
      </c>
      <c r="M88" s="4" t="n">
        <v>6</v>
      </c>
      <c r="N88" s="4" t="n">
        <v>3</v>
      </c>
      <c r="O88" s="4" t="n">
        <v>12</v>
      </c>
      <c r="P88" s="4" t="n">
        <v>46</v>
      </c>
      <c r="Q88" s="4" t="n">
        <v>47</v>
      </c>
      <c r="R88" s="4" t="n">
        <f aca="false">P88-Q88</f>
        <v>-1</v>
      </c>
    </row>
    <row r="89" customFormat="false" ht="15" hidden="false" customHeight="false" outlineLevel="0" collapsed="false">
      <c r="A89" s="4" t="s">
        <v>3836</v>
      </c>
      <c r="B89" s="4" t="s">
        <v>763</v>
      </c>
      <c r="C89" s="40" t="n">
        <f aca="false">E89/$C$1*3000+7000</f>
        <v>7069.29577464789</v>
      </c>
      <c r="D89" s="41" t="n">
        <f aca="false">E89/F89</f>
        <v>1.86363636363636</v>
      </c>
      <c r="E89" s="4" t="n">
        <f aca="false">O89+N89*2+M89*4+I89*4+H89*8+G89*16</f>
        <v>41</v>
      </c>
      <c r="F89" s="4" t="n">
        <f aca="false">O89+N89+M89+I89+H89+G89</f>
        <v>22</v>
      </c>
      <c r="G89" s="4"/>
      <c r="H89" s="4"/>
      <c r="I89" s="4"/>
      <c r="J89" s="4"/>
      <c r="K89" s="4"/>
      <c r="L89" s="4" t="n">
        <f aca="false">J89-K89</f>
        <v>0</v>
      </c>
      <c r="M89" s="4" t="n">
        <v>6</v>
      </c>
      <c r="N89" s="4" t="n">
        <v>1</v>
      </c>
      <c r="O89" s="4" t="n">
        <v>15</v>
      </c>
      <c r="P89" s="4" t="n">
        <v>28</v>
      </c>
      <c r="Q89" s="4" t="n">
        <v>57</v>
      </c>
      <c r="R89" s="4" t="n">
        <f aca="false">P89-Q89</f>
        <v>-29</v>
      </c>
    </row>
    <row r="90" customFormat="false" ht="15" hidden="false" customHeight="false" outlineLevel="0" collapsed="false">
      <c r="A90" s="4" t="s">
        <v>3836</v>
      </c>
      <c r="B90" s="4" t="s">
        <v>751</v>
      </c>
      <c r="C90" s="40" t="n">
        <f aca="false">E90/$C$1*3000+7000</f>
        <v>7069.29577464789</v>
      </c>
      <c r="D90" s="41" t="n">
        <f aca="false">E90/F90</f>
        <v>1.78260869565217</v>
      </c>
      <c r="E90" s="4" t="n">
        <f aca="false">O90+N90*2+M90*4+I90*4+H90*8+G90*16</f>
        <v>41</v>
      </c>
      <c r="F90" s="4" t="n">
        <f aca="false">O90+N90+M90+I90+H90+G90</f>
        <v>23</v>
      </c>
      <c r="G90" s="4"/>
      <c r="H90" s="4"/>
      <c r="I90" s="4"/>
      <c r="J90" s="4"/>
      <c r="K90" s="4"/>
      <c r="L90" s="4" t="n">
        <f aca="false">J90-K90</f>
        <v>0</v>
      </c>
      <c r="M90" s="4" t="n">
        <v>4</v>
      </c>
      <c r="N90" s="4" t="n">
        <v>6</v>
      </c>
      <c r="O90" s="4" t="n">
        <v>13</v>
      </c>
      <c r="P90" s="4" t="n">
        <v>21</v>
      </c>
      <c r="Q90" s="4" t="n">
        <v>53</v>
      </c>
      <c r="R90" s="4" t="n">
        <f aca="false">P90-Q90</f>
        <v>-32</v>
      </c>
    </row>
    <row r="91" customFormat="false" ht="15" hidden="false" customHeight="false" outlineLevel="0" collapsed="false">
      <c r="A91" s="4" t="s">
        <v>3836</v>
      </c>
      <c r="B91" s="4" t="s">
        <v>704</v>
      </c>
      <c r="C91" s="40" t="n">
        <f aca="false">E91/$C$1*3000+7000</f>
        <v>7064.22535211268</v>
      </c>
      <c r="D91" s="41" t="n">
        <f aca="false">E91/F91</f>
        <v>1.9</v>
      </c>
      <c r="E91" s="4" t="n">
        <f aca="false">O91+N91*2+M91*4+I91*4+H91*8+G91*16</f>
        <v>38</v>
      </c>
      <c r="F91" s="4" t="n">
        <f aca="false">O91+N91+M91+I91+H91+G91</f>
        <v>20</v>
      </c>
      <c r="G91" s="4"/>
      <c r="H91" s="4"/>
      <c r="I91" s="4"/>
      <c r="J91" s="4"/>
      <c r="K91" s="4"/>
      <c r="L91" s="4" t="n">
        <f aca="false">J91-K91</f>
        <v>0</v>
      </c>
      <c r="M91" s="4" t="n">
        <v>5</v>
      </c>
      <c r="N91" s="4" t="n">
        <v>3</v>
      </c>
      <c r="O91" s="4" t="n">
        <v>12</v>
      </c>
      <c r="P91" s="4" t="n">
        <v>25</v>
      </c>
      <c r="Q91" s="4" t="n">
        <v>48</v>
      </c>
      <c r="R91" s="4" t="n">
        <f aca="false">P91-Q91</f>
        <v>-23</v>
      </c>
    </row>
    <row r="92" customFormat="false" ht="15" hidden="false" customHeight="false" outlineLevel="0" collapsed="false">
      <c r="A92" s="4" t="s">
        <v>3836</v>
      </c>
      <c r="B92" s="4" t="s">
        <v>700</v>
      </c>
      <c r="C92" s="40" t="n">
        <f aca="false">E92/$C$1*3000+7000</f>
        <v>7045.6338028169</v>
      </c>
      <c r="D92" s="41" t="n">
        <f aca="false">E92/F92</f>
        <v>2.25</v>
      </c>
      <c r="E92" s="4" t="n">
        <f aca="false">O92+N92*2+M92*4+I92*4+H92*8+G92*16</f>
        <v>27</v>
      </c>
      <c r="F92" s="4" t="n">
        <f aca="false">O92+N92+M92+I92+H92+G92</f>
        <v>12</v>
      </c>
      <c r="G92" s="4"/>
      <c r="H92" s="4"/>
      <c r="I92" s="4"/>
      <c r="J92" s="4"/>
      <c r="K92" s="4"/>
      <c r="L92" s="4" t="n">
        <f aca="false">J92-K92</f>
        <v>0</v>
      </c>
      <c r="M92" s="4" t="n">
        <v>4</v>
      </c>
      <c r="N92" s="4" t="n">
        <v>3</v>
      </c>
      <c r="O92" s="4" t="n">
        <v>5</v>
      </c>
      <c r="P92" s="4" t="n">
        <v>20</v>
      </c>
      <c r="Q92" s="4" t="n">
        <v>35</v>
      </c>
      <c r="R92" s="4" t="n">
        <f aca="false">P92-Q92</f>
        <v>-15</v>
      </c>
    </row>
    <row r="93" customFormat="false" ht="15" hidden="false" customHeight="false" outlineLevel="0" collapsed="false">
      <c r="A93" s="4" t="s">
        <v>3836</v>
      </c>
      <c r="B93" s="4" t="s">
        <v>715</v>
      </c>
      <c r="C93" s="40" t="n">
        <f aca="false">E93/$C$1*3000+7000</f>
        <v>7042.25352112676</v>
      </c>
      <c r="D93" s="41" t="n">
        <f aca="false">E93/F93</f>
        <v>1.5625</v>
      </c>
      <c r="E93" s="4" t="n">
        <f aca="false">O93+N93*2+M93*4+I93*4+H93*8+G93*16</f>
        <v>25</v>
      </c>
      <c r="F93" s="4" t="n">
        <f aca="false">O93+N93+M93+I93+H93+G93</f>
        <v>16</v>
      </c>
      <c r="G93" s="4"/>
      <c r="H93" s="4"/>
      <c r="I93" s="4"/>
      <c r="J93" s="4"/>
      <c r="K93" s="4"/>
      <c r="L93" s="4" t="n">
        <f aca="false">J93-K93</f>
        <v>0</v>
      </c>
      <c r="M93" s="4" t="n">
        <v>2</v>
      </c>
      <c r="N93" s="4" t="n">
        <v>3</v>
      </c>
      <c r="O93" s="4" t="n">
        <v>11</v>
      </c>
      <c r="P93" s="4" t="n">
        <v>12</v>
      </c>
      <c r="Q93" s="4" t="n">
        <v>46</v>
      </c>
      <c r="R93" s="4" t="n">
        <f aca="false">P93-Q93</f>
        <v>-34</v>
      </c>
    </row>
    <row r="94" customFormat="false" ht="15" hidden="false" customHeight="false" outlineLevel="0" collapsed="false">
      <c r="A94" s="4" t="s">
        <v>3836</v>
      </c>
      <c r="B94" s="4" t="s">
        <v>747</v>
      </c>
      <c r="C94" s="40" t="n">
        <f aca="false">E94/$C$1*3000+7000</f>
        <v>7038.87323943662</v>
      </c>
      <c r="D94" s="41" t="n">
        <f aca="false">E94/F94</f>
        <v>1.4375</v>
      </c>
      <c r="E94" s="4" t="n">
        <f aca="false">O94+N94*2+M94*4+I94*4+H94*8+G94*16</f>
        <v>23</v>
      </c>
      <c r="F94" s="4" t="n">
        <f aca="false">O94+N94+M94+I94+H94+G94</f>
        <v>16</v>
      </c>
      <c r="G94" s="4"/>
      <c r="H94" s="4"/>
      <c r="I94" s="4"/>
      <c r="J94" s="4"/>
      <c r="K94" s="4"/>
      <c r="L94" s="4" t="n">
        <f aca="false">J94-K94</f>
        <v>0</v>
      </c>
      <c r="M94" s="4" t="n">
        <v>2</v>
      </c>
      <c r="N94" s="4" t="n">
        <v>1</v>
      </c>
      <c r="O94" s="4" t="n">
        <v>13</v>
      </c>
      <c r="P94" s="4" t="n">
        <v>10</v>
      </c>
      <c r="Q94" s="4" t="n">
        <v>39</v>
      </c>
      <c r="R94" s="4" t="n">
        <f aca="false">P94-Q94</f>
        <v>-29</v>
      </c>
    </row>
    <row r="95" customFormat="false" ht="15" hidden="false" customHeight="false" outlineLevel="0" collapsed="false">
      <c r="A95" s="4" t="s">
        <v>3836</v>
      </c>
      <c r="B95" s="4" t="s">
        <v>698</v>
      </c>
      <c r="C95" s="40" t="n">
        <f aca="false">E95/$C$1*3000+7000</f>
        <v>7032.11267605634</v>
      </c>
      <c r="D95" s="41" t="n">
        <f aca="false">E95/F95</f>
        <v>1.58333333333333</v>
      </c>
      <c r="E95" s="4" t="n">
        <f aca="false">O95+N95*2+M95*4+I95*4+H95*8+G95*16</f>
        <v>19</v>
      </c>
      <c r="F95" s="4" t="n">
        <f aca="false">O95+N95+M95+I95+H95+G95</f>
        <v>12</v>
      </c>
      <c r="G95" s="4"/>
      <c r="H95" s="4"/>
      <c r="I95" s="4"/>
      <c r="J95" s="4"/>
      <c r="K95" s="4"/>
      <c r="L95" s="4" t="n">
        <f aca="false">J95-K95</f>
        <v>0</v>
      </c>
      <c r="M95" s="4" t="n">
        <v>2</v>
      </c>
      <c r="N95" s="4" t="n">
        <v>1</v>
      </c>
      <c r="O95" s="4" t="n">
        <v>9</v>
      </c>
      <c r="P95" s="4" t="n">
        <v>18</v>
      </c>
      <c r="Q95" s="4" t="n">
        <v>37</v>
      </c>
      <c r="R95" s="4" t="n">
        <f aca="false">P95-Q95</f>
        <v>-19</v>
      </c>
    </row>
    <row r="96" customFormat="false" ht="15" hidden="false" customHeight="false" outlineLevel="0" collapsed="false">
      <c r="A96" s="4" t="s">
        <v>3836</v>
      </c>
      <c r="B96" s="4" t="s">
        <v>737</v>
      </c>
      <c r="C96" s="40" t="n">
        <f aca="false">E96/$C$1*3000+7000</f>
        <v>7032.11267605634</v>
      </c>
      <c r="D96" s="41" t="n">
        <f aca="false">E96/F96</f>
        <v>1.46153846153846</v>
      </c>
      <c r="E96" s="4" t="n">
        <f aca="false">O96+N96*2+M96*4+I96*4+H96*8+G96*16</f>
        <v>19</v>
      </c>
      <c r="F96" s="4" t="n">
        <f aca="false">O96+N96+M96+I96+H96+G96</f>
        <v>13</v>
      </c>
      <c r="G96" s="4"/>
      <c r="H96" s="4"/>
      <c r="I96" s="4"/>
      <c r="J96" s="4"/>
      <c r="K96" s="4"/>
      <c r="L96" s="4" t="n">
        <f aca="false">J96-K96</f>
        <v>0</v>
      </c>
      <c r="M96" s="4" t="n">
        <v>2</v>
      </c>
      <c r="N96" s="4" t="n">
        <v>0</v>
      </c>
      <c r="O96" s="4" t="n">
        <v>11</v>
      </c>
      <c r="P96" s="4" t="n">
        <v>7</v>
      </c>
      <c r="Q96" s="4" t="n">
        <v>76</v>
      </c>
      <c r="R96" s="4" t="n">
        <f aca="false">P96-Q96</f>
        <v>-69</v>
      </c>
    </row>
    <row r="97" customFormat="false" ht="15" hidden="false" customHeight="false" outlineLevel="0" collapsed="false">
      <c r="A97" s="4" t="s">
        <v>3836</v>
      </c>
      <c r="B97" s="4" t="s">
        <v>733</v>
      </c>
      <c r="C97" s="40" t="n">
        <f aca="false">E97/$C$1*3000+7000</f>
        <v>7028.7323943662</v>
      </c>
      <c r="D97" s="41" t="n">
        <f aca="false">E97/F97</f>
        <v>1.21428571428571</v>
      </c>
      <c r="E97" s="4" t="n">
        <f aca="false">O97+N97*2+M97*4+I97*4+H97*8+G97*16</f>
        <v>17</v>
      </c>
      <c r="F97" s="4" t="n">
        <f aca="false">O97+N97+M97+I97+H97+G97</f>
        <v>14</v>
      </c>
      <c r="G97" s="4"/>
      <c r="H97" s="4"/>
      <c r="I97" s="4"/>
      <c r="J97" s="4"/>
      <c r="K97" s="4"/>
      <c r="L97" s="4" t="n">
        <f aca="false">J97-K97</f>
        <v>0</v>
      </c>
      <c r="M97" s="4" t="n">
        <v>0</v>
      </c>
      <c r="N97" s="4" t="n">
        <v>3</v>
      </c>
      <c r="O97" s="4" t="n">
        <v>11</v>
      </c>
      <c r="P97" s="4" t="n">
        <v>5</v>
      </c>
      <c r="Q97" s="4" t="n">
        <v>34</v>
      </c>
      <c r="R97" s="4" t="n">
        <f aca="false">P97-Q97</f>
        <v>-29</v>
      </c>
    </row>
    <row r="98" customFormat="false" ht="15" hidden="false" customHeight="false" outlineLevel="0" collapsed="false">
      <c r="A98" s="4" t="s">
        <v>3836</v>
      </c>
      <c r="B98" s="4" t="s">
        <v>735</v>
      </c>
      <c r="C98" s="40" t="n">
        <f aca="false">E98/$C$1*3000+7000</f>
        <v>7018.59154929578</v>
      </c>
      <c r="D98" s="41" t="n">
        <f aca="false">E98/F98</f>
        <v>1.375</v>
      </c>
      <c r="E98" s="4" t="n">
        <f aca="false">O98+N98*2+M98*4+I98*4+H98*8+G98*16</f>
        <v>11</v>
      </c>
      <c r="F98" s="4" t="n">
        <f aca="false">O98+N98+M98+I98+H98+G98</f>
        <v>8</v>
      </c>
      <c r="G98" s="4"/>
      <c r="H98" s="4"/>
      <c r="I98" s="4"/>
      <c r="J98" s="4"/>
      <c r="K98" s="4"/>
      <c r="L98" s="4" t="n">
        <f aca="false">J98-K98</f>
        <v>0</v>
      </c>
      <c r="M98" s="4" t="n">
        <v>1</v>
      </c>
      <c r="N98" s="4" t="n">
        <v>0</v>
      </c>
      <c r="O98" s="4" t="n">
        <v>7</v>
      </c>
      <c r="P98" s="4" t="n">
        <v>2</v>
      </c>
      <c r="Q98" s="4" t="n">
        <v>34</v>
      </c>
      <c r="R98" s="4" t="n">
        <f aca="false">P98-Q98</f>
        <v>-32</v>
      </c>
    </row>
    <row r="99" customFormat="false" ht="15" hidden="false" customHeight="false" outlineLevel="0" collapsed="false">
      <c r="A99" s="4" t="s">
        <v>3836</v>
      </c>
      <c r="B99" s="4" t="s">
        <v>739</v>
      </c>
      <c r="C99" s="40" t="n">
        <f aca="false">E99/$C$1*3000+7000</f>
        <v>7016.9014084507</v>
      </c>
      <c r="D99" s="41" t="n">
        <f aca="false">E99/F99</f>
        <v>1.25</v>
      </c>
      <c r="E99" s="4" t="n">
        <f aca="false">O99+N99*2+M99*4+I99*4+H99*8+G99*16</f>
        <v>10</v>
      </c>
      <c r="F99" s="4" t="n">
        <f aca="false">O99+N99+M99+I99+H99+G99</f>
        <v>8</v>
      </c>
      <c r="G99" s="4"/>
      <c r="H99" s="4"/>
      <c r="I99" s="4"/>
      <c r="J99" s="4"/>
      <c r="K99" s="4"/>
      <c r="L99" s="4" t="n">
        <f aca="false">J99-K99</f>
        <v>0</v>
      </c>
      <c r="M99" s="4" t="n">
        <v>0</v>
      </c>
      <c r="N99" s="4" t="n">
        <v>2</v>
      </c>
      <c r="O99" s="4" t="n">
        <v>6</v>
      </c>
      <c r="P99" s="4" t="n">
        <v>5</v>
      </c>
      <c r="Q99" s="4" t="n">
        <v>31</v>
      </c>
      <c r="R99" s="4" t="n">
        <f aca="false">P99-Q99</f>
        <v>-26</v>
      </c>
    </row>
    <row r="100" customFormat="false" ht="15" hidden="false" customHeight="false" outlineLevel="0" collapsed="false">
      <c r="A100" s="4" t="s">
        <v>3836</v>
      </c>
      <c r="B100" s="4" t="s">
        <v>694</v>
      </c>
      <c r="C100" s="40" t="n">
        <f aca="false">E100/$C$1*3000+7000</f>
        <v>7015.21126760563</v>
      </c>
      <c r="D100" s="41" t="n">
        <f aca="false">E100/F100</f>
        <v>1.125</v>
      </c>
      <c r="E100" s="4" t="n">
        <f aca="false">O100+N100*2+M100*4+I100*4+H100*8+G100*16</f>
        <v>9</v>
      </c>
      <c r="F100" s="4" t="n">
        <f aca="false">O100+N100+M100+I100+H100+G100</f>
        <v>8</v>
      </c>
      <c r="G100" s="4"/>
      <c r="H100" s="4"/>
      <c r="I100" s="4"/>
      <c r="J100" s="4"/>
      <c r="K100" s="4"/>
      <c r="L100" s="4" t="n">
        <f aca="false">J100-K100</f>
        <v>0</v>
      </c>
      <c r="M100" s="4" t="n">
        <v>0</v>
      </c>
      <c r="N100" s="4" t="n">
        <v>1</v>
      </c>
      <c r="O100" s="4" t="n">
        <v>7</v>
      </c>
      <c r="P100" s="4" t="n">
        <v>2</v>
      </c>
      <c r="Q100" s="4" t="n">
        <v>33</v>
      </c>
      <c r="R100" s="4" t="n">
        <f aca="false">P100-Q100</f>
        <v>-31</v>
      </c>
    </row>
    <row r="101" customFormat="false" ht="15" hidden="false" customHeight="false" outlineLevel="0" collapsed="false">
      <c r="A101" s="4" t="s">
        <v>3836</v>
      </c>
      <c r="B101" s="4" t="s">
        <v>745</v>
      </c>
      <c r="C101" s="40" t="n">
        <f aca="false">E101/$C$1*3000+7000</f>
        <v>7011.83098591549</v>
      </c>
      <c r="D101" s="41" t="n">
        <f aca="false">E101/F101</f>
        <v>1</v>
      </c>
      <c r="E101" s="4" t="n">
        <f aca="false">O101+N101*2+M101*4+I101*4+H101*8+G101*16</f>
        <v>7</v>
      </c>
      <c r="F101" s="4" t="n">
        <f aca="false">O101+N101+M101+I101+H101+G101</f>
        <v>7</v>
      </c>
      <c r="G101" s="4"/>
      <c r="H101" s="4"/>
      <c r="I101" s="4"/>
      <c r="J101" s="4"/>
      <c r="K101" s="4"/>
      <c r="L101" s="4" t="n">
        <f aca="false">J101-K101</f>
        <v>0</v>
      </c>
      <c r="M101" s="4" t="n">
        <v>0</v>
      </c>
      <c r="N101" s="4" t="n">
        <v>0</v>
      </c>
      <c r="O101" s="4" t="n">
        <v>7</v>
      </c>
      <c r="P101" s="4" t="n">
        <v>5</v>
      </c>
      <c r="Q101" s="4" t="n">
        <v>41</v>
      </c>
      <c r="R101" s="4" t="n">
        <f aca="false">P101-Q101</f>
        <v>-36</v>
      </c>
    </row>
    <row r="102" customFormat="false" ht="15" hidden="false" customHeight="false" outlineLevel="0" collapsed="false">
      <c r="A102" s="4" t="s">
        <v>3836</v>
      </c>
      <c r="B102" s="4" t="s">
        <v>706</v>
      </c>
      <c r="C102" s="40" t="n">
        <f aca="false">E102/$C$1*3000+7000</f>
        <v>7000</v>
      </c>
      <c r="D102" s="41" t="n">
        <v>0</v>
      </c>
      <c r="E102" s="4" t="n">
        <f aca="false">O102+N102*2+M102*4+I102*4+H102*8+G102*16</f>
        <v>0</v>
      </c>
      <c r="F102" s="4" t="n">
        <f aca="false">O102+N102+M102+I102+H102+G102</f>
        <v>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customFormat="false" ht="15" hidden="false" customHeight="false" outlineLevel="0" collapsed="false">
      <c r="A103" s="4" t="s">
        <v>3836</v>
      </c>
      <c r="B103" s="4" t="s">
        <v>721</v>
      </c>
      <c r="C103" s="40" t="n">
        <f aca="false">E103/$C$1*3000+7000</f>
        <v>7000</v>
      </c>
      <c r="D103" s="41" t="n">
        <v>0</v>
      </c>
      <c r="E103" s="4" t="n">
        <f aca="false">O103+N103*2+M103*4+I103*4+H103*8+G103*16</f>
        <v>0</v>
      </c>
      <c r="F103" s="4" t="n">
        <f aca="false">O103+N103+M103+I103+H103+G103</f>
        <v>0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customFormat="false" ht="15" hidden="false" customHeight="false" outlineLevel="0" collapsed="false">
      <c r="A104" s="4" t="s">
        <v>3836</v>
      </c>
      <c r="B104" s="4" t="s">
        <v>3838</v>
      </c>
      <c r="C104" s="40" t="n">
        <f aca="false">E104/$C$1*3000+7000</f>
        <v>7000</v>
      </c>
      <c r="D104" s="41" t="n">
        <v>0</v>
      </c>
      <c r="E104" s="4" t="n">
        <f aca="false">O104+N104*2+M104*4+I104*4+H104*8+G104*16</f>
        <v>0</v>
      </c>
      <c r="F104" s="4" t="n">
        <f aca="false">O104+N104+M104+I104+H104+G104</f>
        <v>0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customFormat="false" ht="15" hidden="false" customHeight="false" outlineLevel="0" collapsed="false">
      <c r="A105" s="4" t="s">
        <v>3836</v>
      </c>
      <c r="B105" s="4" t="s">
        <v>743</v>
      </c>
      <c r="C105" s="40" t="n">
        <f aca="false">E105/$C$1*3000+7000</f>
        <v>7000</v>
      </c>
      <c r="D105" s="41" t="n">
        <v>0</v>
      </c>
      <c r="E105" s="4" t="n">
        <f aca="false">O105+N105*2+M105*4+I105*4+H105*8+G105*16</f>
        <v>0</v>
      </c>
      <c r="F105" s="4" t="n">
        <f aca="false">O105+N105+M105+I105+H105+G105</f>
        <v>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customFormat="false" ht="15" hidden="false" customHeight="false" outlineLevel="0" collapsed="false">
      <c r="A106" s="4" t="s">
        <v>3836</v>
      </c>
      <c r="B106" s="4" t="s">
        <v>3839</v>
      </c>
      <c r="C106" s="40" t="n">
        <f aca="false">E106/$C$1*3000+7000</f>
        <v>7000</v>
      </c>
      <c r="D106" s="41" t="n">
        <v>0</v>
      </c>
      <c r="E106" s="4" t="n">
        <f aca="false">O106+N106*2+M106*4+I106*4+H106*8+G106*16</f>
        <v>0</v>
      </c>
      <c r="F106" s="4" t="n">
        <f aca="false">O106+N106+M106+I106+H106+G106</f>
        <v>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customFormat="false" ht="15" hidden="false" customHeight="false" outlineLevel="0" collapsed="false">
      <c r="A107" s="4" t="s">
        <v>3836</v>
      </c>
      <c r="B107" s="4" t="s">
        <v>765</v>
      </c>
      <c r="C107" s="40" t="n">
        <f aca="false">E107/$C$1*3000+7000</f>
        <v>7000</v>
      </c>
      <c r="D107" s="41" t="n">
        <v>0</v>
      </c>
      <c r="E107" s="4" t="n">
        <f aca="false">O107+N107*2+M107*4+I107*4+H107*8+G107*16</f>
        <v>0</v>
      </c>
      <c r="F107" s="4" t="n">
        <f aca="false">O107+N107+M107+I107+H107+G107</f>
        <v>0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customFormat="false" ht="15" hidden="false" customHeight="false" outlineLevel="0" collapsed="false">
      <c r="A108" s="12" t="s">
        <v>3840</v>
      </c>
      <c r="B108" s="0" t="s">
        <v>3841</v>
      </c>
      <c r="C108" s="1" t="n">
        <f aca="false">E108/$C$1*3000+7000</f>
        <v>7980.28169014084</v>
      </c>
      <c r="D108" s="39" t="n">
        <f aca="false">E108/F108</f>
        <v>3.91891891891892</v>
      </c>
      <c r="E108" s="0" t="n">
        <f aca="false">O108+N108*2+M108*4+I108*4+H108*8+G108*16</f>
        <v>580</v>
      </c>
      <c r="F108" s="0" t="n">
        <f aca="false">O108+N108+M108+I108+H108+G108</f>
        <v>148</v>
      </c>
      <c r="G108" s="0" t="n">
        <v>5</v>
      </c>
      <c r="H108" s="0" t="n">
        <v>9</v>
      </c>
      <c r="I108" s="0" t="n">
        <v>17</v>
      </c>
      <c r="J108" s="0" t="n">
        <v>31</v>
      </c>
      <c r="K108" s="0" t="n">
        <v>67</v>
      </c>
      <c r="L108" s="0" t="n">
        <f aca="false">J108-K108</f>
        <v>-36</v>
      </c>
      <c r="M108" s="0" t="n">
        <v>70</v>
      </c>
      <c r="N108" s="0" t="n">
        <v>33</v>
      </c>
      <c r="O108" s="0" t="n">
        <v>14</v>
      </c>
      <c r="P108" s="0" t="n">
        <v>226</v>
      </c>
      <c r="Q108" s="0" t="n">
        <v>76</v>
      </c>
      <c r="R108" s="0" t="n">
        <f aca="false">P108-Q108</f>
        <v>150</v>
      </c>
    </row>
    <row r="109" customFormat="false" ht="15" hidden="false" customHeight="false" outlineLevel="0" collapsed="false">
      <c r="A109" s="12" t="s">
        <v>3840</v>
      </c>
      <c r="B109" s="0" t="s">
        <v>3842</v>
      </c>
      <c r="C109" s="1" t="n">
        <f aca="false">E109/$C$1*3000+7000</f>
        <v>7745.35211267606</v>
      </c>
      <c r="D109" s="39" t="n">
        <f aca="false">E109/F109</f>
        <v>3.34090909090909</v>
      </c>
      <c r="E109" s="0" t="n">
        <f aca="false">O109+N109*2+M109*4+I109*4+H109*8+G109*16</f>
        <v>441</v>
      </c>
      <c r="F109" s="0" t="n">
        <f aca="false">O109+N109+M109+I109+H109+G109</f>
        <v>132</v>
      </c>
      <c r="G109" s="0" t="n">
        <v>2</v>
      </c>
      <c r="H109" s="0" t="n">
        <v>3</v>
      </c>
      <c r="I109" s="0" t="n">
        <v>8</v>
      </c>
      <c r="J109" s="0" t="n">
        <v>11</v>
      </c>
      <c r="K109" s="0" t="n">
        <v>26</v>
      </c>
      <c r="L109" s="0" t="n">
        <f aca="false">J109-K109</f>
        <v>-15</v>
      </c>
      <c r="M109" s="0" t="n">
        <v>68</v>
      </c>
      <c r="N109" s="0" t="n">
        <v>30</v>
      </c>
      <c r="O109" s="0" t="n">
        <v>21</v>
      </c>
      <c r="P109" s="0" t="n">
        <v>311</v>
      </c>
      <c r="Q109" s="0" t="n">
        <v>95</v>
      </c>
      <c r="R109" s="0" t="n">
        <f aca="false">P109-Q109</f>
        <v>216</v>
      </c>
    </row>
    <row r="110" customFormat="false" ht="15" hidden="false" customHeight="false" outlineLevel="0" collapsed="false">
      <c r="A110" s="12" t="s">
        <v>3840</v>
      </c>
      <c r="B110" s="0" t="s">
        <v>3843</v>
      </c>
      <c r="C110" s="1" t="n">
        <f aca="false">E110/$C$1*3000+7000</f>
        <v>7713.23943661972</v>
      </c>
      <c r="D110" s="39" t="n">
        <f aca="false">E110/F110</f>
        <v>3.54621848739496</v>
      </c>
      <c r="E110" s="0" t="n">
        <f aca="false">O110+N110*2+M110*4+I110*4+H110*8+G110*16</f>
        <v>422</v>
      </c>
      <c r="F110" s="0" t="n">
        <f aca="false">O110+N110+M110+I110+H110+G110</f>
        <v>119</v>
      </c>
      <c r="G110" s="0" t="n">
        <v>4</v>
      </c>
      <c r="H110" s="0" t="n">
        <v>4</v>
      </c>
      <c r="I110" s="0" t="n">
        <v>9</v>
      </c>
      <c r="J110" s="0" t="n">
        <v>14</v>
      </c>
      <c r="K110" s="0" t="n">
        <v>22</v>
      </c>
      <c r="L110" s="0" t="n">
        <f aca="false">J110-K110</f>
        <v>-8</v>
      </c>
      <c r="M110" s="0" t="n">
        <v>55</v>
      </c>
      <c r="N110" s="0" t="n">
        <v>23</v>
      </c>
      <c r="O110" s="0" t="n">
        <v>24</v>
      </c>
      <c r="P110" s="0" t="n">
        <v>203</v>
      </c>
      <c r="Q110" s="0" t="n">
        <v>78</v>
      </c>
      <c r="R110" s="0" t="n">
        <f aca="false">P110-Q110</f>
        <v>125</v>
      </c>
    </row>
    <row r="111" customFormat="false" ht="15" hidden="false" customHeight="false" outlineLevel="0" collapsed="false">
      <c r="A111" s="12" t="s">
        <v>3840</v>
      </c>
      <c r="B111" s="0" t="s">
        <v>3844</v>
      </c>
      <c r="C111" s="1" t="n">
        <f aca="false">E111/$C$1*3000+7000</f>
        <v>7689.57746478873</v>
      </c>
      <c r="D111" s="39" t="n">
        <f aca="false">E111/F111</f>
        <v>3.34426229508197</v>
      </c>
      <c r="E111" s="0" t="n">
        <f aca="false">O111+N111*2+M111*4+I111*4+H111*8+G111*16</f>
        <v>408</v>
      </c>
      <c r="F111" s="0" t="n">
        <f aca="false">O111+N111+M111+I111+H111+G111</f>
        <v>122</v>
      </c>
      <c r="G111" s="0" t="n">
        <v>1</v>
      </c>
      <c r="H111" s="0" t="n">
        <v>3</v>
      </c>
      <c r="I111" s="0" t="n">
        <v>8</v>
      </c>
      <c r="J111" s="0" t="n">
        <v>7</v>
      </c>
      <c r="K111" s="0" t="n">
        <v>22</v>
      </c>
      <c r="L111" s="0" t="n">
        <f aca="false">J111-K111</f>
        <v>-15</v>
      </c>
      <c r="M111" s="0" t="n">
        <v>66</v>
      </c>
      <c r="N111" s="0" t="n">
        <v>28</v>
      </c>
      <c r="O111" s="0" t="n">
        <v>16</v>
      </c>
      <c r="P111" s="0" t="n">
        <v>231</v>
      </c>
      <c r="Q111" s="0" t="n">
        <v>76</v>
      </c>
      <c r="R111" s="0" t="n">
        <f aca="false">P111-Q111</f>
        <v>155</v>
      </c>
    </row>
    <row r="112" customFormat="false" ht="15" hidden="false" customHeight="false" outlineLevel="0" collapsed="false">
      <c r="A112" s="12" t="s">
        <v>3840</v>
      </c>
      <c r="B112" s="0" t="s">
        <v>3845</v>
      </c>
      <c r="C112" s="1" t="n">
        <f aca="false">E112/$C$1*3000+7000</f>
        <v>7637.18309859155</v>
      </c>
      <c r="D112" s="39" t="n">
        <f aca="false">E112/F112</f>
        <v>3.33628318584071</v>
      </c>
      <c r="E112" s="0" t="n">
        <f aca="false">O112+N112*2+M112*4+I112*4+H112*8+G112*16</f>
        <v>377</v>
      </c>
      <c r="F112" s="0" t="n">
        <f aca="false">O112+N112+M112+I112+H112+G112</f>
        <v>113</v>
      </c>
      <c r="G112" s="0" t="n">
        <v>2</v>
      </c>
      <c r="H112" s="0" t="n">
        <v>2</v>
      </c>
      <c r="I112" s="0" t="n">
        <v>9</v>
      </c>
      <c r="J112" s="0" t="n">
        <v>9</v>
      </c>
      <c r="K112" s="0" t="n">
        <v>32</v>
      </c>
      <c r="L112" s="0" t="n">
        <f aca="false">J112-K112</f>
        <v>-23</v>
      </c>
      <c r="M112" s="0" t="n">
        <v>56</v>
      </c>
      <c r="N112" s="0" t="n">
        <v>25</v>
      </c>
      <c r="O112" s="0" t="n">
        <v>19</v>
      </c>
      <c r="P112" s="0" t="n">
        <v>187</v>
      </c>
      <c r="Q112" s="0" t="n">
        <v>79</v>
      </c>
      <c r="R112" s="0" t="n">
        <f aca="false">P112-Q112</f>
        <v>108</v>
      </c>
    </row>
    <row r="113" customFormat="false" ht="15" hidden="false" customHeight="false" outlineLevel="0" collapsed="false">
      <c r="A113" s="12" t="s">
        <v>3840</v>
      </c>
      <c r="B113" s="0" t="s">
        <v>3846</v>
      </c>
      <c r="C113" s="1" t="n">
        <f aca="false">E113/$C$1*3000+7000</f>
        <v>7485.07042253521</v>
      </c>
      <c r="D113" s="39" t="n">
        <f aca="false">E113/F113</f>
        <v>3.08602150537634</v>
      </c>
      <c r="E113" s="0" t="n">
        <f aca="false">O113+N113*2+M113*4+I113*4+H113*8+G113*16</f>
        <v>287</v>
      </c>
      <c r="F113" s="0" t="n">
        <f aca="false">O113+N113+M113+I113+H113+G113</f>
        <v>93</v>
      </c>
      <c r="G113" s="0" t="n">
        <v>0</v>
      </c>
      <c r="H113" s="0" t="n">
        <v>0</v>
      </c>
      <c r="I113" s="0" t="n">
        <v>3</v>
      </c>
      <c r="J113" s="0" t="n">
        <v>0</v>
      </c>
      <c r="K113" s="0" t="n">
        <v>9</v>
      </c>
      <c r="L113" s="0" t="n">
        <f aca="false">J113-K113</f>
        <v>-9</v>
      </c>
      <c r="M113" s="0" t="n">
        <v>58</v>
      </c>
      <c r="N113" s="0" t="n">
        <v>11</v>
      </c>
      <c r="O113" s="0" t="n">
        <v>21</v>
      </c>
      <c r="P113" s="0" t="n">
        <v>195</v>
      </c>
      <c r="Q113" s="0" t="n">
        <v>63</v>
      </c>
      <c r="R113" s="0" t="n">
        <f aca="false">P113-Q113</f>
        <v>132</v>
      </c>
    </row>
    <row r="114" customFormat="false" ht="15" hidden="false" customHeight="false" outlineLevel="0" collapsed="false">
      <c r="A114" s="12" t="s">
        <v>3840</v>
      </c>
      <c r="B114" s="0" t="s">
        <v>3847</v>
      </c>
      <c r="C114" s="1" t="n">
        <f aca="false">E114/$C$1*3000+7000</f>
        <v>7452.95774647887</v>
      </c>
      <c r="D114" s="39" t="n">
        <f aca="false">E114/F114</f>
        <v>3.01123595505618</v>
      </c>
      <c r="E114" s="0" t="n">
        <f aca="false">O114+N114*2+M114*4+I114*4+H114*8+G114*16</f>
        <v>268</v>
      </c>
      <c r="F114" s="0" t="n">
        <f aca="false">O114+N114+M114+I114+H114+G114</f>
        <v>89</v>
      </c>
      <c r="G114" s="0" t="n">
        <v>0</v>
      </c>
      <c r="H114" s="0" t="n">
        <v>3</v>
      </c>
      <c r="I114" s="0" t="n">
        <v>3</v>
      </c>
      <c r="J114" s="0" t="n">
        <v>4</v>
      </c>
      <c r="K114" s="0" t="n">
        <v>14</v>
      </c>
      <c r="L114" s="0" t="n">
        <f aca="false">J114-K114</f>
        <v>-10</v>
      </c>
      <c r="M114" s="0" t="n">
        <v>45</v>
      </c>
      <c r="N114" s="0" t="n">
        <v>14</v>
      </c>
      <c r="O114" s="0" t="n">
        <v>24</v>
      </c>
      <c r="P114" s="0" t="n">
        <v>197</v>
      </c>
      <c r="Q114" s="0" t="n">
        <v>193</v>
      </c>
      <c r="R114" s="0" t="n">
        <f aca="false">P114-Q114</f>
        <v>4</v>
      </c>
    </row>
    <row r="115" customFormat="false" ht="15" hidden="false" customHeight="false" outlineLevel="0" collapsed="false">
      <c r="A115" s="12" t="s">
        <v>3840</v>
      </c>
      <c r="B115" s="0" t="s">
        <v>3848</v>
      </c>
      <c r="C115" s="1" t="n">
        <f aca="false">E115/$C$1*3000+7000</f>
        <v>7420.84507042254</v>
      </c>
      <c r="D115" s="39" t="n">
        <f aca="false">E115/F115</f>
        <v>2.82954545454545</v>
      </c>
      <c r="E115" s="0" t="n">
        <f aca="false">O115+N115*2+M115*4+I115*4+H115*8+G115*16</f>
        <v>249</v>
      </c>
      <c r="F115" s="0" t="n">
        <f aca="false">O115+N115+M115+I115+H115+G115</f>
        <v>88</v>
      </c>
      <c r="G115" s="0" t="n">
        <v>0</v>
      </c>
      <c r="H115" s="0" t="n">
        <v>1</v>
      </c>
      <c r="I115" s="0" t="n">
        <v>2</v>
      </c>
      <c r="J115" s="0" t="n">
        <v>2</v>
      </c>
      <c r="K115" s="0" t="n">
        <v>6</v>
      </c>
      <c r="L115" s="0" t="n">
        <f aca="false">J115-K115</f>
        <v>-4</v>
      </c>
      <c r="M115" s="0" t="n">
        <v>45</v>
      </c>
      <c r="N115" s="0" t="n">
        <v>13</v>
      </c>
      <c r="O115" s="0" t="n">
        <v>27</v>
      </c>
      <c r="P115" s="0" t="n">
        <v>148</v>
      </c>
      <c r="Q115" s="0" t="n">
        <v>82</v>
      </c>
      <c r="R115" s="0" t="n">
        <f aca="false">P115-Q115</f>
        <v>66</v>
      </c>
    </row>
    <row r="116" customFormat="false" ht="15" hidden="false" customHeight="false" outlineLevel="0" collapsed="false">
      <c r="A116" s="12" t="s">
        <v>3840</v>
      </c>
      <c r="B116" s="0" t="s">
        <v>3849</v>
      </c>
      <c r="C116" s="1" t="n">
        <f aca="false">E116/$C$1*3000+7000</f>
        <v>7409.01408450704</v>
      </c>
      <c r="D116" s="39" t="n">
        <f aca="false">E116/F116</f>
        <v>2.75</v>
      </c>
      <c r="E116" s="0" t="n">
        <f aca="false">O116+N116*2+M116*4+I116*4+H116*8+G116*16</f>
        <v>242</v>
      </c>
      <c r="F116" s="0" t="n">
        <f aca="false">O116+N116+M116+I116+H116+G116</f>
        <v>88</v>
      </c>
      <c r="G116" s="0" t="n">
        <v>0</v>
      </c>
      <c r="H116" s="0" t="n">
        <v>0</v>
      </c>
      <c r="I116" s="0" t="n">
        <v>3</v>
      </c>
      <c r="J116" s="0" t="n">
        <v>1</v>
      </c>
      <c r="K116" s="0" t="n">
        <v>4</v>
      </c>
      <c r="L116" s="0" t="n">
        <f aca="false">J116-K116</f>
        <v>-3</v>
      </c>
      <c r="M116" s="0" t="n">
        <v>42</v>
      </c>
      <c r="N116" s="0" t="n">
        <v>19</v>
      </c>
      <c r="O116" s="0" t="n">
        <v>24</v>
      </c>
      <c r="P116" s="0" t="n">
        <v>177</v>
      </c>
      <c r="Q116" s="0" t="n">
        <v>85</v>
      </c>
      <c r="R116" s="0" t="n">
        <f aca="false">P116-Q116</f>
        <v>92</v>
      </c>
    </row>
    <row r="117" customFormat="false" ht="15" hidden="false" customHeight="false" outlineLevel="0" collapsed="false">
      <c r="A117" s="12" t="s">
        <v>3840</v>
      </c>
      <c r="B117" s="0" t="s">
        <v>3850</v>
      </c>
      <c r="C117" s="1" t="n">
        <f aca="false">E117/$C$1*3000+7000</f>
        <v>7403.94366197183</v>
      </c>
      <c r="D117" s="39" t="n">
        <f aca="false">E117/F117</f>
        <v>2.91463414634146</v>
      </c>
      <c r="E117" s="0" t="n">
        <f aca="false">O117+N117*2+M117*4+I117*4+H117*8+G117*16</f>
        <v>239</v>
      </c>
      <c r="F117" s="0" t="n">
        <f aca="false">O117+N117+M117+I117+H117+G117</f>
        <v>82</v>
      </c>
      <c r="G117" s="0" t="n">
        <v>1</v>
      </c>
      <c r="H117" s="0" t="n">
        <v>1</v>
      </c>
      <c r="I117" s="0" t="n">
        <v>5</v>
      </c>
      <c r="J117" s="0" t="n">
        <v>6</v>
      </c>
      <c r="K117" s="0" t="n">
        <v>21</v>
      </c>
      <c r="L117" s="0" t="n">
        <f aca="false">J117-K117</f>
        <v>-15</v>
      </c>
      <c r="M117" s="0" t="n">
        <v>34</v>
      </c>
      <c r="N117" s="0" t="n">
        <v>18</v>
      </c>
      <c r="O117" s="0" t="n">
        <v>23</v>
      </c>
      <c r="P117" s="0" t="n">
        <v>102</v>
      </c>
      <c r="Q117" s="0" t="n">
        <v>69</v>
      </c>
      <c r="R117" s="0" t="n">
        <f aca="false">P117-Q117</f>
        <v>33</v>
      </c>
    </row>
    <row r="118" customFormat="false" ht="15" hidden="false" customHeight="false" outlineLevel="0" collapsed="false">
      <c r="A118" s="12" t="s">
        <v>3840</v>
      </c>
      <c r="B118" s="0" t="s">
        <v>3851</v>
      </c>
      <c r="C118" s="1" t="n">
        <f aca="false">E118/$C$1*3000+7000</f>
        <v>7402.25352112676</v>
      </c>
      <c r="D118" s="39" t="n">
        <f aca="false">E118/F118</f>
        <v>2.53191489361702</v>
      </c>
      <c r="E118" s="0" t="n">
        <f aca="false">O118+N118*2+M118*4+I118*4+H118*8+G118*16</f>
        <v>238</v>
      </c>
      <c r="F118" s="0" t="n">
        <f aca="false">O118+N118+M118+I118+H118+G118</f>
        <v>94</v>
      </c>
      <c r="L118" s="0" t="n">
        <f aca="false">J118-K118</f>
        <v>0</v>
      </c>
      <c r="M118" s="0" t="n">
        <v>41</v>
      </c>
      <c r="N118" s="0" t="n">
        <v>21</v>
      </c>
      <c r="O118" s="0" t="n">
        <v>32</v>
      </c>
      <c r="P118" s="0" t="n">
        <v>144</v>
      </c>
      <c r="Q118" s="0" t="n">
        <v>102</v>
      </c>
      <c r="R118" s="0" t="n">
        <f aca="false">P118-Q118</f>
        <v>42</v>
      </c>
    </row>
    <row r="119" customFormat="false" ht="15" hidden="false" customHeight="false" outlineLevel="0" collapsed="false">
      <c r="A119" s="12" t="s">
        <v>3840</v>
      </c>
      <c r="B119" s="0" t="s">
        <v>3852</v>
      </c>
      <c r="C119" s="1" t="n">
        <f aca="false">E119/$C$1*3000+7000</f>
        <v>7351.54929577465</v>
      </c>
      <c r="D119" s="39" t="n">
        <f aca="false">E119/F119</f>
        <v>2.73684210526316</v>
      </c>
      <c r="E119" s="0" t="n">
        <f aca="false">O119+N119*2+M119*4+I119*4+H119*8+G119*16</f>
        <v>208</v>
      </c>
      <c r="F119" s="0" t="n">
        <f aca="false">O119+N119+M119+I119+H119+G119</f>
        <v>76</v>
      </c>
      <c r="L119" s="0" t="n">
        <f aca="false">J119-K119</f>
        <v>0</v>
      </c>
      <c r="M119" s="0" t="n">
        <v>38</v>
      </c>
      <c r="N119" s="0" t="n">
        <v>18</v>
      </c>
      <c r="O119" s="0" t="n">
        <v>20</v>
      </c>
      <c r="P119" s="0" t="n">
        <v>151</v>
      </c>
      <c r="Q119" s="0" t="n">
        <v>81</v>
      </c>
      <c r="R119" s="0" t="n">
        <f aca="false">P119-Q119</f>
        <v>70</v>
      </c>
    </row>
    <row r="120" customFormat="false" ht="15" hidden="false" customHeight="false" outlineLevel="0" collapsed="false">
      <c r="A120" s="12" t="s">
        <v>3840</v>
      </c>
      <c r="B120" s="0" t="s">
        <v>3853</v>
      </c>
      <c r="C120" s="1" t="n">
        <f aca="false">E120/$C$1*3000+7000</f>
        <v>7349.85915492958</v>
      </c>
      <c r="D120" s="39" t="n">
        <f aca="false">E120/F120</f>
        <v>2.52439024390244</v>
      </c>
      <c r="E120" s="0" t="n">
        <f aca="false">O120+N120*2+M120*4+I120*4+H120*8+G120*16</f>
        <v>207</v>
      </c>
      <c r="F120" s="0" t="n">
        <f aca="false">O120+N120+M120+I120+H120+G120</f>
        <v>82</v>
      </c>
      <c r="G120" s="0" t="n">
        <v>0</v>
      </c>
      <c r="H120" s="0" t="n">
        <v>0</v>
      </c>
      <c r="I120" s="0" t="n">
        <v>3</v>
      </c>
      <c r="J120" s="0" t="n">
        <v>2</v>
      </c>
      <c r="K120" s="0" t="n">
        <v>11</v>
      </c>
      <c r="L120" s="0" t="n">
        <f aca="false">J120-K120</f>
        <v>-9</v>
      </c>
      <c r="M120" s="0" t="n">
        <v>33</v>
      </c>
      <c r="N120" s="0" t="n">
        <v>17</v>
      </c>
      <c r="O120" s="0" t="n">
        <v>29</v>
      </c>
      <c r="P120" s="0" t="n">
        <v>126</v>
      </c>
      <c r="Q120" s="0" t="n">
        <v>94</v>
      </c>
      <c r="R120" s="0" t="n">
        <f aca="false">P120-Q120</f>
        <v>32</v>
      </c>
    </row>
    <row r="121" customFormat="false" ht="15" hidden="false" customHeight="false" outlineLevel="0" collapsed="false">
      <c r="A121" s="12" t="s">
        <v>3840</v>
      </c>
      <c r="B121" s="0" t="s">
        <v>3854</v>
      </c>
      <c r="C121" s="1" t="n">
        <f aca="false">E121/$C$1*3000+7000</f>
        <v>7319.43661971831</v>
      </c>
      <c r="D121" s="39" t="n">
        <f aca="false">E121/F121</f>
        <v>2.3625</v>
      </c>
      <c r="E121" s="0" t="n">
        <f aca="false">O121+N121*2+M121*4+I121*4+H121*8+G121*16</f>
        <v>189</v>
      </c>
      <c r="F121" s="0" t="n">
        <f aca="false">O121+N121+M121+I121+H121+G121</f>
        <v>80</v>
      </c>
      <c r="L121" s="0" t="n">
        <f aca="false">J121-K121</f>
        <v>0</v>
      </c>
      <c r="M121" s="0" t="n">
        <v>28</v>
      </c>
      <c r="N121" s="0" t="n">
        <v>25</v>
      </c>
      <c r="O121" s="0" t="n">
        <v>27</v>
      </c>
      <c r="P121" s="0" t="n">
        <v>95</v>
      </c>
      <c r="Q121" s="0" t="n">
        <v>84</v>
      </c>
      <c r="R121" s="0" t="n">
        <f aca="false">P121-Q121</f>
        <v>11</v>
      </c>
    </row>
    <row r="122" customFormat="false" ht="15" hidden="false" customHeight="false" outlineLevel="0" collapsed="false">
      <c r="A122" s="12" t="s">
        <v>3840</v>
      </c>
      <c r="B122" s="0" t="s">
        <v>3855</v>
      </c>
      <c r="C122" s="1" t="n">
        <f aca="false">E122/$C$1*3000+7000</f>
        <v>7270.42253521127</v>
      </c>
      <c r="D122" s="39" t="n">
        <f aca="false">E122/F122</f>
        <v>2.5</v>
      </c>
      <c r="E122" s="0" t="n">
        <f aca="false">O122+N122*2+M122*4+I122*4+H122*8+G122*16</f>
        <v>160</v>
      </c>
      <c r="F122" s="0" t="n">
        <f aca="false">O122+N122+M122+I122+H122+G122</f>
        <v>64</v>
      </c>
      <c r="L122" s="0" t="n">
        <f aca="false">J122-K122</f>
        <v>0</v>
      </c>
      <c r="M122" s="0" t="n">
        <v>27</v>
      </c>
      <c r="N122" s="0" t="n">
        <v>15</v>
      </c>
      <c r="O122" s="0" t="n">
        <v>22</v>
      </c>
      <c r="P122" s="0" t="n">
        <v>137</v>
      </c>
      <c r="Q122" s="0" t="n">
        <v>75</v>
      </c>
      <c r="R122" s="0" t="n">
        <f aca="false">P122-Q122</f>
        <v>62</v>
      </c>
    </row>
    <row r="123" customFormat="false" ht="15" hidden="false" customHeight="false" outlineLevel="0" collapsed="false">
      <c r="A123" s="12" t="s">
        <v>3840</v>
      </c>
      <c r="B123" s="0" t="s">
        <v>3856</v>
      </c>
      <c r="C123" s="1" t="n">
        <f aca="false">E123/$C$1*3000+7000</f>
        <v>7260.28169014085</v>
      </c>
      <c r="D123" s="39" t="n">
        <f aca="false">E123/F123</f>
        <v>2.48387096774194</v>
      </c>
      <c r="E123" s="0" t="n">
        <f aca="false">O123+N123*2+M123*4+I123*4+H123*8+G123*16</f>
        <v>154</v>
      </c>
      <c r="F123" s="0" t="n">
        <f aca="false">O123+N123+M123+I123+H123+G123</f>
        <v>62</v>
      </c>
      <c r="L123" s="0" t="n">
        <f aca="false">J123-K123</f>
        <v>0</v>
      </c>
      <c r="M123" s="0" t="n">
        <v>25</v>
      </c>
      <c r="N123" s="0" t="n">
        <v>17</v>
      </c>
      <c r="O123" s="0" t="n">
        <v>20</v>
      </c>
      <c r="P123" s="0" t="n">
        <v>104</v>
      </c>
      <c r="Q123" s="0" t="n">
        <v>63</v>
      </c>
      <c r="R123" s="0" t="n">
        <f aca="false">P123-Q123</f>
        <v>41</v>
      </c>
    </row>
    <row r="124" customFormat="false" ht="15" hidden="false" customHeight="false" outlineLevel="0" collapsed="false">
      <c r="A124" s="12" t="s">
        <v>3840</v>
      </c>
      <c r="B124" s="0" t="s">
        <v>3857</v>
      </c>
      <c r="C124" s="1" t="n">
        <f aca="false">E124/$C$1*3000+7000</f>
        <v>7250.14084507042</v>
      </c>
      <c r="D124" s="39" t="n">
        <f aca="false">E124/F124</f>
        <v>2.05555555555556</v>
      </c>
      <c r="E124" s="0" t="n">
        <f aca="false">O124+N124*2+M124*4+I124*4+H124*8+G124*16</f>
        <v>148</v>
      </c>
      <c r="F124" s="0" t="n">
        <f aca="false">O124+N124+M124+I124+H124+G124</f>
        <v>72</v>
      </c>
      <c r="G124" s="0" t="n">
        <v>0</v>
      </c>
      <c r="H124" s="0" t="n">
        <v>0</v>
      </c>
      <c r="I124" s="0" t="n">
        <v>1</v>
      </c>
      <c r="J124" s="0" t="n">
        <v>0</v>
      </c>
      <c r="K124" s="0" t="n">
        <v>6</v>
      </c>
      <c r="L124" s="0" t="n">
        <f aca="false">J124-K124</f>
        <v>-6</v>
      </c>
      <c r="M124" s="0" t="n">
        <v>19</v>
      </c>
      <c r="N124" s="0" t="n">
        <v>16</v>
      </c>
      <c r="O124" s="0" t="n">
        <v>36</v>
      </c>
      <c r="P124" s="0" t="n">
        <v>143</v>
      </c>
      <c r="Q124" s="0" t="n">
        <v>73</v>
      </c>
      <c r="R124" s="0" t="n">
        <f aca="false">P124-Q124</f>
        <v>70</v>
      </c>
    </row>
    <row r="125" customFormat="false" ht="15" hidden="false" customHeight="false" outlineLevel="0" collapsed="false">
      <c r="A125" s="12" t="s">
        <v>3840</v>
      </c>
      <c r="B125" s="0" t="s">
        <v>3858</v>
      </c>
      <c r="C125" s="1" t="n">
        <f aca="false">E125/$C$1*3000+7000</f>
        <v>7248.45070422535</v>
      </c>
      <c r="D125" s="39" t="n">
        <f aca="false">E125/F125</f>
        <v>2.01369863013699</v>
      </c>
      <c r="E125" s="0" t="n">
        <f aca="false">O125+N125*2+M125*4+I125*4+H125*8+G125*16</f>
        <v>147</v>
      </c>
      <c r="F125" s="0" t="n">
        <f aca="false">O125+N125+M125+I125+H125+G125</f>
        <v>73</v>
      </c>
      <c r="L125" s="0" t="n">
        <f aca="false">J125-K125</f>
        <v>0</v>
      </c>
      <c r="M125" s="0" t="n">
        <v>20</v>
      </c>
      <c r="N125" s="0" t="n">
        <v>14</v>
      </c>
      <c r="O125" s="0" t="n">
        <v>39</v>
      </c>
      <c r="P125" s="0" t="n">
        <v>126</v>
      </c>
      <c r="Q125" s="0" t="n">
        <v>74</v>
      </c>
      <c r="R125" s="0" t="n">
        <f aca="false">P125-Q125</f>
        <v>52</v>
      </c>
    </row>
    <row r="126" customFormat="false" ht="15" hidden="false" customHeight="false" outlineLevel="0" collapsed="false">
      <c r="A126" s="12" t="s">
        <v>3840</v>
      </c>
      <c r="B126" s="0" t="s">
        <v>3859</v>
      </c>
      <c r="C126" s="1" t="n">
        <f aca="false">E126/$C$1*3000+7000</f>
        <v>7243.38028169014</v>
      </c>
      <c r="D126" s="39" t="n">
        <f aca="false">E126/F126</f>
        <v>2.32258064516129</v>
      </c>
      <c r="E126" s="0" t="n">
        <f aca="false">O126+N126*2+M126*4+I126*4+H126*8+G126*16</f>
        <v>144</v>
      </c>
      <c r="F126" s="0" t="n">
        <f aca="false">O126+N126+M126+I126+H126+G126</f>
        <v>62</v>
      </c>
      <c r="L126" s="0" t="n">
        <f aca="false">J126-K126</f>
        <v>0</v>
      </c>
      <c r="M126" s="0" t="n">
        <v>23</v>
      </c>
      <c r="N126" s="0" t="n">
        <v>13</v>
      </c>
      <c r="O126" s="0" t="n">
        <v>26</v>
      </c>
      <c r="P126" s="0" t="n">
        <v>84</v>
      </c>
      <c r="Q126" s="0" t="n">
        <v>85</v>
      </c>
      <c r="R126" s="0" t="n">
        <f aca="false">P126-Q126</f>
        <v>-1</v>
      </c>
    </row>
    <row r="127" customFormat="false" ht="15" hidden="false" customHeight="false" outlineLevel="0" collapsed="false">
      <c r="A127" s="12" t="s">
        <v>3840</v>
      </c>
      <c r="B127" s="0" t="s">
        <v>3860</v>
      </c>
      <c r="C127" s="1" t="n">
        <f aca="false">E127/$C$1*3000+7000</f>
        <v>7226.47887323944</v>
      </c>
      <c r="D127" s="39" t="n">
        <f aca="false">E127/F127</f>
        <v>2.06153846153846</v>
      </c>
      <c r="E127" s="0" t="n">
        <f aca="false">O127+N127*2+M127*4+I127*4+H127*8+G127*16</f>
        <v>134</v>
      </c>
      <c r="F127" s="0" t="n">
        <f aca="false">O127+N127+M127+I127+H127+G127</f>
        <v>65</v>
      </c>
      <c r="L127" s="0" t="n">
        <f aca="false">J127-K127</f>
        <v>0</v>
      </c>
      <c r="M127" s="0" t="n">
        <v>19</v>
      </c>
      <c r="N127" s="0" t="n">
        <v>12</v>
      </c>
      <c r="O127" s="0" t="n">
        <v>34</v>
      </c>
      <c r="P127" s="0" t="n">
        <v>78</v>
      </c>
      <c r="Q127" s="0" t="n">
        <v>123</v>
      </c>
      <c r="R127" s="0" t="n">
        <f aca="false">P127-Q127</f>
        <v>-45</v>
      </c>
    </row>
    <row r="128" customFormat="false" ht="15" hidden="false" customHeight="false" outlineLevel="0" collapsed="false">
      <c r="A128" s="12" t="s">
        <v>3840</v>
      </c>
      <c r="B128" s="0" t="s">
        <v>3861</v>
      </c>
      <c r="C128" s="1" t="n">
        <f aca="false">E128/$C$1*3000+7000</f>
        <v>7197.74647887324</v>
      </c>
      <c r="D128" s="39" t="n">
        <f aca="false">E128/F128</f>
        <v>1.95</v>
      </c>
      <c r="E128" s="0" t="n">
        <f aca="false">O128+N128*2+M128*4+I128*4+H128*8+G128*16</f>
        <v>117</v>
      </c>
      <c r="F128" s="0" t="n">
        <f aca="false">O128+N128+M128+I128+H128+G128</f>
        <v>60</v>
      </c>
      <c r="L128" s="0" t="n">
        <f aca="false">J128-K128</f>
        <v>0</v>
      </c>
      <c r="M128" s="0" t="n">
        <v>16</v>
      </c>
      <c r="N128" s="0" t="n">
        <v>9</v>
      </c>
      <c r="O128" s="0" t="n">
        <v>35</v>
      </c>
      <c r="P128" s="0" t="n">
        <v>65</v>
      </c>
      <c r="Q128" s="0" t="n">
        <v>112</v>
      </c>
      <c r="R128" s="0" t="n">
        <f aca="false">P128-Q128</f>
        <v>-47</v>
      </c>
    </row>
    <row r="129" customFormat="false" ht="15" hidden="false" customHeight="false" outlineLevel="0" collapsed="false">
      <c r="A129" s="12" t="s">
        <v>3840</v>
      </c>
      <c r="B129" s="0" t="s">
        <v>3862</v>
      </c>
      <c r="C129" s="1" t="n">
        <f aca="false">E129/$C$1*3000+7000</f>
        <v>7189.29577464789</v>
      </c>
      <c r="D129" s="39" t="n">
        <f aca="false">E129/F129</f>
        <v>2.43478260869565</v>
      </c>
      <c r="E129" s="0" t="n">
        <f aca="false">O129+N129*2+M129*4+I129*4+H129*8+G129*16</f>
        <v>112</v>
      </c>
      <c r="F129" s="0" t="n">
        <f aca="false">O129+N129+M129+I129+H129+G129</f>
        <v>46</v>
      </c>
      <c r="L129" s="0" t="n">
        <f aca="false">J129-K129</f>
        <v>0</v>
      </c>
      <c r="M129" s="0" t="n">
        <v>19</v>
      </c>
      <c r="N129" s="0" t="n">
        <v>9</v>
      </c>
      <c r="O129" s="0" t="n">
        <v>18</v>
      </c>
      <c r="P129" s="0" t="n">
        <v>104</v>
      </c>
      <c r="Q129" s="0" t="n">
        <v>84</v>
      </c>
      <c r="R129" s="0" t="n">
        <f aca="false">P129-Q129</f>
        <v>20</v>
      </c>
    </row>
    <row r="130" customFormat="false" ht="15" hidden="false" customHeight="false" outlineLevel="0" collapsed="false">
      <c r="A130" s="12" t="s">
        <v>3840</v>
      </c>
      <c r="B130" s="0" t="s">
        <v>3863</v>
      </c>
      <c r="C130" s="1" t="n">
        <f aca="false">E130/$C$1*3000+7000</f>
        <v>7184.22535211268</v>
      </c>
      <c r="D130" s="39" t="n">
        <f aca="false">E130/F130</f>
        <v>2.13725490196078</v>
      </c>
      <c r="E130" s="0" t="n">
        <f aca="false">O130+N130*2+M130*4+I130*4+H130*8+G130*16</f>
        <v>109</v>
      </c>
      <c r="F130" s="0" t="n">
        <f aca="false">O130+N130+M130+I130+H130+G130</f>
        <v>51</v>
      </c>
      <c r="L130" s="0" t="n">
        <f aca="false">J130-K130</f>
        <v>0</v>
      </c>
      <c r="M130" s="0" t="n">
        <v>15</v>
      </c>
      <c r="N130" s="0" t="n">
        <v>13</v>
      </c>
      <c r="O130" s="0" t="n">
        <v>23</v>
      </c>
      <c r="P130" s="0" t="n">
        <v>66</v>
      </c>
      <c r="Q130" s="0" t="n">
        <v>81</v>
      </c>
      <c r="R130" s="0" t="n">
        <f aca="false">P130-Q130</f>
        <v>-15</v>
      </c>
    </row>
    <row r="131" customFormat="false" ht="15" hidden="false" customHeight="false" outlineLevel="0" collapsed="false">
      <c r="A131" s="12" t="s">
        <v>3840</v>
      </c>
      <c r="B131" s="0" t="s">
        <v>3864</v>
      </c>
      <c r="C131" s="1" t="n">
        <f aca="false">E131/$C$1*3000+7000</f>
        <v>7182.53521126761</v>
      </c>
      <c r="D131" s="39" t="n">
        <f aca="false">E131/F131</f>
        <v>2.25</v>
      </c>
      <c r="E131" s="0" t="n">
        <f aca="false">O131+N131*2+M131*4+I131*4+H131*8+G131*16</f>
        <v>108</v>
      </c>
      <c r="F131" s="0" t="n">
        <f aca="false">O131+N131+M131+I131+H131+G131</f>
        <v>48</v>
      </c>
      <c r="L131" s="0" t="n">
        <f aca="false">J131-K131</f>
        <v>0</v>
      </c>
      <c r="M131" s="0" t="n">
        <v>16</v>
      </c>
      <c r="N131" s="0" t="n">
        <v>12</v>
      </c>
      <c r="O131" s="0" t="n">
        <v>20</v>
      </c>
      <c r="P131" s="0" t="n">
        <v>75</v>
      </c>
      <c r="Q131" s="0" t="n">
        <v>71</v>
      </c>
      <c r="R131" s="0" t="n">
        <f aca="false">P131-Q131</f>
        <v>4</v>
      </c>
    </row>
    <row r="132" customFormat="false" ht="15" hidden="false" customHeight="false" outlineLevel="0" collapsed="false">
      <c r="A132" s="12" t="s">
        <v>3840</v>
      </c>
      <c r="B132" s="0" t="s">
        <v>3865</v>
      </c>
      <c r="C132" s="1" t="n">
        <f aca="false">E132/$C$1*3000+7000</f>
        <v>7174.08450704225</v>
      </c>
      <c r="D132" s="39" t="n">
        <f aca="false">E132/F132</f>
        <v>2.34090909090909</v>
      </c>
      <c r="E132" s="0" t="n">
        <f aca="false">O132+N132*2+M132*4+I132*4+H132*8+G132*16</f>
        <v>103</v>
      </c>
      <c r="F132" s="0" t="n">
        <f aca="false">O132+N132+M132+I132+H132+G132</f>
        <v>44</v>
      </c>
      <c r="L132" s="0" t="n">
        <f aca="false">J132-K132</f>
        <v>0</v>
      </c>
      <c r="M132" s="0" t="n">
        <v>17</v>
      </c>
      <c r="N132" s="0" t="n">
        <v>8</v>
      </c>
      <c r="O132" s="0" t="n">
        <v>19</v>
      </c>
      <c r="P132" s="0" t="n">
        <v>101</v>
      </c>
      <c r="Q132" s="0" t="n">
        <v>95</v>
      </c>
      <c r="R132" s="0" t="n">
        <f aca="false">P132-Q132</f>
        <v>6</v>
      </c>
    </row>
    <row r="133" customFormat="false" ht="15" hidden="false" customHeight="false" outlineLevel="0" collapsed="false">
      <c r="A133" s="12" t="s">
        <v>3840</v>
      </c>
      <c r="B133" s="0" t="s">
        <v>3866</v>
      </c>
      <c r="C133" s="1" t="n">
        <f aca="false">E133/$C$1*3000+7000</f>
        <v>7141.97183098592</v>
      </c>
      <c r="D133" s="39" t="n">
        <f aca="false">E133/F133</f>
        <v>2.33333333333333</v>
      </c>
      <c r="E133" s="0" t="n">
        <f aca="false">O133+N133*2+M133*4+I133*4+H133*8+G133*16</f>
        <v>84</v>
      </c>
      <c r="F133" s="0" t="n">
        <f aca="false">O133+N133+M133+I133+H133+G133</f>
        <v>36</v>
      </c>
      <c r="L133" s="0" t="n">
        <f aca="false">J133-K133</f>
        <v>0</v>
      </c>
      <c r="M133" s="0" t="n">
        <v>14</v>
      </c>
      <c r="N133" s="0" t="n">
        <v>6</v>
      </c>
      <c r="O133" s="0" t="n">
        <v>16</v>
      </c>
      <c r="P133" s="0" t="n">
        <v>52</v>
      </c>
      <c r="Q133" s="0" t="n">
        <v>74</v>
      </c>
      <c r="R133" s="0" t="n">
        <f aca="false">P133-Q133</f>
        <v>-22</v>
      </c>
    </row>
    <row r="134" customFormat="false" ht="15" hidden="false" customHeight="false" outlineLevel="0" collapsed="false">
      <c r="A134" s="12" t="s">
        <v>3840</v>
      </c>
      <c r="B134" s="0" t="s">
        <v>3867</v>
      </c>
      <c r="C134" s="1" t="n">
        <f aca="false">E134/$C$1*3000+7000</f>
        <v>7140.28169014085</v>
      </c>
      <c r="D134" s="39" t="n">
        <f aca="false">E134/F134</f>
        <v>1.97619047619048</v>
      </c>
      <c r="E134" s="0" t="n">
        <f aca="false">O134+N134*2+M134*4+I134*4+H134*8+G134*16</f>
        <v>83</v>
      </c>
      <c r="F134" s="0" t="n">
        <f aca="false">O134+N134+M134+I134+H134+G134</f>
        <v>42</v>
      </c>
      <c r="L134" s="0" t="n">
        <f aca="false">J134-K134</f>
        <v>0</v>
      </c>
      <c r="M134" s="0" t="n">
        <f aca="false">10+0</f>
        <v>10</v>
      </c>
      <c r="N134" s="0" t="n">
        <f aca="false">10+1</f>
        <v>11</v>
      </c>
      <c r="O134" s="0" t="n">
        <f aca="false">20+1</f>
        <v>21</v>
      </c>
      <c r="P134" s="0" t="n">
        <f aca="false">47+4</f>
        <v>51</v>
      </c>
      <c r="Q134" s="0" t="n">
        <f aca="false">62+7</f>
        <v>69</v>
      </c>
      <c r="R134" s="0" t="n">
        <f aca="false">P134-Q134</f>
        <v>-18</v>
      </c>
    </row>
    <row r="135" customFormat="false" ht="15" hidden="false" customHeight="false" outlineLevel="0" collapsed="false">
      <c r="A135" s="12" t="s">
        <v>3840</v>
      </c>
      <c r="B135" s="0" t="s">
        <v>3868</v>
      </c>
      <c r="C135" s="1" t="n">
        <f aca="false">E135/$C$1*3000+7000</f>
        <v>7133.52112676056</v>
      </c>
      <c r="D135" s="39" t="n">
        <f aca="false">E135/F135</f>
        <v>2.92592592592593</v>
      </c>
      <c r="E135" s="0" t="n">
        <f aca="false">O135+N135*2+M135*4+I135*4+H135*8+G135*16</f>
        <v>79</v>
      </c>
      <c r="F135" s="0" t="n">
        <f aca="false">O135+N135+M135+I135+H135+G135</f>
        <v>27</v>
      </c>
      <c r="L135" s="0" t="n">
        <f aca="false">J135-K135</f>
        <v>0</v>
      </c>
      <c r="M135" s="0" t="n">
        <v>16</v>
      </c>
      <c r="N135" s="0" t="n">
        <v>4</v>
      </c>
      <c r="O135" s="0" t="n">
        <v>7</v>
      </c>
      <c r="P135" s="0" t="n">
        <v>74</v>
      </c>
      <c r="Q135" s="0" t="n">
        <v>28</v>
      </c>
      <c r="R135" s="0" t="n">
        <f aca="false">P135-Q135</f>
        <v>46</v>
      </c>
    </row>
    <row r="136" customFormat="false" ht="15" hidden="false" customHeight="false" outlineLevel="0" collapsed="false">
      <c r="A136" s="12" t="s">
        <v>3840</v>
      </c>
      <c r="B136" s="0" t="s">
        <v>3869</v>
      </c>
      <c r="C136" s="1" t="n">
        <f aca="false">E136/$C$1*3000+7000</f>
        <v>7126.76056338028</v>
      </c>
      <c r="D136" s="39" t="n">
        <f aca="false">E136/F136</f>
        <v>2.34375</v>
      </c>
      <c r="E136" s="0" t="n">
        <f aca="false">O136+N136*2+M136*4+I136*4+H136*8+G136*16</f>
        <v>75</v>
      </c>
      <c r="F136" s="0" t="n">
        <f aca="false">O136+N136+M136+I136+H136+G136</f>
        <v>32</v>
      </c>
      <c r="L136" s="0" t="n">
        <f aca="false">J136-K136</f>
        <v>0</v>
      </c>
      <c r="M136" s="0" t="n">
        <v>13</v>
      </c>
      <c r="N136" s="0" t="n">
        <v>4</v>
      </c>
      <c r="O136" s="0" t="n">
        <v>15</v>
      </c>
      <c r="P136" s="0" t="n">
        <v>54</v>
      </c>
      <c r="Q136" s="0" t="n">
        <v>48</v>
      </c>
      <c r="R136" s="0" t="n">
        <f aca="false">P136-Q136</f>
        <v>6</v>
      </c>
    </row>
    <row r="137" customFormat="false" ht="15" hidden="false" customHeight="false" outlineLevel="0" collapsed="false">
      <c r="A137" s="12" t="s">
        <v>3840</v>
      </c>
      <c r="B137" s="0" t="s">
        <v>3870</v>
      </c>
      <c r="C137" s="1" t="n">
        <f aca="false">E137/$C$1*3000+7000</f>
        <v>7120</v>
      </c>
      <c r="D137" s="39" t="n">
        <f aca="false">E137/F137</f>
        <v>1.775</v>
      </c>
      <c r="E137" s="0" t="n">
        <f aca="false">O137+N137*2+M137*4+I137*4+H137*8+G137*16</f>
        <v>71</v>
      </c>
      <c r="F137" s="0" t="n">
        <f aca="false">O137+N137+M137+I137+H137+G137</f>
        <v>40</v>
      </c>
      <c r="L137" s="0" t="n">
        <f aca="false">J137-K137</f>
        <v>0</v>
      </c>
      <c r="M137" s="0" t="n">
        <v>9</v>
      </c>
      <c r="N137" s="0" t="n">
        <v>4</v>
      </c>
      <c r="O137" s="0" t="n">
        <v>27</v>
      </c>
      <c r="P137" s="0" t="n">
        <v>31</v>
      </c>
      <c r="Q137" s="0" t="n">
        <v>90</v>
      </c>
      <c r="R137" s="0" t="n">
        <f aca="false">P137-Q137</f>
        <v>-59</v>
      </c>
    </row>
    <row r="138" customFormat="false" ht="15" hidden="false" customHeight="false" outlineLevel="0" collapsed="false">
      <c r="A138" s="12" t="s">
        <v>3840</v>
      </c>
      <c r="B138" s="0" t="s">
        <v>3871</v>
      </c>
      <c r="C138" s="1" t="n">
        <f aca="false">E138/$C$1*3000+7000</f>
        <v>7118.30985915493</v>
      </c>
      <c r="D138" s="39" t="n">
        <f aca="false">E138/F138</f>
        <v>2.05882352941176</v>
      </c>
      <c r="E138" s="0" t="n">
        <f aca="false">O138+N138*2+M138*4+I138*4+H138*8+G138*16</f>
        <v>70</v>
      </c>
      <c r="F138" s="0" t="n">
        <f aca="false">O138+N138+M138+I138+H138+G138</f>
        <v>34</v>
      </c>
      <c r="L138" s="0" t="n">
        <f aca="false">J138-K138</f>
        <v>0</v>
      </c>
      <c r="M138" s="0" t="n">
        <v>11</v>
      </c>
      <c r="N138" s="0" t="n">
        <v>3</v>
      </c>
      <c r="O138" s="0" t="n">
        <v>20</v>
      </c>
      <c r="P138" s="0" t="n">
        <v>73</v>
      </c>
      <c r="Q138" s="0" t="n">
        <v>81</v>
      </c>
      <c r="R138" s="0" t="n">
        <f aca="false">P138-Q138</f>
        <v>-8</v>
      </c>
    </row>
    <row r="139" customFormat="false" ht="15" hidden="false" customHeight="false" outlineLevel="0" collapsed="false">
      <c r="A139" s="12" t="s">
        <v>3840</v>
      </c>
      <c r="B139" s="0" t="s">
        <v>3872</v>
      </c>
      <c r="C139" s="1" t="n">
        <f aca="false">E139/$C$1*3000+7000</f>
        <v>7116.61971830986</v>
      </c>
      <c r="D139" s="39" t="n">
        <f aca="false">E139/F139</f>
        <v>2.46428571428571</v>
      </c>
      <c r="E139" s="0" t="n">
        <f aca="false">O139+N139*2+M139*4+I139*4+H139*8+G139*16</f>
        <v>69</v>
      </c>
      <c r="F139" s="0" t="n">
        <f aca="false">O139+N139+M139+I139+H139+G139</f>
        <v>28</v>
      </c>
      <c r="L139" s="0" t="n">
        <f aca="false">J139-K139</f>
        <v>0</v>
      </c>
      <c r="M139" s="0" t="n">
        <v>12</v>
      </c>
      <c r="N139" s="0" t="n">
        <v>5</v>
      </c>
      <c r="O139" s="0" t="n">
        <v>11</v>
      </c>
      <c r="P139" s="0" t="n">
        <v>54</v>
      </c>
      <c r="Q139" s="0" t="n">
        <v>35</v>
      </c>
      <c r="R139" s="0" t="n">
        <f aca="false">P139-Q139</f>
        <v>19</v>
      </c>
    </row>
    <row r="140" customFormat="false" ht="15" hidden="false" customHeight="false" outlineLevel="0" collapsed="false">
      <c r="A140" s="12" t="s">
        <v>3840</v>
      </c>
      <c r="B140" s="0" t="s">
        <v>3873</v>
      </c>
      <c r="C140" s="1" t="n">
        <f aca="false">E140/$C$1*3000+7000</f>
        <v>7116.61971830986</v>
      </c>
      <c r="D140" s="39" t="n">
        <f aca="false">E140/F140</f>
        <v>1.38</v>
      </c>
      <c r="E140" s="0" t="n">
        <f aca="false">O140+N140*2+M140*4+I140*4+H140*8+G140*16</f>
        <v>69</v>
      </c>
      <c r="F140" s="0" t="n">
        <f aca="false">O140+N140+M140+I140+H140+G140</f>
        <v>50</v>
      </c>
      <c r="L140" s="0" t="n">
        <f aca="false">J140-K140</f>
        <v>0</v>
      </c>
      <c r="M140" s="0" t="n">
        <v>5</v>
      </c>
      <c r="N140" s="0" t="n">
        <v>4</v>
      </c>
      <c r="O140" s="0" t="n">
        <v>41</v>
      </c>
      <c r="P140" s="0" t="n">
        <v>28</v>
      </c>
      <c r="Q140" s="0" t="n">
        <v>180</v>
      </c>
      <c r="R140" s="0" t="n">
        <f aca="false">P140-Q140</f>
        <v>-152</v>
      </c>
    </row>
    <row r="141" customFormat="false" ht="15" hidden="false" customHeight="false" outlineLevel="0" collapsed="false">
      <c r="A141" s="12" t="s">
        <v>3840</v>
      </c>
      <c r="B141" s="0" t="s">
        <v>3874</v>
      </c>
      <c r="C141" s="1" t="n">
        <f aca="false">E141/$C$1*3000+7000</f>
        <v>7113.23943661972</v>
      </c>
      <c r="D141" s="39" t="n">
        <f aca="false">E141/F141</f>
        <v>2.03030303030303</v>
      </c>
      <c r="E141" s="0" t="n">
        <f aca="false">O141+N141*2+M141*4+I141*4+H141*8+G141*16</f>
        <v>67</v>
      </c>
      <c r="F141" s="0" t="n">
        <f aca="false">O141+N141+M141+I141+H141+G141</f>
        <v>33</v>
      </c>
      <c r="L141" s="0" t="n">
        <f aca="false">J141-K141</f>
        <v>0</v>
      </c>
      <c r="M141" s="0" t="n">
        <v>8</v>
      </c>
      <c r="N141" s="0" t="n">
        <v>10</v>
      </c>
      <c r="O141" s="0" t="n">
        <v>15</v>
      </c>
      <c r="P141" s="0" t="n">
        <v>36</v>
      </c>
      <c r="Q141" s="0" t="n">
        <v>69</v>
      </c>
      <c r="R141" s="0" t="n">
        <f aca="false">P141-Q141</f>
        <v>-33</v>
      </c>
    </row>
    <row r="142" customFormat="false" ht="15" hidden="false" customHeight="false" outlineLevel="0" collapsed="false">
      <c r="A142" s="12" t="s">
        <v>3840</v>
      </c>
      <c r="B142" s="0" t="s">
        <v>3875</v>
      </c>
      <c r="C142" s="1" t="n">
        <f aca="false">E142/$C$1*3000+7000</f>
        <v>7108.16901408451</v>
      </c>
      <c r="D142" s="39" t="n">
        <f aca="false">E142/F142</f>
        <v>1.82857142857143</v>
      </c>
      <c r="E142" s="0" t="n">
        <f aca="false">O142+N142*2+M142*4+I142*4+H142*8+G142*16</f>
        <v>64</v>
      </c>
      <c r="F142" s="0" t="n">
        <f aca="false">O142+N142+M142+I142+H142+G142</f>
        <v>35</v>
      </c>
      <c r="L142" s="0" t="n">
        <f aca="false">J142-K142</f>
        <v>0</v>
      </c>
      <c r="M142" s="0" t="n">
        <f aca="false">8+1</f>
        <v>9</v>
      </c>
      <c r="N142" s="0" t="n">
        <f aca="false">2+0</f>
        <v>2</v>
      </c>
      <c r="O142" s="0" t="n">
        <f aca="false">22+2</f>
        <v>24</v>
      </c>
      <c r="P142" s="0" t="n">
        <f aca="false">35+1</f>
        <v>36</v>
      </c>
      <c r="Q142" s="0" t="n">
        <f aca="false">68+5</f>
        <v>73</v>
      </c>
      <c r="R142" s="0" t="n">
        <f aca="false">P142-Q142</f>
        <v>-37</v>
      </c>
    </row>
    <row r="143" customFormat="false" ht="15" hidden="false" customHeight="false" outlineLevel="0" collapsed="false">
      <c r="A143" s="12" t="s">
        <v>3840</v>
      </c>
      <c r="B143" s="0" t="s">
        <v>3876</v>
      </c>
      <c r="C143" s="1" t="n">
        <f aca="false">E143/$C$1*3000+7000</f>
        <v>7082.81690140845</v>
      </c>
      <c r="D143" s="39" t="n">
        <f aca="false">E143/F143</f>
        <v>2.1304347826087</v>
      </c>
      <c r="E143" s="0" t="n">
        <f aca="false">O143+N143*2+M143*4+I143*4+H143*8+G143*16</f>
        <v>49</v>
      </c>
      <c r="F143" s="0" t="n">
        <f aca="false">O143+N143+M143+I143+H143+G143</f>
        <v>23</v>
      </c>
      <c r="L143" s="0" t="n">
        <f aca="false">J143-K143</f>
        <v>0</v>
      </c>
      <c r="M143" s="0" t="n">
        <v>8</v>
      </c>
      <c r="N143" s="0" t="n">
        <v>2</v>
      </c>
      <c r="O143" s="0" t="n">
        <v>13</v>
      </c>
      <c r="P143" s="0" t="n">
        <v>28</v>
      </c>
      <c r="Q143" s="0" t="n">
        <v>41</v>
      </c>
      <c r="R143" s="0" t="n">
        <f aca="false">P143-Q143</f>
        <v>-13</v>
      </c>
    </row>
    <row r="144" customFormat="false" ht="15" hidden="false" customHeight="false" outlineLevel="0" collapsed="false">
      <c r="A144" s="12" t="s">
        <v>3840</v>
      </c>
      <c r="B144" s="0" t="s">
        <v>3877</v>
      </c>
      <c r="C144" s="1" t="n">
        <f aca="false">E144/$C$1*3000+7000</f>
        <v>7074.3661971831</v>
      </c>
      <c r="D144" s="39" t="n">
        <f aca="false">E144/F144</f>
        <v>1.51724137931034</v>
      </c>
      <c r="E144" s="0" t="n">
        <f aca="false">O144+N144*2+M144*4+I144*4+H144*8+G144*16</f>
        <v>44</v>
      </c>
      <c r="F144" s="0" t="n">
        <f aca="false">O144+N144+M144+I144+H144+G144</f>
        <v>29</v>
      </c>
      <c r="L144" s="0" t="n">
        <f aca="false">J144-K144</f>
        <v>0</v>
      </c>
      <c r="M144" s="0" t="n">
        <v>3</v>
      </c>
      <c r="N144" s="0" t="n">
        <v>6</v>
      </c>
      <c r="O144" s="0" t="n">
        <v>20</v>
      </c>
      <c r="P144" s="0" t="n">
        <v>20</v>
      </c>
      <c r="Q144" s="0" t="n">
        <v>72</v>
      </c>
      <c r="R144" s="0" t="n">
        <f aca="false">P144-Q144</f>
        <v>-52</v>
      </c>
    </row>
    <row r="145" customFormat="false" ht="15" hidden="false" customHeight="false" outlineLevel="0" collapsed="false">
      <c r="A145" s="12" t="s">
        <v>3840</v>
      </c>
      <c r="B145" s="0" t="s">
        <v>3878</v>
      </c>
      <c r="C145" s="1" t="n">
        <f aca="false">E145/$C$1*3000+7000</f>
        <v>7072.67605633803</v>
      </c>
      <c r="D145" s="39" t="n">
        <f aca="false">E145/F145</f>
        <v>1.53571428571429</v>
      </c>
      <c r="E145" s="0" t="n">
        <f aca="false">O145+N145*2+M145*4+I145*4+H145*8+G145*16</f>
        <v>43</v>
      </c>
      <c r="F145" s="0" t="n">
        <f aca="false">O145+N145+M145+I145+H145+G145</f>
        <v>28</v>
      </c>
      <c r="L145" s="0" t="n">
        <f aca="false">J145-K145</f>
        <v>0</v>
      </c>
      <c r="M145" s="0" t="n">
        <v>4</v>
      </c>
      <c r="N145" s="0" t="n">
        <v>3</v>
      </c>
      <c r="O145" s="0" t="n">
        <v>21</v>
      </c>
      <c r="P145" s="0" t="n">
        <v>23</v>
      </c>
      <c r="Q145" s="0" t="n">
        <v>98</v>
      </c>
      <c r="R145" s="0" t="n">
        <f aca="false">P145-Q145</f>
        <v>-75</v>
      </c>
    </row>
    <row r="146" customFormat="false" ht="15" hidden="false" customHeight="false" outlineLevel="0" collapsed="false">
      <c r="A146" s="12" t="s">
        <v>3840</v>
      </c>
      <c r="B146" s="0" t="s">
        <v>3879</v>
      </c>
      <c r="C146" s="1" t="n">
        <f aca="false">E146/$C$1*3000+7000</f>
        <v>7072.67605633803</v>
      </c>
      <c r="D146" s="39" t="n">
        <f aca="false">E146/F146</f>
        <v>1.3030303030303</v>
      </c>
      <c r="E146" s="0" t="n">
        <f aca="false">O146+N146*2+M146*4+I146*4+H146*8+G146*16</f>
        <v>43</v>
      </c>
      <c r="F146" s="0" t="n">
        <f aca="false">O146+N146+M146+I146+H146+G146</f>
        <v>33</v>
      </c>
      <c r="L146" s="0" t="n">
        <f aca="false">J146-K146</f>
        <v>0</v>
      </c>
      <c r="M146" s="0" t="n">
        <v>3</v>
      </c>
      <c r="N146" s="0" t="n">
        <v>1</v>
      </c>
      <c r="O146" s="0" t="n">
        <v>29</v>
      </c>
      <c r="P146" s="0" t="n">
        <v>14</v>
      </c>
      <c r="Q146" s="0" t="n">
        <v>161</v>
      </c>
      <c r="R146" s="0" t="n">
        <f aca="false">P146-Q146</f>
        <v>-147</v>
      </c>
    </row>
    <row r="147" customFormat="false" ht="15" hidden="false" customHeight="false" outlineLevel="0" collapsed="false">
      <c r="A147" s="12" t="s">
        <v>3840</v>
      </c>
      <c r="B147" s="0" t="s">
        <v>3880</v>
      </c>
      <c r="C147" s="1" t="n">
        <f aca="false">E147/$C$1*3000+7000</f>
        <v>7070.98591549296</v>
      </c>
      <c r="D147" s="39" t="n">
        <f aca="false">E147/F147</f>
        <v>2.1</v>
      </c>
      <c r="E147" s="0" t="n">
        <f aca="false">O147+N147*2+M147*4+I147*4+H147*8+G147*16</f>
        <v>42</v>
      </c>
      <c r="F147" s="0" t="n">
        <f aca="false">O147+N147+M147+I147+H147+G147</f>
        <v>20</v>
      </c>
      <c r="L147" s="0" t="n">
        <f aca="false">J147-K147</f>
        <v>0</v>
      </c>
      <c r="M147" s="0" t="n">
        <v>7</v>
      </c>
      <c r="N147" s="0" t="n">
        <v>1</v>
      </c>
      <c r="O147" s="0" t="n">
        <v>12</v>
      </c>
      <c r="P147" s="0" t="n">
        <v>31</v>
      </c>
      <c r="Q147" s="0" t="n">
        <v>66</v>
      </c>
      <c r="R147" s="0" t="n">
        <f aca="false">P147-Q147</f>
        <v>-35</v>
      </c>
    </row>
    <row r="148" customFormat="false" ht="15" hidden="false" customHeight="false" outlineLevel="0" collapsed="false">
      <c r="A148" s="12" t="s">
        <v>3840</v>
      </c>
      <c r="B148" s="0" t="s">
        <v>3881</v>
      </c>
      <c r="C148" s="1" t="n">
        <f aca="false">E148/$C$1*3000+7000</f>
        <v>7069.29577464789</v>
      </c>
      <c r="D148" s="39" t="n">
        <f aca="false">E148/F148</f>
        <v>2.15789473684211</v>
      </c>
      <c r="E148" s="0" t="n">
        <f aca="false">O148+N148*2+M148*4+I148*4+H148*8+G148*16</f>
        <v>41</v>
      </c>
      <c r="F148" s="0" t="n">
        <f aca="false">O148+N148+M148+I148+H148+G148</f>
        <v>19</v>
      </c>
      <c r="L148" s="0" t="n">
        <f aca="false">J148-K148</f>
        <v>0</v>
      </c>
      <c r="M148" s="0" t="n">
        <v>7</v>
      </c>
      <c r="N148" s="0" t="n">
        <v>1</v>
      </c>
      <c r="O148" s="0" t="n">
        <v>11</v>
      </c>
      <c r="P148" s="0" t="n">
        <v>22</v>
      </c>
      <c r="Q148" s="0" t="n">
        <v>74</v>
      </c>
      <c r="R148" s="0" t="n">
        <f aca="false">P148-Q148</f>
        <v>-52</v>
      </c>
    </row>
    <row r="149" customFormat="false" ht="15" hidden="false" customHeight="false" outlineLevel="0" collapsed="false">
      <c r="A149" s="12" t="s">
        <v>3840</v>
      </c>
      <c r="B149" s="0" t="s">
        <v>3882</v>
      </c>
      <c r="C149" s="1" t="n">
        <f aca="false">E149/$C$1*3000+7000</f>
        <v>7069.29577464789</v>
      </c>
      <c r="D149" s="39" t="n">
        <f aca="false">E149/F149</f>
        <v>1.70833333333333</v>
      </c>
      <c r="E149" s="0" t="n">
        <f aca="false">O149+N149*2+M149*4+I149*4+H149*8+G149*16</f>
        <v>41</v>
      </c>
      <c r="F149" s="0" t="n">
        <f aca="false">O149+N149+M149+I149+H149+G149</f>
        <v>24</v>
      </c>
      <c r="L149" s="0" t="n">
        <f aca="false">J149-K149</f>
        <v>0</v>
      </c>
      <c r="M149" s="0" t="n">
        <v>5</v>
      </c>
      <c r="N149" s="0" t="n">
        <v>2</v>
      </c>
      <c r="O149" s="0" t="n">
        <v>17</v>
      </c>
      <c r="P149" s="0" t="n">
        <v>28</v>
      </c>
      <c r="Q149" s="0" t="n">
        <v>100</v>
      </c>
      <c r="R149" s="0" t="n">
        <f aca="false">P149-Q149</f>
        <v>-72</v>
      </c>
    </row>
    <row r="150" customFormat="false" ht="15" hidden="false" customHeight="false" outlineLevel="0" collapsed="false">
      <c r="A150" s="12" t="s">
        <v>3840</v>
      </c>
      <c r="B150" s="0" t="s">
        <v>3883</v>
      </c>
      <c r="C150" s="1" t="n">
        <f aca="false">E150/$C$1*3000+7000</f>
        <v>7062.53521126761</v>
      </c>
      <c r="D150" s="39" t="n">
        <f aca="false">E150/F150</f>
        <v>2.05555555555556</v>
      </c>
      <c r="E150" s="0" t="n">
        <f aca="false">O150+N150*2+M150*4+I150*4+H150*8+G150*16</f>
        <v>37</v>
      </c>
      <c r="F150" s="0" t="n">
        <f aca="false">O150+N150+M150+I150+H150+G150</f>
        <v>18</v>
      </c>
      <c r="L150" s="0" t="n">
        <f aca="false">J150-K150</f>
        <v>0</v>
      </c>
      <c r="M150" s="0" t="n">
        <v>5</v>
      </c>
      <c r="N150" s="0" t="n">
        <v>4</v>
      </c>
      <c r="O150" s="0" t="n">
        <v>9</v>
      </c>
      <c r="P150" s="0" t="n">
        <v>24</v>
      </c>
      <c r="Q150" s="0" t="n">
        <v>31</v>
      </c>
      <c r="R150" s="0" t="n">
        <f aca="false">P150-Q150</f>
        <v>-7</v>
      </c>
    </row>
    <row r="151" customFormat="false" ht="15" hidden="false" customHeight="false" outlineLevel="0" collapsed="false">
      <c r="A151" s="12" t="s">
        <v>3840</v>
      </c>
      <c r="B151" s="0" t="s">
        <v>3884</v>
      </c>
      <c r="C151" s="1" t="n">
        <f aca="false">E151/$C$1*3000+7000</f>
        <v>7052.39436619718</v>
      </c>
      <c r="D151" s="39" t="n">
        <f aca="false">E151/F151</f>
        <v>1.10714285714286</v>
      </c>
      <c r="E151" s="0" t="n">
        <f aca="false">O151+N151*2+M151*4+I151*4+H151*8+G151*16</f>
        <v>31</v>
      </c>
      <c r="F151" s="0" t="n">
        <f aca="false">O151+N151+M151+I151+H151+G151</f>
        <v>28</v>
      </c>
      <c r="L151" s="0" t="n">
        <f aca="false">J151-K151</f>
        <v>0</v>
      </c>
      <c r="M151" s="0" t="n">
        <v>0</v>
      </c>
      <c r="N151" s="0" t="n">
        <v>3</v>
      </c>
      <c r="O151" s="0" t="n">
        <v>25</v>
      </c>
      <c r="P151" s="0" t="n">
        <v>11</v>
      </c>
      <c r="Q151" s="0" t="n">
        <v>115</v>
      </c>
      <c r="R151" s="0" t="n">
        <f aca="false">P151-Q151</f>
        <v>-104</v>
      </c>
    </row>
    <row r="152" customFormat="false" ht="15" hidden="false" customHeight="false" outlineLevel="0" collapsed="false">
      <c r="A152" s="12" t="s">
        <v>3840</v>
      </c>
      <c r="B152" s="0" t="s">
        <v>3885</v>
      </c>
      <c r="C152" s="1" t="n">
        <f aca="false">E152/$C$1*3000+7000</f>
        <v>7047.32394366197</v>
      </c>
      <c r="D152" s="39" t="n">
        <f aca="false">E152/F152</f>
        <v>2.15384615384615</v>
      </c>
      <c r="E152" s="0" t="n">
        <f aca="false">O152+N152*2+M152*4+I152*4+H152*8+G152*16</f>
        <v>28</v>
      </c>
      <c r="F152" s="0" t="n">
        <f aca="false">O152+N152+M152+I152+H152+G152</f>
        <v>13</v>
      </c>
      <c r="L152" s="0" t="n">
        <f aca="false">J152-K152</f>
        <v>0</v>
      </c>
      <c r="M152" s="0" t="n">
        <v>4</v>
      </c>
      <c r="N152" s="0" t="n">
        <v>3</v>
      </c>
      <c r="O152" s="0" t="n">
        <v>6</v>
      </c>
      <c r="P152" s="0" t="n">
        <v>24</v>
      </c>
      <c r="Q152" s="0" t="n">
        <v>23</v>
      </c>
      <c r="R152" s="0" t="n">
        <f aca="false">P152-Q152</f>
        <v>1</v>
      </c>
    </row>
    <row r="153" customFormat="false" ht="15" hidden="false" customHeight="false" outlineLevel="0" collapsed="false">
      <c r="A153" s="12" t="s">
        <v>3840</v>
      </c>
      <c r="B153" s="0" t="s">
        <v>3886</v>
      </c>
      <c r="C153" s="1" t="n">
        <f aca="false">E153/$C$1*3000+7000</f>
        <v>7043.94366197183</v>
      </c>
      <c r="D153" s="39" t="n">
        <f aca="false">E153/F153</f>
        <v>1.44444444444444</v>
      </c>
      <c r="E153" s="0" t="n">
        <f aca="false">O153+N153*2+M153*4+I153*4+H153*8+G153*16</f>
        <v>26</v>
      </c>
      <c r="F153" s="0" t="n">
        <f aca="false">O153+N153+M153+I153+H153+G153</f>
        <v>18</v>
      </c>
      <c r="L153" s="0" t="n">
        <f aca="false">J153-K153</f>
        <v>0</v>
      </c>
      <c r="M153" s="0" t="n">
        <v>2</v>
      </c>
      <c r="N153" s="0" t="n">
        <v>2</v>
      </c>
      <c r="O153" s="0" t="n">
        <v>14</v>
      </c>
      <c r="P153" s="0" t="n">
        <v>17</v>
      </c>
      <c r="Q153" s="0" t="n">
        <v>95</v>
      </c>
      <c r="R153" s="0" t="n">
        <f aca="false">P153-Q153</f>
        <v>-78</v>
      </c>
    </row>
    <row r="154" customFormat="false" ht="15" hidden="false" customHeight="false" outlineLevel="0" collapsed="false">
      <c r="A154" s="12" t="s">
        <v>3840</v>
      </c>
      <c r="B154" s="0" t="s">
        <v>3887</v>
      </c>
      <c r="C154" s="1" t="n">
        <f aca="false">E154/$C$1*3000+7000</f>
        <v>7035.49295774648</v>
      </c>
      <c r="D154" s="39" t="n">
        <f aca="false">E154/F154</f>
        <v>1.3125</v>
      </c>
      <c r="E154" s="0" t="n">
        <f aca="false">O154+N154*2+M154*4+I154*4+H154*8+G154*16</f>
        <v>21</v>
      </c>
      <c r="F154" s="0" t="n">
        <f aca="false">O154+N154+M154+I154+H154+G154</f>
        <v>16</v>
      </c>
      <c r="L154" s="0" t="n">
        <f aca="false">J154-K154</f>
        <v>0</v>
      </c>
      <c r="M154" s="0" t="n">
        <v>1</v>
      </c>
      <c r="N154" s="0" t="n">
        <v>2</v>
      </c>
      <c r="O154" s="0" t="n">
        <v>13</v>
      </c>
      <c r="P154" s="0" t="n">
        <v>11</v>
      </c>
      <c r="Q154" s="0" t="n">
        <v>62</v>
      </c>
      <c r="R154" s="0" t="n">
        <f aca="false">P154-Q154</f>
        <v>-51</v>
      </c>
    </row>
    <row r="155" customFormat="false" ht="15" hidden="false" customHeight="false" outlineLevel="0" collapsed="false">
      <c r="A155" s="12" t="s">
        <v>3840</v>
      </c>
      <c r="B155" s="0" t="s">
        <v>3888</v>
      </c>
      <c r="C155" s="1" t="n">
        <f aca="false">E155/$C$1*3000+7000</f>
        <v>7035.49295774648</v>
      </c>
      <c r="D155" s="39" t="n">
        <f aca="false">E155/F155</f>
        <v>1.23529411764706</v>
      </c>
      <c r="E155" s="0" t="n">
        <f aca="false">O155+N155*2+M155*4+I155*4+H155*8+G155*16</f>
        <v>21</v>
      </c>
      <c r="F155" s="0" t="n">
        <f aca="false">O155+N155+M155+I155+H155+G155</f>
        <v>17</v>
      </c>
      <c r="L155" s="0" t="n">
        <f aca="false">J155-K155</f>
        <v>0</v>
      </c>
      <c r="M155" s="0" t="n">
        <v>1</v>
      </c>
      <c r="N155" s="0" t="n">
        <v>1</v>
      </c>
      <c r="O155" s="0" t="n">
        <v>15</v>
      </c>
      <c r="P155" s="0" t="n">
        <v>12</v>
      </c>
      <c r="Q155" s="0" t="n">
        <v>61</v>
      </c>
      <c r="R155" s="0" t="n">
        <f aca="false">P155-Q155</f>
        <v>-49</v>
      </c>
    </row>
    <row r="156" customFormat="false" ht="15" hidden="false" customHeight="false" outlineLevel="0" collapsed="false">
      <c r="A156" s="12" t="s">
        <v>3840</v>
      </c>
      <c r="B156" s="0" t="s">
        <v>3889</v>
      </c>
      <c r="C156" s="1" t="n">
        <f aca="false">E156/$C$1*3000+7000</f>
        <v>7032.11267605634</v>
      </c>
      <c r="D156" s="39" t="n">
        <f aca="false">E156/F156</f>
        <v>1.26666666666667</v>
      </c>
      <c r="E156" s="0" t="n">
        <f aca="false">O156+N156*2+M156*4+I156*4+H156*8+G156*16</f>
        <v>19</v>
      </c>
      <c r="F156" s="0" t="n">
        <f aca="false">O156+N156+M156+I156+H156+G156</f>
        <v>15</v>
      </c>
      <c r="L156" s="0" t="n">
        <f aca="false">J156-K156</f>
        <v>0</v>
      </c>
      <c r="M156" s="0" t="n">
        <v>1</v>
      </c>
      <c r="N156" s="0" t="n">
        <v>1</v>
      </c>
      <c r="O156" s="0" t="n">
        <v>13</v>
      </c>
      <c r="P156" s="0" t="n">
        <v>5</v>
      </c>
      <c r="Q156" s="0" t="n">
        <v>132</v>
      </c>
      <c r="R156" s="0" t="n">
        <f aca="false">P156-Q156</f>
        <v>-127</v>
      </c>
    </row>
    <row r="157" customFormat="false" ht="15" hidden="false" customHeight="false" outlineLevel="0" collapsed="false">
      <c r="A157" s="12" t="s">
        <v>3840</v>
      </c>
      <c r="B157" s="0" t="s">
        <v>3890</v>
      </c>
      <c r="C157" s="1" t="n">
        <f aca="false">E157/$C$1*3000+7000</f>
        <v>7030.42253521127</v>
      </c>
      <c r="D157" s="39" t="n">
        <f aca="false">E157/F157</f>
        <v>1.38461538461538</v>
      </c>
      <c r="E157" s="0" t="n">
        <f aca="false">O157+N157*2+M157*4+I157*4+H157*8+G157*16</f>
        <v>18</v>
      </c>
      <c r="F157" s="0" t="n">
        <f aca="false">O157+N157+M157+I157+H157+G157</f>
        <v>13</v>
      </c>
      <c r="L157" s="0" t="n">
        <f aca="false">J157-K157</f>
        <v>0</v>
      </c>
      <c r="M157" s="0" t="n">
        <v>1</v>
      </c>
      <c r="N157" s="0" t="n">
        <v>2</v>
      </c>
      <c r="O157" s="0" t="n">
        <v>10</v>
      </c>
      <c r="P157" s="0" t="n">
        <v>8</v>
      </c>
      <c r="Q157" s="0" t="n">
        <v>45</v>
      </c>
      <c r="R157" s="0" t="n">
        <f aca="false">P157-Q157</f>
        <v>-37</v>
      </c>
    </row>
    <row r="158" customFormat="false" ht="15" hidden="false" customHeight="false" outlineLevel="0" collapsed="false">
      <c r="A158" s="12" t="s">
        <v>3840</v>
      </c>
      <c r="B158" s="0" t="s">
        <v>3891</v>
      </c>
      <c r="C158" s="1" t="n">
        <f aca="false">E158/$C$1*3000+7000</f>
        <v>7027.04225352113</v>
      </c>
      <c r="D158" s="39" t="n">
        <f aca="false">E158/F158</f>
        <v>1.33333333333333</v>
      </c>
      <c r="E158" s="0" t="n">
        <f aca="false">O158+N158*2+M158*4+I158*4+H158*8+G158*16</f>
        <v>16</v>
      </c>
      <c r="F158" s="0" t="n">
        <f aca="false">O158+N158+M158+I158+H158+G158</f>
        <v>12</v>
      </c>
      <c r="L158" s="0" t="n">
        <f aca="false">J158-K158</f>
        <v>0</v>
      </c>
      <c r="M158" s="0" t="n">
        <v>1</v>
      </c>
      <c r="N158" s="0" t="n">
        <v>1</v>
      </c>
      <c r="O158" s="0" t="n">
        <v>10</v>
      </c>
      <c r="P158" s="0" t="n">
        <v>5</v>
      </c>
      <c r="Q158" s="0" t="n">
        <v>46</v>
      </c>
      <c r="R158" s="0" t="n">
        <f aca="false">P158-Q158</f>
        <v>-41</v>
      </c>
    </row>
    <row r="159" customFormat="false" ht="15" hidden="false" customHeight="false" outlineLevel="0" collapsed="false">
      <c r="A159" s="12" t="s">
        <v>3840</v>
      </c>
      <c r="B159" s="0" t="s">
        <v>3892</v>
      </c>
      <c r="C159" s="1" t="n">
        <f aca="false">E159/$C$1*3000+7000</f>
        <v>7020.28169014085</v>
      </c>
      <c r="D159" s="39" t="n">
        <f aca="false">E159/F159</f>
        <v>1</v>
      </c>
      <c r="E159" s="0" t="n">
        <f aca="false">O159+N159*2+M159*4+I159*4+H159*8+G159*16</f>
        <v>12</v>
      </c>
      <c r="F159" s="0" t="n">
        <f aca="false">O159+N159+M159+I159+H159+G159</f>
        <v>12</v>
      </c>
      <c r="L159" s="0" t="n">
        <f aca="false">J159-K159</f>
        <v>0</v>
      </c>
      <c r="M159" s="0" t="n">
        <v>0</v>
      </c>
      <c r="N159" s="0" t="n">
        <v>0</v>
      </c>
      <c r="O159" s="0" t="n">
        <v>12</v>
      </c>
      <c r="P159" s="0" t="n">
        <v>2</v>
      </c>
      <c r="Q159" s="0" t="n">
        <v>57</v>
      </c>
      <c r="R159" s="0" t="n">
        <f aca="false">P159-Q159</f>
        <v>-55</v>
      </c>
    </row>
    <row r="160" customFormat="false" ht="15" hidden="false" customHeight="false" outlineLevel="0" collapsed="false">
      <c r="A160" s="12" t="s">
        <v>3840</v>
      </c>
      <c r="B160" s="0" t="s">
        <v>3893</v>
      </c>
      <c r="C160" s="1" t="n">
        <f aca="false">E160/$C$1*3000+7000</f>
        <v>7015.21126760563</v>
      </c>
      <c r="D160" s="39" t="n">
        <f aca="false">E160/F160</f>
        <v>1.5</v>
      </c>
      <c r="E160" s="0" t="n">
        <f aca="false">O160+N160*2+M160*4+I160*4+H160*8+G160*16</f>
        <v>9</v>
      </c>
      <c r="F160" s="0" t="n">
        <f aca="false">O160+N160+M160+I160+H160+G160</f>
        <v>6</v>
      </c>
      <c r="L160" s="0" t="n">
        <f aca="false">J160-K160</f>
        <v>0</v>
      </c>
      <c r="M160" s="0" t="n">
        <v>1</v>
      </c>
      <c r="N160" s="0" t="n">
        <v>0</v>
      </c>
      <c r="O160" s="0" t="n">
        <v>5</v>
      </c>
      <c r="P160" s="0" t="n">
        <v>2</v>
      </c>
      <c r="Q160" s="0" t="n">
        <v>17</v>
      </c>
      <c r="R160" s="0" t="n">
        <f aca="false">P160-Q160</f>
        <v>-15</v>
      </c>
    </row>
    <row r="161" customFormat="false" ht="15" hidden="false" customHeight="false" outlineLevel="0" collapsed="false">
      <c r="A161" s="12" t="s">
        <v>3840</v>
      </c>
      <c r="B161" s="0" t="s">
        <v>3894</v>
      </c>
      <c r="C161" s="1" t="n">
        <f aca="false">E161/$C$1*3000+7000</f>
        <v>7011.83098591549</v>
      </c>
      <c r="D161" s="39" t="n">
        <f aca="false">E161/F161</f>
        <v>1.16666666666667</v>
      </c>
      <c r="E161" s="0" t="n">
        <f aca="false">O161+N161*2+M161*4+I161*4+H161*8+G161*16</f>
        <v>7</v>
      </c>
      <c r="F161" s="0" t="n">
        <f aca="false">O161+N161+M161+I161+H161+G161</f>
        <v>6</v>
      </c>
      <c r="L161" s="0" t="n">
        <f aca="false">J161-K161</f>
        <v>0</v>
      </c>
      <c r="M161" s="0" t="n">
        <v>0</v>
      </c>
      <c r="N161" s="0" t="n">
        <v>1</v>
      </c>
      <c r="O161" s="0" t="n">
        <v>5</v>
      </c>
      <c r="P161" s="0" t="n">
        <v>2</v>
      </c>
      <c r="Q161" s="0" t="n">
        <v>21</v>
      </c>
      <c r="R161" s="0" t="n">
        <f aca="false">P161-Q161</f>
        <v>-19</v>
      </c>
    </row>
    <row r="162" customFormat="false" ht="15" hidden="false" customHeight="false" outlineLevel="0" collapsed="false">
      <c r="A162" s="12" t="s">
        <v>3840</v>
      </c>
      <c r="B162" s="0" t="s">
        <v>3895</v>
      </c>
      <c r="C162" s="1" t="n">
        <f aca="false">E162/$C$1*3000+7000</f>
        <v>7008.45070422535</v>
      </c>
      <c r="D162" s="39" t="n">
        <f aca="false">E162/F162</f>
        <v>1.25</v>
      </c>
      <c r="E162" s="0" t="n">
        <f aca="false">O162+N162*2+M162*4+I162*4+H162*8+G162*16</f>
        <v>5</v>
      </c>
      <c r="F162" s="0" t="n">
        <f aca="false">O162+N162+M162+I162+H162+G162</f>
        <v>4</v>
      </c>
      <c r="L162" s="0" t="n">
        <f aca="false">J162-K162</f>
        <v>0</v>
      </c>
      <c r="M162" s="0" t="n">
        <v>0</v>
      </c>
      <c r="N162" s="0" t="n">
        <v>1</v>
      </c>
      <c r="O162" s="0" t="n">
        <v>3</v>
      </c>
      <c r="P162" s="0" t="n">
        <v>2</v>
      </c>
      <c r="Q162" s="0" t="n">
        <v>22</v>
      </c>
      <c r="R162" s="0" t="n">
        <f aca="false">P162-Q162</f>
        <v>-20</v>
      </c>
    </row>
    <row r="163" customFormat="false" ht="15" hidden="false" customHeight="false" outlineLevel="0" collapsed="false">
      <c r="A163" s="12" t="s">
        <v>3840</v>
      </c>
      <c r="B163" s="0" t="s">
        <v>3896</v>
      </c>
      <c r="C163" s="1" t="n">
        <f aca="false">E163/$C$1*3000+7000</f>
        <v>7006.76056338028</v>
      </c>
      <c r="D163" s="39" t="n">
        <f aca="false">E163/F163</f>
        <v>1</v>
      </c>
      <c r="E163" s="0" t="n">
        <f aca="false">O163+N163*2+M163*4+I163*4+H163*8+G163*16</f>
        <v>4</v>
      </c>
      <c r="F163" s="0" t="n">
        <f aca="false">O163+N163+M163+I163+H163+G163</f>
        <v>4</v>
      </c>
      <c r="L163" s="0" t="n">
        <f aca="false">J163-K163</f>
        <v>0</v>
      </c>
      <c r="M163" s="0" t="n">
        <v>0</v>
      </c>
      <c r="N163" s="0" t="n">
        <v>0</v>
      </c>
      <c r="O163" s="0" t="n">
        <v>4</v>
      </c>
      <c r="P163" s="0" t="n">
        <v>4</v>
      </c>
      <c r="Q163" s="0" t="n">
        <v>18</v>
      </c>
      <c r="R163" s="0" t="n">
        <f aca="false">P163-Q163</f>
        <v>-14</v>
      </c>
    </row>
    <row r="164" customFormat="false" ht="15" hidden="false" customHeight="false" outlineLevel="0" collapsed="false">
      <c r="A164" s="12" t="s">
        <v>3840</v>
      </c>
      <c r="B164" s="0" t="s">
        <v>3897</v>
      </c>
      <c r="C164" s="1" t="n">
        <f aca="false">E164/$C$1*3000+7000</f>
        <v>7003.38028169014</v>
      </c>
      <c r="D164" s="39" t="n">
        <f aca="false">E164/F164</f>
        <v>1</v>
      </c>
      <c r="E164" s="0" t="n">
        <f aca="false">O164+N164*2+M164*4+I164*4+H164*8+G164*16</f>
        <v>2</v>
      </c>
      <c r="F164" s="0" t="n">
        <f aca="false">O164+N164+M164+I164+H164+G164</f>
        <v>2</v>
      </c>
      <c r="L164" s="0" t="n">
        <f aca="false">J164-K164</f>
        <v>0</v>
      </c>
      <c r="M164" s="0" t="n">
        <v>0</v>
      </c>
      <c r="N164" s="0" t="n">
        <v>0</v>
      </c>
      <c r="O164" s="0" t="n">
        <v>2</v>
      </c>
      <c r="P164" s="0" t="n">
        <v>0</v>
      </c>
      <c r="Q164" s="0" t="n">
        <v>35</v>
      </c>
      <c r="R164" s="0" t="n">
        <f aca="false">P164-Q164</f>
        <v>-35</v>
      </c>
    </row>
    <row r="165" customFormat="false" ht="15" hidden="false" customHeight="false" outlineLevel="0" collapsed="false">
      <c r="A165" s="12" t="s">
        <v>3840</v>
      </c>
      <c r="B165" s="0" t="s">
        <v>3898</v>
      </c>
      <c r="C165" s="1" t="n">
        <f aca="false">E165/$C$1*3000+7000</f>
        <v>7000</v>
      </c>
      <c r="D165" s="39" t="n">
        <v>0</v>
      </c>
      <c r="E165" s="0" t="n">
        <f aca="false">O165+N165*2+M165*4+I165*4+H165*8+G165*16</f>
        <v>0</v>
      </c>
      <c r="F165" s="0" t="n">
        <f aca="false">O165+N165+M165+I165+H165+G165</f>
        <v>0</v>
      </c>
    </row>
    <row r="166" customFormat="false" ht="15" hidden="false" customHeight="false" outlineLevel="0" collapsed="false">
      <c r="A166" s="12" t="s">
        <v>3840</v>
      </c>
      <c r="B166" s="0" t="s">
        <v>3899</v>
      </c>
      <c r="C166" s="1" t="n">
        <f aca="false">E166/$C$1*3000+7000</f>
        <v>7000</v>
      </c>
      <c r="D166" s="39" t="n">
        <v>0</v>
      </c>
      <c r="E166" s="0" t="n">
        <f aca="false">O166+N166*2+M166*4+I166*4+H166*8+G166*16</f>
        <v>0</v>
      </c>
      <c r="F166" s="0" t="n">
        <f aca="false">O166+N166+M166+I166+H166+G166</f>
        <v>0</v>
      </c>
    </row>
    <row r="167" customFormat="false" ht="15" hidden="false" customHeight="false" outlineLevel="0" collapsed="false">
      <c r="A167" s="12" t="s">
        <v>3840</v>
      </c>
      <c r="B167" s="0" t="s">
        <v>3900</v>
      </c>
      <c r="C167" s="1" t="n">
        <f aca="false">E167/$C$1*3000+7000</f>
        <v>7000</v>
      </c>
      <c r="D167" s="39" t="n">
        <v>0</v>
      </c>
      <c r="E167" s="0" t="n">
        <f aca="false">O167+N167*2+M167*4+I167*4+H167*8+G167*16</f>
        <v>0</v>
      </c>
      <c r="F167" s="0" t="n">
        <f aca="false">O167+N167+M167+I167+H167+G167</f>
        <v>0</v>
      </c>
    </row>
    <row r="168" customFormat="false" ht="15" hidden="false" customHeight="false" outlineLevel="0" collapsed="false">
      <c r="A168" s="12" t="s">
        <v>3840</v>
      </c>
      <c r="B168" s="0" t="s">
        <v>3901</v>
      </c>
      <c r="C168" s="1" t="n">
        <f aca="false">E168/$C$1*3000+7000</f>
        <v>7000</v>
      </c>
      <c r="D168" s="39" t="n">
        <v>0</v>
      </c>
      <c r="E168" s="0" t="n">
        <f aca="false">O168+N168*2+M168*4+I168*4+H168*8+G168*16</f>
        <v>0</v>
      </c>
      <c r="F168" s="0" t="n">
        <f aca="false">O168+N168+M168+I168+H168+G168</f>
        <v>0</v>
      </c>
    </row>
    <row r="169" customFormat="false" ht="15" hidden="false" customHeight="false" outlineLevel="0" collapsed="false">
      <c r="A169" s="12" t="s">
        <v>3840</v>
      </c>
      <c r="B169" s="0" t="s">
        <v>3902</v>
      </c>
      <c r="C169" s="1" t="n">
        <f aca="false">E169/$C$1*3000+7000</f>
        <v>7000</v>
      </c>
      <c r="D169" s="39" t="n">
        <v>0</v>
      </c>
      <c r="E169" s="0" t="n">
        <f aca="false">O169+N169*2+M169*4+I169*4+H169*8+G169*16</f>
        <v>0</v>
      </c>
      <c r="F169" s="0" t="n">
        <f aca="false">O169+N169+M169+I169+H169+G169</f>
        <v>0</v>
      </c>
    </row>
    <row r="170" customFormat="false" ht="15" hidden="false" customHeight="false" outlineLevel="0" collapsed="false">
      <c r="A170" s="4" t="s">
        <v>3903</v>
      </c>
      <c r="B170" s="4" t="s">
        <v>1749</v>
      </c>
      <c r="C170" s="40" t="n">
        <f aca="false">E170/$C$1*3000+7000</f>
        <v>10000</v>
      </c>
      <c r="D170" s="41" t="n">
        <f aca="false">E170/F170</f>
        <v>7.18623481781377</v>
      </c>
      <c r="E170" s="4" t="n">
        <f aca="false">O170+N170*2+M170*4+I170*4+H170*8+G170*16</f>
        <v>1775</v>
      </c>
      <c r="F170" s="4" t="n">
        <f aca="false">O170+N170+M170+I170+H170+G170</f>
        <v>247</v>
      </c>
      <c r="G170" s="4" t="n">
        <f aca="false">66+2</f>
        <v>68</v>
      </c>
      <c r="H170" s="4" t="n">
        <f aca="false">20+2</f>
        <v>22</v>
      </c>
      <c r="I170" s="4" t="n">
        <f aca="false">20+2</f>
        <v>22</v>
      </c>
      <c r="J170" s="4" t="n">
        <f aca="false">224+5</f>
        <v>229</v>
      </c>
      <c r="K170" s="4" t="n">
        <f aca="false">121+5</f>
        <v>126</v>
      </c>
      <c r="L170" s="4" t="n">
        <f aca="false">J170-K170</f>
        <v>103</v>
      </c>
      <c r="M170" s="4" t="n">
        <f aca="false">64+22+1</f>
        <v>87</v>
      </c>
      <c r="N170" s="4" t="n">
        <f aca="false">18+8+1</f>
        <v>27</v>
      </c>
      <c r="O170" s="4" t="n">
        <f aca="false">2+17+2</f>
        <v>21</v>
      </c>
      <c r="P170" s="4" t="n">
        <f aca="false">249+87+4</f>
        <v>340</v>
      </c>
      <c r="Q170" s="4" t="n">
        <f aca="false">66+65+8</f>
        <v>139</v>
      </c>
      <c r="R170" s="4" t="n">
        <f aca="false">P170-Q170</f>
        <v>201</v>
      </c>
    </row>
    <row r="171" customFormat="false" ht="15" hidden="false" customHeight="false" outlineLevel="0" collapsed="false">
      <c r="A171" s="4" t="s">
        <v>3903</v>
      </c>
      <c r="B171" s="4" t="s">
        <v>3475</v>
      </c>
      <c r="C171" s="40" t="n">
        <f aca="false">E171/$C$1*3000+7000</f>
        <v>9158.30985915493</v>
      </c>
      <c r="D171" s="41" t="n">
        <f aca="false">E171/F171</f>
        <v>7.09444444444444</v>
      </c>
      <c r="E171" s="4" t="n">
        <f aca="false">O171+N171*2+M171*4+I171*4+H171*8+G171*16</f>
        <v>1277</v>
      </c>
      <c r="F171" s="4" t="n">
        <f aca="false">O171+N171+M171+I171+H171+G171</f>
        <v>180</v>
      </c>
      <c r="G171" s="4" t="n">
        <v>45</v>
      </c>
      <c r="H171" s="4" t="n">
        <v>21</v>
      </c>
      <c r="I171" s="4" t="n">
        <v>17</v>
      </c>
      <c r="J171" s="4" t="n">
        <v>128</v>
      </c>
      <c r="K171" s="4" t="n">
        <v>77</v>
      </c>
      <c r="L171" s="4" t="n">
        <f aca="false">J171-K171</f>
        <v>51</v>
      </c>
      <c r="M171" s="4" t="n">
        <v>67</v>
      </c>
      <c r="N171" s="4" t="n">
        <v>23</v>
      </c>
      <c r="O171" s="4" t="n">
        <v>7</v>
      </c>
      <c r="P171" s="4" t="n">
        <v>200</v>
      </c>
      <c r="Q171" s="4" t="n">
        <v>60</v>
      </c>
      <c r="R171" s="4" t="n">
        <f aca="false">P171-Q171</f>
        <v>140</v>
      </c>
    </row>
    <row r="172" customFormat="false" ht="15" hidden="false" customHeight="false" outlineLevel="0" collapsed="false">
      <c r="A172" s="4" t="s">
        <v>3903</v>
      </c>
      <c r="B172" s="4" t="s">
        <v>2542</v>
      </c>
      <c r="C172" s="40" t="n">
        <f aca="false">E172/$C$1*3000+7000</f>
        <v>8654.64788732394</v>
      </c>
      <c r="D172" s="41" t="n">
        <f aca="false">E172/F172</f>
        <v>5.89759036144578</v>
      </c>
      <c r="E172" s="4" t="n">
        <f aca="false">O172+N172*2+M172*4+I172*4+H172*8+G172*16</f>
        <v>979</v>
      </c>
      <c r="F172" s="4" t="n">
        <f aca="false">O172+N172+M172+I172+H172+G172</f>
        <v>166</v>
      </c>
      <c r="G172" s="4" t="n">
        <v>29</v>
      </c>
      <c r="H172" s="4" t="n">
        <v>12</v>
      </c>
      <c r="I172" s="4" t="n">
        <v>18</v>
      </c>
      <c r="J172" s="4" t="n">
        <v>92</v>
      </c>
      <c r="K172" s="4" t="n">
        <v>66</v>
      </c>
      <c r="L172" s="4" t="n">
        <f aca="false">J172-K172</f>
        <v>26</v>
      </c>
      <c r="M172" s="4" t="n">
        <v>72</v>
      </c>
      <c r="N172" s="4" t="n">
        <v>24</v>
      </c>
      <c r="O172" s="4" t="n">
        <v>11</v>
      </c>
      <c r="P172" s="4" t="n">
        <v>240</v>
      </c>
      <c r="Q172" s="4" t="n">
        <v>73</v>
      </c>
      <c r="R172" s="4" t="n">
        <f aca="false">P172-Q172</f>
        <v>167</v>
      </c>
    </row>
    <row r="173" customFormat="false" ht="15" hidden="false" customHeight="false" outlineLevel="0" collapsed="false">
      <c r="A173" s="4" t="s">
        <v>3903</v>
      </c>
      <c r="B173" s="4" t="s">
        <v>3904</v>
      </c>
      <c r="C173" s="40" t="n">
        <f aca="false">E173/$C$1*3000+7000</f>
        <v>8637.74647887324</v>
      </c>
      <c r="D173" s="41" t="n">
        <f aca="false">E173/F173</f>
        <v>5.90853658536585</v>
      </c>
      <c r="E173" s="4" t="n">
        <f aca="false">O173+N173*2+M173*4+I173*4+H173*8+G173*16</f>
        <v>969</v>
      </c>
      <c r="F173" s="4" t="n">
        <f aca="false">O173+N173+M173+I173+H173+G173</f>
        <v>164</v>
      </c>
      <c r="G173" s="4" t="n">
        <v>26</v>
      </c>
      <c r="H173" s="4" t="n">
        <v>20</v>
      </c>
      <c r="I173" s="4" t="n">
        <v>16</v>
      </c>
      <c r="J173" s="4" t="n">
        <v>79</v>
      </c>
      <c r="K173" s="4" t="n">
        <v>56</v>
      </c>
      <c r="L173" s="4" t="n">
        <f aca="false">J173-K173</f>
        <v>23</v>
      </c>
      <c r="M173" s="4" t="n">
        <v>68</v>
      </c>
      <c r="N173" s="4" t="n">
        <v>23</v>
      </c>
      <c r="O173" s="4" t="n">
        <v>11</v>
      </c>
      <c r="P173" s="4" t="n">
        <v>257</v>
      </c>
      <c r="Q173" s="4" t="n">
        <v>64</v>
      </c>
      <c r="R173" s="4" t="n">
        <f aca="false">P173-Q173</f>
        <v>193</v>
      </c>
    </row>
    <row r="174" customFormat="false" ht="15" hidden="false" customHeight="false" outlineLevel="0" collapsed="false">
      <c r="A174" s="4" t="s">
        <v>3903</v>
      </c>
      <c r="B174" s="4" t="s">
        <v>2552</v>
      </c>
      <c r="C174" s="40" t="n">
        <f aca="false">E174/$C$1*3000+7000</f>
        <v>8585.35211267606</v>
      </c>
      <c r="D174" s="41" t="n">
        <f aca="false">E174/F174</f>
        <v>5.68484848484848</v>
      </c>
      <c r="E174" s="4" t="n">
        <f aca="false">O174+N174*2+M174*4+I174*4+H174*8+G174*16</f>
        <v>938</v>
      </c>
      <c r="F174" s="4" t="n">
        <f aca="false">O174+N174+M174+I174+H174+G174</f>
        <v>165</v>
      </c>
      <c r="G174" s="4" t="n">
        <v>27</v>
      </c>
      <c r="H174" s="4" t="n">
        <v>12</v>
      </c>
      <c r="I174" s="4" t="n">
        <v>11</v>
      </c>
      <c r="J174" s="4" t="n">
        <v>86</v>
      </c>
      <c r="K174" s="4" t="n">
        <v>48</v>
      </c>
      <c r="L174" s="4" t="n">
        <f aca="false">J174-K174</f>
        <v>38</v>
      </c>
      <c r="M174" s="4" t="n">
        <v>76</v>
      </c>
      <c r="N174" s="4" t="n">
        <v>23</v>
      </c>
      <c r="O174" s="4" t="n">
        <v>16</v>
      </c>
      <c r="P174" s="4" t="n">
        <v>275</v>
      </c>
      <c r="Q174" s="4" t="n">
        <v>81</v>
      </c>
      <c r="R174" s="4" t="n">
        <f aca="false">P174-Q174</f>
        <v>194</v>
      </c>
    </row>
    <row r="175" customFormat="false" ht="15" hidden="false" customHeight="false" outlineLevel="0" collapsed="false">
      <c r="A175" s="4" t="s">
        <v>3903</v>
      </c>
      <c r="B175" s="4" t="s">
        <v>2544</v>
      </c>
      <c r="C175" s="40" t="n">
        <f aca="false">E175/$C$1*3000+7000</f>
        <v>8548.16901408451</v>
      </c>
      <c r="D175" s="41" t="n">
        <f aca="false">E175/F175</f>
        <v>5.725</v>
      </c>
      <c r="E175" s="4" t="n">
        <f aca="false">O175+N175*2+M175*4+I175*4+H175*8+G175*16</f>
        <v>916</v>
      </c>
      <c r="F175" s="4" t="n">
        <f aca="false">O175+N175+M175+I175+H175+G175</f>
        <v>160</v>
      </c>
      <c r="G175" s="4" t="n">
        <v>28</v>
      </c>
      <c r="H175" s="4" t="n">
        <v>12</v>
      </c>
      <c r="I175" s="4" t="n">
        <v>19</v>
      </c>
      <c r="J175" s="4" t="n">
        <v>106</v>
      </c>
      <c r="K175" s="4" t="n">
        <v>71</v>
      </c>
      <c r="L175" s="4" t="n">
        <f aca="false">J175-K175</f>
        <v>35</v>
      </c>
      <c r="M175" s="4" t="n">
        <v>58</v>
      </c>
      <c r="N175" s="4" t="n">
        <v>21</v>
      </c>
      <c r="O175" s="4" t="n">
        <v>22</v>
      </c>
      <c r="P175" s="4" t="n">
        <v>198</v>
      </c>
      <c r="Q175" s="4" t="n">
        <v>82</v>
      </c>
      <c r="R175" s="4" t="n">
        <f aca="false">P175-Q175</f>
        <v>116</v>
      </c>
    </row>
    <row r="176" customFormat="false" ht="15" hidden="false" customHeight="false" outlineLevel="0" collapsed="false">
      <c r="A176" s="4" t="s">
        <v>3903</v>
      </c>
      <c r="B176" s="4" t="s">
        <v>1774</v>
      </c>
      <c r="C176" s="40" t="n">
        <f aca="false">E176/$C$1*3000+7000</f>
        <v>8326.76056338028</v>
      </c>
      <c r="D176" s="41" t="n">
        <f aca="false">E176/F176</f>
        <v>4.75757575757576</v>
      </c>
      <c r="E176" s="4" t="n">
        <f aca="false">O176+N176*2+M176*4+I176*4+H176*8+G176*16</f>
        <v>785</v>
      </c>
      <c r="F176" s="4" t="n">
        <f aca="false">O176+N176+M176+I176+H176+G176</f>
        <v>165</v>
      </c>
      <c r="G176" s="4" t="n">
        <v>16</v>
      </c>
      <c r="H176" s="4" t="n">
        <v>13</v>
      </c>
      <c r="I176" s="4" t="n">
        <v>17</v>
      </c>
      <c r="J176" s="4" t="n">
        <v>74</v>
      </c>
      <c r="K176" s="4" t="n">
        <v>69</v>
      </c>
      <c r="L176" s="4" t="n">
        <f aca="false">J176-K176</f>
        <v>5</v>
      </c>
      <c r="M176" s="4" t="n">
        <v>73</v>
      </c>
      <c r="N176" s="4" t="n">
        <v>19</v>
      </c>
      <c r="O176" s="4" t="n">
        <v>27</v>
      </c>
      <c r="P176" s="4" t="n">
        <v>240</v>
      </c>
      <c r="Q176" s="4" t="n">
        <v>112</v>
      </c>
      <c r="R176" s="4" t="n">
        <f aca="false">P176-Q176</f>
        <v>128</v>
      </c>
    </row>
    <row r="177" customFormat="false" ht="15" hidden="false" customHeight="false" outlineLevel="0" collapsed="false">
      <c r="A177" s="4" t="s">
        <v>3903</v>
      </c>
      <c r="B177" s="4" t="s">
        <v>3490</v>
      </c>
      <c r="C177" s="40" t="n">
        <f aca="false">E177/$C$1*3000+7000</f>
        <v>8286.19718309859</v>
      </c>
      <c r="D177" s="41" t="n">
        <f aca="false">E177/F177</f>
        <v>4.72670807453416</v>
      </c>
      <c r="E177" s="4" t="n">
        <f aca="false">O177+N177*2+M177*4+I177*4+H177*8+G177*16</f>
        <v>761</v>
      </c>
      <c r="F177" s="4" t="n">
        <f aca="false">O177+N177+M177+I177+H177+G177</f>
        <v>161</v>
      </c>
      <c r="G177" s="4" t="n">
        <v>17</v>
      </c>
      <c r="H177" s="4" t="n">
        <v>8</v>
      </c>
      <c r="I177" s="4" t="n">
        <v>18</v>
      </c>
      <c r="J177" s="4" t="n">
        <v>64</v>
      </c>
      <c r="K177" s="4" t="n">
        <v>58</v>
      </c>
      <c r="L177" s="4" t="n">
        <f aca="false">J177-K177</f>
        <v>6</v>
      </c>
      <c r="M177" s="4" t="n">
        <v>69</v>
      </c>
      <c r="N177" s="4" t="n">
        <v>28</v>
      </c>
      <c r="O177" s="4" t="n">
        <v>21</v>
      </c>
      <c r="P177" s="4" t="n">
        <v>249</v>
      </c>
      <c r="Q177" s="4" t="n">
        <v>104</v>
      </c>
      <c r="R177" s="4" t="n">
        <f aca="false">P177-Q177</f>
        <v>145</v>
      </c>
    </row>
    <row r="178" customFormat="false" ht="15" hidden="false" customHeight="false" outlineLevel="0" collapsed="false">
      <c r="A178" s="12" t="s">
        <v>3903</v>
      </c>
      <c r="B178" s="0" t="s">
        <v>3905</v>
      </c>
      <c r="C178" s="1" t="n">
        <f aca="false">E178/$C$1*3000+7000</f>
        <v>8272.67605633803</v>
      </c>
      <c r="D178" s="39" t="n">
        <f aca="false">E178/F178</f>
        <v>4.85806451612903</v>
      </c>
      <c r="E178" s="0" t="n">
        <f aca="false">O178+N178*2+M178*4+I178*4+H178*8+G178*16</f>
        <v>753</v>
      </c>
      <c r="F178" s="0" t="n">
        <f aca="false">O178+N178+M178+I178+H178+G178</f>
        <v>155</v>
      </c>
      <c r="G178" s="0" t="n">
        <v>17</v>
      </c>
      <c r="H178" s="0" t="n">
        <v>8</v>
      </c>
      <c r="I178" s="0" t="n">
        <v>15</v>
      </c>
      <c r="J178" s="0" t="n">
        <v>66</v>
      </c>
      <c r="K178" s="0" t="n">
        <v>47</v>
      </c>
      <c r="L178" s="0" t="n">
        <f aca="false">J178-K178</f>
        <v>19</v>
      </c>
      <c r="M178" s="0" t="n">
        <v>73</v>
      </c>
      <c r="N178" s="0" t="n">
        <v>23</v>
      </c>
      <c r="O178" s="0" t="n">
        <v>19</v>
      </c>
      <c r="P178" s="0" t="n">
        <v>227</v>
      </c>
      <c r="Q178" s="0" t="n">
        <v>75</v>
      </c>
      <c r="R178" s="0" t="n">
        <f aca="false">P178-Q178</f>
        <v>152</v>
      </c>
    </row>
    <row r="179" customFormat="false" ht="15" hidden="false" customHeight="false" outlineLevel="0" collapsed="false">
      <c r="A179" s="4" t="s">
        <v>3903</v>
      </c>
      <c r="B179" s="4" t="s">
        <v>2540</v>
      </c>
      <c r="C179" s="40" t="n">
        <f aca="false">E179/$C$1*3000+7000</f>
        <v>8215.21126760563</v>
      </c>
      <c r="D179" s="41" t="n">
        <f aca="false">E179/F179</f>
        <v>4.38414634146341</v>
      </c>
      <c r="E179" s="4" t="n">
        <f aca="false">O179+N179*2+M179*4+I179*4+H179*8+G179*16</f>
        <v>719</v>
      </c>
      <c r="F179" s="4" t="n">
        <f aca="false">O179+N179+M179+I179+H179+G179</f>
        <v>164</v>
      </c>
      <c r="G179" s="4" t="n">
        <v>14</v>
      </c>
      <c r="H179" s="4" t="n">
        <v>9</v>
      </c>
      <c r="I179" s="4" t="n">
        <v>18</v>
      </c>
      <c r="J179" s="4" t="n">
        <v>52</v>
      </c>
      <c r="K179" s="4" t="n">
        <v>66</v>
      </c>
      <c r="L179" s="4" t="n">
        <f aca="false">J179-K179</f>
        <v>-14</v>
      </c>
      <c r="M179" s="4" t="n">
        <v>68</v>
      </c>
      <c r="N179" s="4" t="n">
        <v>24</v>
      </c>
      <c r="O179" s="4" t="n">
        <v>31</v>
      </c>
      <c r="P179" s="4" t="n">
        <v>234</v>
      </c>
      <c r="Q179" s="4" t="n">
        <v>135</v>
      </c>
      <c r="R179" s="4" t="n">
        <f aca="false">P179-Q179</f>
        <v>99</v>
      </c>
    </row>
    <row r="180" customFormat="false" ht="15" hidden="false" customHeight="false" outlineLevel="0" collapsed="false">
      <c r="A180" s="4" t="s">
        <v>3903</v>
      </c>
      <c r="B180" s="4" t="s">
        <v>3312</v>
      </c>
      <c r="C180" s="40" t="n">
        <f aca="false">E180/$C$1*3000+7000</f>
        <v>8120.56338028169</v>
      </c>
      <c r="D180" s="41" t="n">
        <f aca="false">E180/F180</f>
        <v>4.11801242236025</v>
      </c>
      <c r="E180" s="4" t="n">
        <f aca="false">O180+N180*2+M180*4+I180*4+H180*8+G180*16</f>
        <v>663</v>
      </c>
      <c r="F180" s="4" t="n">
        <f aca="false">O180+N180+M180+I180+H180+G180</f>
        <v>161</v>
      </c>
      <c r="G180" s="4" t="n">
        <v>12</v>
      </c>
      <c r="H180" s="4" t="n">
        <v>5</v>
      </c>
      <c r="I180" s="4" t="n">
        <v>16</v>
      </c>
      <c r="J180" s="4" t="n">
        <v>47</v>
      </c>
      <c r="K180" s="4" t="n">
        <v>49</v>
      </c>
      <c r="L180" s="4" t="n">
        <f aca="false">J180-K180</f>
        <v>-2</v>
      </c>
      <c r="M180" s="4" t="n">
        <v>71</v>
      </c>
      <c r="N180" s="4" t="n">
        <v>26</v>
      </c>
      <c r="O180" s="4" t="n">
        <v>31</v>
      </c>
      <c r="P180" s="4" t="n">
        <v>249</v>
      </c>
      <c r="Q180" s="4" t="n">
        <v>106</v>
      </c>
      <c r="R180" s="4" t="n">
        <f aca="false">P180-Q180</f>
        <v>143</v>
      </c>
    </row>
    <row r="181" customFormat="false" ht="15" hidden="false" customHeight="false" outlineLevel="0" collapsed="false">
      <c r="A181" s="4" t="s">
        <v>3903</v>
      </c>
      <c r="B181" s="4" t="s">
        <v>2554</v>
      </c>
      <c r="C181" s="40" t="n">
        <f aca="false">E181/$C$1*3000+7000</f>
        <v>8080</v>
      </c>
      <c r="D181" s="41" t="n">
        <f aca="false">E181/F181</f>
        <v>4.12258064516129</v>
      </c>
      <c r="E181" s="4" t="n">
        <f aca="false">O181+N181*2+M181*4+I181*4+H181*8+G181*16</f>
        <v>639</v>
      </c>
      <c r="F181" s="4" t="n">
        <f aca="false">O181+N181+M181+I181+H181+G181</f>
        <v>155</v>
      </c>
      <c r="G181" s="4" t="n">
        <v>13</v>
      </c>
      <c r="H181" s="4" t="n">
        <v>4</v>
      </c>
      <c r="I181" s="4" t="n">
        <v>9</v>
      </c>
      <c r="J181" s="4" t="n">
        <v>43</v>
      </c>
      <c r="K181" s="4" t="n">
        <v>29</v>
      </c>
      <c r="L181" s="4" t="n">
        <f aca="false">J181-K181</f>
        <v>14</v>
      </c>
      <c r="M181" s="4" t="n">
        <v>67</v>
      </c>
      <c r="N181" s="4" t="n">
        <v>33</v>
      </c>
      <c r="O181" s="4" t="n">
        <v>29</v>
      </c>
      <c r="P181" s="4" t="n">
        <v>230</v>
      </c>
      <c r="Q181" s="4" t="n">
        <v>135</v>
      </c>
      <c r="R181" s="4" t="n">
        <f aca="false">P181-Q181</f>
        <v>95</v>
      </c>
    </row>
    <row r="182" customFormat="false" ht="15" hidden="false" customHeight="false" outlineLevel="0" collapsed="false">
      <c r="A182" s="4" t="s">
        <v>3903</v>
      </c>
      <c r="B182" s="4" t="s">
        <v>3304</v>
      </c>
      <c r="C182" s="40" t="n">
        <f aca="false">E182/$C$1*3000+7000</f>
        <v>8046.19718309859</v>
      </c>
      <c r="D182" s="41" t="n">
        <f aca="false">E182/F182</f>
        <v>4.29861111111111</v>
      </c>
      <c r="E182" s="4" t="n">
        <f aca="false">O182+N182*2+M182*4+I182*4+H182*8+G182*16</f>
        <v>619</v>
      </c>
      <c r="F182" s="4" t="n">
        <f aca="false">O182+N182+M182+I182+H182+G182</f>
        <v>144</v>
      </c>
      <c r="G182" s="4" t="n">
        <v>15</v>
      </c>
      <c r="H182" s="4" t="n">
        <v>3</v>
      </c>
      <c r="I182" s="4" t="n">
        <v>14</v>
      </c>
      <c r="J182" s="4" t="n">
        <v>87</v>
      </c>
      <c r="K182" s="4" t="n">
        <v>57</v>
      </c>
      <c r="L182" s="4" t="n">
        <f aca="false">J182-K182</f>
        <v>30</v>
      </c>
      <c r="M182" s="4" t="n">
        <v>54</v>
      </c>
      <c r="N182" s="4" t="n">
        <v>25</v>
      </c>
      <c r="O182" s="4" t="n">
        <v>33</v>
      </c>
      <c r="P182" s="4" t="n">
        <v>202</v>
      </c>
      <c r="Q182" s="4" t="n">
        <v>149</v>
      </c>
      <c r="R182" s="4" t="n">
        <f aca="false">P182-Q182</f>
        <v>53</v>
      </c>
    </row>
    <row r="183" customFormat="false" ht="15" hidden="false" customHeight="false" outlineLevel="0" collapsed="false">
      <c r="A183" s="4" t="s">
        <v>3903</v>
      </c>
      <c r="B183" s="4" t="s">
        <v>3310</v>
      </c>
      <c r="C183" s="40" t="n">
        <f aca="false">E183/$C$1*3000+7000</f>
        <v>8025.91549295775</v>
      </c>
      <c r="D183" s="41" t="n">
        <f aca="false">E183/F183</f>
        <v>4.39855072463768</v>
      </c>
      <c r="E183" s="4" t="n">
        <f aca="false">O183+N183*2+M183*4+I183*4+H183*8+G183*16</f>
        <v>607</v>
      </c>
      <c r="F183" s="4" t="n">
        <f aca="false">O183+N183+M183+I183+H183+G183</f>
        <v>138</v>
      </c>
      <c r="G183" s="4" t="n">
        <v>15</v>
      </c>
      <c r="H183" s="4" t="n">
        <v>5</v>
      </c>
      <c r="I183" s="4" t="n">
        <v>11</v>
      </c>
      <c r="J183" s="4" t="n">
        <v>44</v>
      </c>
      <c r="K183" s="4" t="n">
        <v>40</v>
      </c>
      <c r="L183" s="4" t="n">
        <f aca="false">J183-K183</f>
        <v>4</v>
      </c>
      <c r="M183" s="4" t="n">
        <v>52</v>
      </c>
      <c r="N183" s="4" t="n">
        <v>20</v>
      </c>
      <c r="O183" s="4" t="n">
        <v>35</v>
      </c>
      <c r="P183" s="4" t="n">
        <v>200</v>
      </c>
      <c r="Q183" s="4" t="n">
        <v>129</v>
      </c>
      <c r="R183" s="4" t="n">
        <f aca="false">P183-Q183</f>
        <v>71</v>
      </c>
    </row>
    <row r="184" customFormat="false" ht="15" hidden="false" customHeight="false" outlineLevel="0" collapsed="false">
      <c r="A184" s="4" t="s">
        <v>3903</v>
      </c>
      <c r="B184" s="4" t="s">
        <v>1776</v>
      </c>
      <c r="C184" s="40" t="n">
        <f aca="false">E184/$C$1*3000+7000</f>
        <v>8017.4647887324</v>
      </c>
      <c r="D184" s="41" t="n">
        <f aca="false">E184/F184</f>
        <v>3.93464052287582</v>
      </c>
      <c r="E184" s="4" t="n">
        <f aca="false">O184+N184*2+M184*4+I184*4+H184*8+G184*16</f>
        <v>602</v>
      </c>
      <c r="F184" s="4" t="n">
        <f aca="false">O184+N184+M184+I184+H184+G184</f>
        <v>153</v>
      </c>
      <c r="G184" s="4" t="n">
        <v>11</v>
      </c>
      <c r="H184" s="4" t="n">
        <v>6</v>
      </c>
      <c r="I184" s="4" t="n">
        <v>16</v>
      </c>
      <c r="J184" s="4" t="n">
        <v>45</v>
      </c>
      <c r="K184" s="4" t="n">
        <v>59</v>
      </c>
      <c r="L184" s="4" t="n">
        <f aca="false">J184-K184</f>
        <v>-14</v>
      </c>
      <c r="M184" s="4" t="n">
        <v>54</v>
      </c>
      <c r="N184" s="4" t="n">
        <v>32</v>
      </c>
      <c r="O184" s="4" t="n">
        <v>34</v>
      </c>
      <c r="P184" s="4" t="n">
        <v>181</v>
      </c>
      <c r="Q184" s="4" t="n">
        <v>139</v>
      </c>
      <c r="R184" s="4" t="n">
        <f aca="false">P184-Q184</f>
        <v>42</v>
      </c>
    </row>
    <row r="185" customFormat="false" ht="15" hidden="false" customHeight="false" outlineLevel="0" collapsed="false">
      <c r="A185" s="4" t="s">
        <v>3903</v>
      </c>
      <c r="B185" s="4" t="s">
        <v>1751</v>
      </c>
      <c r="C185" s="40" t="n">
        <f aca="false">E185/$C$1*3000+7000</f>
        <v>7978.59154929578</v>
      </c>
      <c r="D185" s="41" t="n">
        <f aca="false">E185/F185</f>
        <v>4.07746478873239</v>
      </c>
      <c r="E185" s="4" t="n">
        <f aca="false">O185+N185*2+M185*4+I185*4+H185*8+G185*16</f>
        <v>579</v>
      </c>
      <c r="F185" s="4" t="n">
        <f aca="false">O185+N185+M185+I185+H185+G185</f>
        <v>142</v>
      </c>
      <c r="G185" s="4" t="n">
        <v>12</v>
      </c>
      <c r="H185" s="4" t="n">
        <v>4</v>
      </c>
      <c r="I185" s="4" t="n">
        <v>13</v>
      </c>
      <c r="J185" s="4" t="n">
        <v>43</v>
      </c>
      <c r="K185" s="4" t="n">
        <v>47</v>
      </c>
      <c r="L185" s="4" t="n">
        <f aca="false">J185-K185</f>
        <v>-4</v>
      </c>
      <c r="M185" s="4" t="n">
        <v>55</v>
      </c>
      <c r="N185" s="4" t="n">
        <v>25</v>
      </c>
      <c r="O185" s="4" t="n">
        <v>33</v>
      </c>
      <c r="P185" s="4" t="n">
        <v>198</v>
      </c>
      <c r="Q185" s="4" t="n">
        <v>124</v>
      </c>
      <c r="R185" s="4" t="n">
        <f aca="false">P185-Q185</f>
        <v>74</v>
      </c>
    </row>
    <row r="186" customFormat="false" ht="15" hidden="false" customHeight="false" outlineLevel="0" collapsed="false">
      <c r="A186" s="12" t="s">
        <v>3903</v>
      </c>
      <c r="B186" s="0" t="s">
        <v>3486</v>
      </c>
      <c r="C186" s="1" t="n">
        <f aca="false">E186/$C$1*3000+7000</f>
        <v>7899.15492957747</v>
      </c>
      <c r="D186" s="39" t="n">
        <f aca="false">E186/F186</f>
        <v>3.8273381294964</v>
      </c>
      <c r="E186" s="0" t="n">
        <f aca="false">O186+N186*2+M186*4+I186*4+H186*8+G186*16</f>
        <v>532</v>
      </c>
      <c r="F186" s="0" t="n">
        <f aca="false">O186+N186+M186+I186+H186+G186</f>
        <v>139</v>
      </c>
      <c r="G186" s="0" t="n">
        <v>8</v>
      </c>
      <c r="H186" s="0" t="n">
        <v>5</v>
      </c>
      <c r="I186" s="0" t="n">
        <v>8</v>
      </c>
      <c r="J186" s="0" t="n">
        <v>30</v>
      </c>
      <c r="K186" s="0" t="n">
        <v>33</v>
      </c>
      <c r="L186" s="0" t="n">
        <f aca="false">J186-K186</f>
        <v>-3</v>
      </c>
      <c r="M186" s="0" t="n">
        <v>64</v>
      </c>
      <c r="N186" s="0" t="n">
        <v>22</v>
      </c>
      <c r="O186" s="0" t="n">
        <v>32</v>
      </c>
      <c r="P186" s="0" t="n">
        <v>211</v>
      </c>
      <c r="Q186" s="0" t="n">
        <v>124</v>
      </c>
      <c r="R186" s="0" t="n">
        <f aca="false">P186-Q186</f>
        <v>87</v>
      </c>
    </row>
    <row r="187" customFormat="false" ht="15" hidden="false" customHeight="false" outlineLevel="0" collapsed="false">
      <c r="A187" s="12" t="s">
        <v>3903</v>
      </c>
      <c r="B187" s="0" t="s">
        <v>3465</v>
      </c>
      <c r="C187" s="1" t="n">
        <f aca="false">E187/$C$1*3000+7000</f>
        <v>7819.71830985916</v>
      </c>
      <c r="D187" s="39" t="n">
        <f aca="false">E187/F187</f>
        <v>3.3448275862069</v>
      </c>
      <c r="E187" s="0" t="n">
        <f aca="false">O187+N187*2+M187*4+I187*4+H187*8+G187*16</f>
        <v>485</v>
      </c>
      <c r="F187" s="0" t="n">
        <f aca="false">O187+N187+M187+I187+H187+G187</f>
        <v>145</v>
      </c>
      <c r="G187" s="0" t="n">
        <v>3</v>
      </c>
      <c r="H187" s="0" t="n">
        <v>8</v>
      </c>
      <c r="I187" s="0" t="n">
        <v>15</v>
      </c>
      <c r="J187" s="0" t="n">
        <v>22</v>
      </c>
      <c r="K187" s="0" t="n">
        <v>53</v>
      </c>
      <c r="L187" s="0" t="n">
        <f aca="false">J187-K187</f>
        <v>-31</v>
      </c>
      <c r="M187" s="0" t="n">
        <v>56</v>
      </c>
      <c r="N187" s="0" t="n">
        <v>26</v>
      </c>
      <c r="O187" s="0" t="n">
        <v>37</v>
      </c>
      <c r="P187" s="0" t="n">
        <v>26</v>
      </c>
      <c r="Q187" s="0" t="n">
        <v>37</v>
      </c>
      <c r="R187" s="0" t="n">
        <f aca="false">P187-Q187</f>
        <v>-11</v>
      </c>
    </row>
    <row r="188" customFormat="false" ht="15" hidden="false" customHeight="false" outlineLevel="0" collapsed="false">
      <c r="A188" s="4" t="s">
        <v>3903</v>
      </c>
      <c r="B188" s="4" t="s">
        <v>3906</v>
      </c>
      <c r="C188" s="40" t="n">
        <f aca="false">E188/$C$1*3000+7000</f>
        <v>7809.57746478873</v>
      </c>
      <c r="D188" s="41" t="n">
        <f aca="false">E188/F188</f>
        <v>3.47101449275362</v>
      </c>
      <c r="E188" s="4" t="n">
        <f aca="false">O188+N188*2+M188*4+I188*4+H188*8+G188*16</f>
        <v>479</v>
      </c>
      <c r="F188" s="4" t="n">
        <f aca="false">O188+N188+M188+I188+H188+G188</f>
        <v>138</v>
      </c>
      <c r="G188" s="4" t="n">
        <v>4</v>
      </c>
      <c r="H188" s="4" t="n">
        <v>7</v>
      </c>
      <c r="I188" s="4" t="n">
        <v>12</v>
      </c>
      <c r="J188" s="4" t="n">
        <v>25</v>
      </c>
      <c r="K188" s="4" t="n">
        <v>41</v>
      </c>
      <c r="L188" s="4" t="n">
        <f aca="false">J188-K188</f>
        <v>-16</v>
      </c>
      <c r="M188" s="4" t="n">
        <v>57</v>
      </c>
      <c r="N188" s="4" t="n">
        <v>25</v>
      </c>
      <c r="O188" s="4" t="n">
        <v>33</v>
      </c>
      <c r="P188" s="4" t="n">
        <v>175</v>
      </c>
      <c r="Q188" s="4" t="n">
        <v>124</v>
      </c>
      <c r="R188" s="4" t="n">
        <f aca="false">P188-Q188</f>
        <v>51</v>
      </c>
    </row>
    <row r="189" customFormat="false" ht="15" hidden="false" customHeight="false" outlineLevel="0" collapsed="false">
      <c r="A189" s="4" t="s">
        <v>3903</v>
      </c>
      <c r="B189" s="4" t="s">
        <v>1753</v>
      </c>
      <c r="C189" s="40" t="n">
        <f aca="false">E189/$C$1*3000+7000</f>
        <v>7774.08450704225</v>
      </c>
      <c r="D189" s="41" t="n">
        <f aca="false">E189/F189</f>
        <v>3.63492063492063</v>
      </c>
      <c r="E189" s="4" t="n">
        <f aca="false">O189+N189*2+M189*4+I189*4+H189*8+G189*16</f>
        <v>458</v>
      </c>
      <c r="F189" s="4" t="n">
        <f aca="false">O189+N189+M189+I189+H189+G189</f>
        <v>126</v>
      </c>
      <c r="G189" s="4" t="n">
        <v>8</v>
      </c>
      <c r="H189" s="4" t="n">
        <v>2</v>
      </c>
      <c r="I189" s="4" t="n">
        <v>6</v>
      </c>
      <c r="J189" s="4" t="n">
        <v>27</v>
      </c>
      <c r="K189" s="4" t="n">
        <v>24</v>
      </c>
      <c r="L189" s="4" t="n">
        <f aca="false">J189-K189</f>
        <v>3</v>
      </c>
      <c r="M189" s="4" t="n">
        <v>51</v>
      </c>
      <c r="N189" s="4" t="n">
        <v>27</v>
      </c>
      <c r="O189" s="4" t="n">
        <v>32</v>
      </c>
      <c r="P189" s="4" t="n">
        <v>187</v>
      </c>
      <c r="Q189" s="4" t="n">
        <v>132</v>
      </c>
      <c r="R189" s="4" t="n">
        <f aca="false">P189-Q189</f>
        <v>55</v>
      </c>
    </row>
    <row r="190" customFormat="false" ht="15" hidden="false" customHeight="false" outlineLevel="0" collapsed="false">
      <c r="A190" s="4" t="s">
        <v>3903</v>
      </c>
      <c r="B190" s="4" t="s">
        <v>1759</v>
      </c>
      <c r="C190" s="40" t="n">
        <f aca="false">E190/$C$1*3000+7000</f>
        <v>7723.38028169014</v>
      </c>
      <c r="D190" s="41" t="n">
        <f aca="false">E190/F190</f>
        <v>3.01408450704225</v>
      </c>
      <c r="E190" s="4" t="n">
        <f aca="false">O190+N190*2+M190*4+I190*4+H190*8+G190*16</f>
        <v>428</v>
      </c>
      <c r="F190" s="4" t="n">
        <f aca="false">O190+N190+M190+I190+H190+G190</f>
        <v>142</v>
      </c>
      <c r="G190" s="4" t="n">
        <v>2</v>
      </c>
      <c r="H190" s="4" t="n">
        <v>8</v>
      </c>
      <c r="I190" s="4" t="n">
        <v>3</v>
      </c>
      <c r="J190" s="4" t="n">
        <v>10</v>
      </c>
      <c r="K190" s="4" t="n">
        <v>10</v>
      </c>
      <c r="L190" s="4" t="n">
        <f aca="false">J190-K190</f>
        <v>0</v>
      </c>
      <c r="M190" s="4" t="n">
        <v>51</v>
      </c>
      <c r="N190" s="4" t="n">
        <v>38</v>
      </c>
      <c r="O190" s="4" t="n">
        <v>40</v>
      </c>
      <c r="P190" s="4" t="n">
        <v>158</v>
      </c>
      <c r="Q190" s="4" t="n">
        <v>191</v>
      </c>
      <c r="R190" s="4" t="n">
        <f aca="false">P190-Q190</f>
        <v>-33</v>
      </c>
    </row>
    <row r="191" customFormat="false" ht="15" hidden="false" customHeight="false" outlineLevel="0" collapsed="false">
      <c r="A191" s="4" t="s">
        <v>3903</v>
      </c>
      <c r="B191" s="4" t="s">
        <v>3907</v>
      </c>
      <c r="C191" s="40" t="n">
        <f aca="false">E191/$C$1*3000+7000</f>
        <v>7633.80281690141</v>
      </c>
      <c r="D191" s="41" t="n">
        <f aca="false">E191/F191</f>
        <v>2.77777777777778</v>
      </c>
      <c r="E191" s="4" t="n">
        <f aca="false">O191+N191*2+M191*4+I191*4+H191*8+G191*16</f>
        <v>375</v>
      </c>
      <c r="F191" s="4" t="n">
        <f aca="false">O191+N191+M191+I191+H191+G191</f>
        <v>135</v>
      </c>
      <c r="G191" s="4" t="n">
        <v>3</v>
      </c>
      <c r="H191" s="4" t="n">
        <v>5</v>
      </c>
      <c r="I191" s="4" t="n">
        <v>5</v>
      </c>
      <c r="J191" s="4" t="n">
        <v>13</v>
      </c>
      <c r="K191" s="4" t="n">
        <v>23</v>
      </c>
      <c r="L191" s="4" t="n">
        <f aca="false">J191-K191</f>
        <v>-10</v>
      </c>
      <c r="M191" s="4" t="n">
        <v>37</v>
      </c>
      <c r="N191" s="4" t="n">
        <v>34</v>
      </c>
      <c r="O191" s="4" t="n">
        <v>51</v>
      </c>
      <c r="P191" s="4" t="n">
        <v>132</v>
      </c>
      <c r="Q191" s="4" t="n">
        <v>154</v>
      </c>
      <c r="R191" s="4" t="n">
        <f aca="false">P191-Q191</f>
        <v>-22</v>
      </c>
    </row>
    <row r="192" customFormat="false" ht="15" hidden="false" customHeight="false" outlineLevel="0" collapsed="false">
      <c r="A192" s="12" t="s">
        <v>3903</v>
      </c>
      <c r="B192" s="0" t="s">
        <v>3908</v>
      </c>
      <c r="C192" s="1" t="n">
        <f aca="false">E192/$C$1*3000+7000</f>
        <v>7628.7323943662</v>
      </c>
      <c r="D192" s="39" t="n">
        <f aca="false">E192/F192</f>
        <v>2.90625</v>
      </c>
      <c r="E192" s="0" t="n">
        <f aca="false">O192+N192*2+M192*4+I192*4+H192*8+G192*16</f>
        <v>372</v>
      </c>
      <c r="F192" s="0" t="n">
        <f aca="false">O192+N192+M192+I192+H192+G192</f>
        <v>128</v>
      </c>
      <c r="G192" s="0" t="n">
        <v>5</v>
      </c>
      <c r="H192" s="0" t="n">
        <v>1</v>
      </c>
      <c r="I192" s="0" t="n">
        <v>4</v>
      </c>
      <c r="J192" s="0" t="n">
        <v>20</v>
      </c>
      <c r="K192" s="0" t="n">
        <v>17</v>
      </c>
      <c r="L192" s="0" t="n">
        <f aca="false">J192-K192</f>
        <v>3</v>
      </c>
      <c r="M192" s="0" t="n">
        <v>43</v>
      </c>
      <c r="N192" s="0" t="n">
        <v>21</v>
      </c>
      <c r="O192" s="0" t="n">
        <v>54</v>
      </c>
      <c r="P192" s="0" t="n">
        <v>162</v>
      </c>
      <c r="Q192" s="0" t="n">
        <v>174</v>
      </c>
      <c r="R192" s="0" t="n">
        <f aca="false">P192-Q192</f>
        <v>-12</v>
      </c>
    </row>
    <row r="193" customFormat="false" ht="15" hidden="false" customHeight="false" outlineLevel="0" collapsed="false">
      <c r="A193" s="12" t="s">
        <v>3903</v>
      </c>
      <c r="B193" s="0" t="s">
        <v>3473</v>
      </c>
      <c r="C193" s="1" t="n">
        <f aca="false">E193/$C$1*3000+7000</f>
        <v>7606.76056338028</v>
      </c>
      <c r="D193" s="39" t="n">
        <f aca="false">E193/F193</f>
        <v>2.84920634920635</v>
      </c>
      <c r="E193" s="0" t="n">
        <f aca="false">O193+N193*2+M193*4+I193*4+H193*8+G193*16</f>
        <v>359</v>
      </c>
      <c r="F193" s="0" t="n">
        <f aca="false">O193+N193+M193+I193+H193+G193</f>
        <v>126</v>
      </c>
      <c r="G193" s="0" t="n">
        <v>2</v>
      </c>
      <c r="H193" s="0" t="n">
        <v>2</v>
      </c>
      <c r="I193" s="0" t="n">
        <v>6</v>
      </c>
      <c r="J193" s="0" t="n">
        <v>5</v>
      </c>
      <c r="K193" s="0" t="n">
        <v>20</v>
      </c>
      <c r="L193" s="0" t="n">
        <f aca="false">J193-K193</f>
        <v>-15</v>
      </c>
      <c r="M193" s="0" t="n">
        <v>49</v>
      </c>
      <c r="N193" s="0" t="n">
        <v>24</v>
      </c>
      <c r="O193" s="0" t="n">
        <v>43</v>
      </c>
      <c r="P193" s="0" t="n">
        <v>141</v>
      </c>
      <c r="Q193" s="0" t="n">
        <v>161</v>
      </c>
      <c r="R193" s="0" t="n">
        <f aca="false">P193-Q193</f>
        <v>-20</v>
      </c>
    </row>
    <row r="194" customFormat="false" ht="15" hidden="false" customHeight="false" outlineLevel="0" collapsed="false">
      <c r="A194" s="4" t="s">
        <v>3903</v>
      </c>
      <c r="B194" s="4" t="s">
        <v>1771</v>
      </c>
      <c r="C194" s="40" t="n">
        <f aca="false">E194/$C$1*3000+7000</f>
        <v>7562.81690140845</v>
      </c>
      <c r="D194" s="41" t="n">
        <f aca="false">E194/F194</f>
        <v>2.68548387096774</v>
      </c>
      <c r="E194" s="4" t="n">
        <f aca="false">O194+N194*2+M194*4+I194*4+H194*8+G194*16</f>
        <v>333</v>
      </c>
      <c r="F194" s="4" t="n">
        <f aca="false">O194+N194+M194+I194+H194+G194</f>
        <v>124</v>
      </c>
      <c r="G194" s="4" t="n">
        <v>2</v>
      </c>
      <c r="H194" s="4" t="n">
        <v>3</v>
      </c>
      <c r="I194" s="4" t="n">
        <v>3</v>
      </c>
      <c r="J194" s="4" t="n">
        <v>7</v>
      </c>
      <c r="K194" s="4" t="n">
        <v>8</v>
      </c>
      <c r="L194" s="4" t="n">
        <f aca="false">J194-K194</f>
        <v>-1</v>
      </c>
      <c r="M194" s="4" t="n">
        <v>40</v>
      </c>
      <c r="N194" s="4" t="n">
        <v>29</v>
      </c>
      <c r="O194" s="4" t="n">
        <v>47</v>
      </c>
      <c r="P194" s="4" t="n">
        <v>153</v>
      </c>
      <c r="Q194" s="4" t="n">
        <v>162</v>
      </c>
      <c r="R194" s="4" t="n">
        <f aca="false">P194-Q194</f>
        <v>-9</v>
      </c>
    </row>
    <row r="195" customFormat="false" ht="15" hidden="false" customHeight="false" outlineLevel="0" collapsed="false">
      <c r="A195" s="4" t="s">
        <v>3903</v>
      </c>
      <c r="B195" s="4" t="s">
        <v>3469</v>
      </c>
      <c r="C195" s="40" t="n">
        <f aca="false">E195/$C$1*3000+7000</f>
        <v>7520.56338028169</v>
      </c>
      <c r="D195" s="41" t="n">
        <f aca="false">E195/F195</f>
        <v>4.66666666666667</v>
      </c>
      <c r="E195" s="4" t="n">
        <f aca="false">O195+N195*2+M195*4+I195*4+H195*8+G195*16</f>
        <v>308</v>
      </c>
      <c r="F195" s="4" t="n">
        <f aca="false">O195+N195+M195+I195+H195+G195</f>
        <v>66</v>
      </c>
      <c r="G195" s="4" t="n">
        <v>7</v>
      </c>
      <c r="H195" s="4" t="n">
        <v>2</v>
      </c>
      <c r="I195" s="4" t="n">
        <v>7</v>
      </c>
      <c r="J195" s="4" t="n">
        <v>21</v>
      </c>
      <c r="K195" s="4" t="n">
        <v>17</v>
      </c>
      <c r="L195" s="4" t="n">
        <f aca="false">J195-K195</f>
        <v>4</v>
      </c>
      <c r="M195" s="4" t="n">
        <v>29</v>
      </c>
      <c r="N195" s="4" t="n">
        <v>15</v>
      </c>
      <c r="O195" s="4" t="n">
        <v>6</v>
      </c>
      <c r="P195" s="4" t="n">
        <v>89</v>
      </c>
      <c r="Q195" s="4" t="n">
        <v>43</v>
      </c>
      <c r="R195" s="4" t="n">
        <f aca="false">P195-Q195</f>
        <v>46</v>
      </c>
    </row>
    <row r="196" customFormat="false" ht="15" hidden="false" customHeight="false" outlineLevel="0" collapsed="false">
      <c r="A196" s="12" t="s">
        <v>3903</v>
      </c>
      <c r="B196" s="0" t="s">
        <v>3909</v>
      </c>
      <c r="C196" s="1" t="n">
        <f aca="false">E196/$C$1*3000+7000</f>
        <v>7463.0985915493</v>
      </c>
      <c r="D196" s="39" t="n">
        <f aca="false">E196/F196</f>
        <v>2.38260869565217</v>
      </c>
      <c r="E196" s="0" t="n">
        <f aca="false">O196+N196*2+M196*4+I196*4+H196*8+G196*16</f>
        <v>274</v>
      </c>
      <c r="F196" s="0" t="n">
        <f aca="false">O196+N196+M196+I196+H196+G196</f>
        <v>115</v>
      </c>
      <c r="G196" s="0" t="n">
        <v>0</v>
      </c>
      <c r="H196" s="0" t="n">
        <v>2</v>
      </c>
      <c r="I196" s="0" t="n">
        <v>1</v>
      </c>
      <c r="J196" s="0" t="n">
        <v>1</v>
      </c>
      <c r="K196" s="0" t="n">
        <v>3</v>
      </c>
      <c r="L196" s="0" t="n">
        <f aca="false">J196-K196</f>
        <v>-2</v>
      </c>
      <c r="M196" s="0" t="n">
        <v>36</v>
      </c>
      <c r="N196" s="0" t="n">
        <v>34</v>
      </c>
      <c r="O196" s="0" t="n">
        <v>42</v>
      </c>
      <c r="P196" s="0" t="n">
        <v>156</v>
      </c>
      <c r="Q196" s="0" t="n">
        <v>163</v>
      </c>
      <c r="R196" s="0" t="n">
        <f aca="false">P196-Q196</f>
        <v>-7</v>
      </c>
    </row>
    <row r="197" customFormat="false" ht="15" hidden="false" customHeight="false" outlineLevel="0" collapsed="false">
      <c r="A197" s="4" t="s">
        <v>3903</v>
      </c>
      <c r="B197" s="4" t="s">
        <v>3910</v>
      </c>
      <c r="C197" s="40" t="n">
        <f aca="false">E197/$C$1*3000+7000</f>
        <v>7463.0985915493</v>
      </c>
      <c r="D197" s="41" t="n">
        <f aca="false">E197/F197</f>
        <v>2.38260869565217</v>
      </c>
      <c r="E197" s="4" t="n">
        <f aca="false">O197+N197*2+M197*4+I197*4+H197*8+G197*16</f>
        <v>274</v>
      </c>
      <c r="F197" s="4" t="n">
        <f aca="false">O197+N197+M197+I197+H197+G197</f>
        <v>115</v>
      </c>
      <c r="G197" s="4" t="n">
        <v>1</v>
      </c>
      <c r="H197" s="4" t="n">
        <v>3</v>
      </c>
      <c r="I197" s="4" t="n">
        <v>1</v>
      </c>
      <c r="J197" s="4" t="n">
        <v>4</v>
      </c>
      <c r="K197" s="4" t="n">
        <v>4</v>
      </c>
      <c r="L197" s="4" t="n">
        <f aca="false">J197-K197</f>
        <v>0</v>
      </c>
      <c r="M197" s="4" t="n">
        <v>33</v>
      </c>
      <c r="N197" s="4" t="n">
        <v>21</v>
      </c>
      <c r="O197" s="4" t="n">
        <v>56</v>
      </c>
      <c r="P197" s="4" t="n">
        <v>138</v>
      </c>
      <c r="Q197" s="4" t="n">
        <v>164</v>
      </c>
      <c r="R197" s="4" t="n">
        <f aca="false">P197-Q197</f>
        <v>-26</v>
      </c>
    </row>
    <row r="198" customFormat="false" ht="15" hidden="false" customHeight="false" outlineLevel="0" collapsed="false">
      <c r="A198" s="4" t="s">
        <v>3903</v>
      </c>
      <c r="B198" s="4" t="s">
        <v>1755</v>
      </c>
      <c r="C198" s="40" t="n">
        <f aca="false">E198/$C$1*3000+7000</f>
        <v>7387.04225352113</v>
      </c>
      <c r="D198" s="41" t="n">
        <f aca="false">E198/F198</f>
        <v>1.92436974789916</v>
      </c>
      <c r="E198" s="4" t="n">
        <f aca="false">O198+N198*2+M198*4+I198*4+H198*8+G198*16</f>
        <v>229</v>
      </c>
      <c r="F198" s="4" t="n">
        <f aca="false">O198+N198+M198+I198+H198+G198</f>
        <v>119</v>
      </c>
      <c r="G198" s="4"/>
      <c r="H198" s="4"/>
      <c r="I198" s="4"/>
      <c r="J198" s="4"/>
      <c r="K198" s="4"/>
      <c r="L198" s="4" t="n">
        <f aca="false">J198-K198</f>
        <v>0</v>
      </c>
      <c r="M198" s="4" t="n">
        <v>30</v>
      </c>
      <c r="N198" s="4" t="n">
        <v>20</v>
      </c>
      <c r="O198" s="4" t="n">
        <v>69</v>
      </c>
      <c r="P198" s="4" t="n">
        <v>125</v>
      </c>
      <c r="Q198" s="4" t="n">
        <v>274</v>
      </c>
      <c r="R198" s="4" t="n">
        <f aca="false">P198-Q198</f>
        <v>-149</v>
      </c>
    </row>
    <row r="199" customFormat="false" ht="15" hidden="false" customHeight="false" outlineLevel="0" collapsed="false">
      <c r="A199" s="12" t="s">
        <v>3903</v>
      </c>
      <c r="B199" s="0" t="s">
        <v>3314</v>
      </c>
      <c r="C199" s="1" t="n">
        <f aca="false">E199/$C$1*3000+7000</f>
        <v>7368.45070422535</v>
      </c>
      <c r="D199" s="39" t="n">
        <f aca="false">E199/F199</f>
        <v>3.35384615384615</v>
      </c>
      <c r="E199" s="0" t="n">
        <f aca="false">O199+N199*2+M199*4+I199*4+H199*8+G199*16</f>
        <v>218</v>
      </c>
      <c r="F199" s="0" t="n">
        <f aca="false">O199+N199+M199+I199+H199+G199</f>
        <v>65</v>
      </c>
      <c r="G199" s="0" t="n">
        <v>2</v>
      </c>
      <c r="H199" s="0" t="n">
        <v>1</v>
      </c>
      <c r="I199" s="0" t="n">
        <v>2</v>
      </c>
      <c r="J199" s="0" t="n">
        <v>5</v>
      </c>
      <c r="K199" s="0" t="n">
        <v>7</v>
      </c>
      <c r="L199" s="0" t="n">
        <f aca="false">J199-K199</f>
        <v>-2</v>
      </c>
      <c r="M199" s="0" t="n">
        <v>30</v>
      </c>
      <c r="N199" s="0" t="n">
        <v>20</v>
      </c>
      <c r="O199" s="0" t="n">
        <v>10</v>
      </c>
      <c r="P199" s="0" t="n">
        <v>95</v>
      </c>
      <c r="Q199" s="0" t="n">
        <v>43</v>
      </c>
      <c r="R199" s="0" t="n">
        <f aca="false">P199-Q199</f>
        <v>52</v>
      </c>
    </row>
    <row r="200" customFormat="false" ht="15" hidden="false" customHeight="false" outlineLevel="0" collapsed="false">
      <c r="A200" s="4" t="s">
        <v>3903</v>
      </c>
      <c r="B200" s="4" t="s">
        <v>3301</v>
      </c>
      <c r="C200" s="40" t="n">
        <f aca="false">E200/$C$1*3000+7000</f>
        <v>7300.84507042254</v>
      </c>
      <c r="D200" s="41" t="n">
        <f aca="false">E200/F200</f>
        <v>3.06896551724138</v>
      </c>
      <c r="E200" s="4" t="n">
        <f aca="false">O200+N200*2+M200*4+I200*4+H200*8+G200*16</f>
        <v>178</v>
      </c>
      <c r="F200" s="4" t="n">
        <f aca="false">O200+N200+M200+I200+H200+G200</f>
        <v>58</v>
      </c>
      <c r="G200" s="4" t="n">
        <v>1</v>
      </c>
      <c r="H200" s="4" t="n">
        <v>1</v>
      </c>
      <c r="I200" s="4" t="n">
        <v>2</v>
      </c>
      <c r="J200" s="4" t="n">
        <v>5</v>
      </c>
      <c r="K200" s="4" t="n">
        <v>7</v>
      </c>
      <c r="L200" s="4" t="n">
        <f aca="false">J200-K200</f>
        <v>-2</v>
      </c>
      <c r="M200" s="4" t="n">
        <v>26</v>
      </c>
      <c r="N200" s="4" t="n">
        <v>14</v>
      </c>
      <c r="O200" s="4" t="n">
        <v>14</v>
      </c>
      <c r="P200" s="4" t="n">
        <v>93</v>
      </c>
      <c r="Q200" s="4" t="n">
        <v>57</v>
      </c>
      <c r="R200" s="4" t="n">
        <f aca="false">P200-Q200</f>
        <v>36</v>
      </c>
    </row>
    <row r="201" customFormat="false" ht="15" hidden="false" customHeight="false" outlineLevel="0" collapsed="false">
      <c r="A201" s="4" t="s">
        <v>3903</v>
      </c>
      <c r="B201" s="4" t="s">
        <v>1763</v>
      </c>
      <c r="C201" s="40" t="n">
        <f aca="false">E201/$C$1*3000+7000</f>
        <v>7299.15492957746</v>
      </c>
      <c r="D201" s="41" t="n">
        <f aca="false">E201/F201</f>
        <v>1.84375</v>
      </c>
      <c r="E201" s="4" t="n">
        <f aca="false">O201+N201*2+M201*4+I201*4+H201*8+G201*16</f>
        <v>177</v>
      </c>
      <c r="F201" s="4" t="n">
        <f aca="false">O201+N201+M201+I201+H201+G201</f>
        <v>96</v>
      </c>
      <c r="G201" s="4"/>
      <c r="H201" s="4"/>
      <c r="I201" s="4"/>
      <c r="J201" s="4"/>
      <c r="K201" s="4"/>
      <c r="L201" s="4" t="n">
        <f aca="false">J201-K201</f>
        <v>0</v>
      </c>
      <c r="M201" s="4" t="n">
        <v>21</v>
      </c>
      <c r="N201" s="4" t="n">
        <v>18</v>
      </c>
      <c r="O201" s="4" t="n">
        <v>57</v>
      </c>
      <c r="P201" s="4" t="n">
        <v>100</v>
      </c>
      <c r="Q201" s="4" t="n">
        <v>208</v>
      </c>
      <c r="R201" s="4" t="n">
        <f aca="false">P201-Q201</f>
        <v>-108</v>
      </c>
    </row>
    <row r="202" customFormat="false" ht="15" hidden="false" customHeight="false" outlineLevel="0" collapsed="false">
      <c r="A202" s="4" t="s">
        <v>3903</v>
      </c>
      <c r="B202" s="4" t="s">
        <v>3471</v>
      </c>
      <c r="C202" s="40" t="n">
        <f aca="false">E202/$C$1*3000+7000</f>
        <v>7282.25352112676</v>
      </c>
      <c r="D202" s="41" t="n">
        <f aca="false">E202/F202</f>
        <v>2.87931034482759</v>
      </c>
      <c r="E202" s="4" t="n">
        <f aca="false">O202+N202*2+M202*4+I202*4+H202*8+G202*16</f>
        <v>167</v>
      </c>
      <c r="F202" s="4" t="n">
        <f aca="false">O202+N202+M202+I202+H202+G202</f>
        <v>58</v>
      </c>
      <c r="G202" s="4" t="n">
        <v>1</v>
      </c>
      <c r="H202" s="4" t="n">
        <v>1</v>
      </c>
      <c r="I202" s="4" t="n">
        <v>4</v>
      </c>
      <c r="J202" s="4" t="n">
        <v>5</v>
      </c>
      <c r="K202" s="4" t="n">
        <v>10</v>
      </c>
      <c r="L202" s="4" t="n">
        <f aca="false">J202-K202</f>
        <v>-5</v>
      </c>
      <c r="M202" s="4" t="n">
        <v>21</v>
      </c>
      <c r="N202" s="4" t="n">
        <v>12</v>
      </c>
      <c r="O202" s="4" t="n">
        <v>19</v>
      </c>
      <c r="P202" s="4" t="n">
        <v>69</v>
      </c>
      <c r="Q202" s="4" t="n">
        <v>61</v>
      </c>
      <c r="R202" s="4" t="n">
        <f aca="false">P202-Q202</f>
        <v>8</v>
      </c>
    </row>
    <row r="203" customFormat="false" ht="15" hidden="false" customHeight="false" outlineLevel="0" collapsed="false">
      <c r="A203" s="12" t="s">
        <v>3903</v>
      </c>
      <c r="B203" s="0" t="s">
        <v>3911</v>
      </c>
      <c r="C203" s="1" t="n">
        <f aca="false">E203/$C$1*3000+7000</f>
        <v>7256.9014084507</v>
      </c>
      <c r="D203" s="39" t="n">
        <f aca="false">E203/F203</f>
        <v>1.46153846153846</v>
      </c>
      <c r="E203" s="0" t="n">
        <f aca="false">O203+N203*2+M203*4+I203*4+H203*8+G203*16</f>
        <v>152</v>
      </c>
      <c r="F203" s="0" t="n">
        <f aca="false">O203+N203+M203+I203+H203+G203</f>
        <v>104</v>
      </c>
      <c r="L203" s="0" t="n">
        <f aca="false">J203-K203</f>
        <v>0</v>
      </c>
      <c r="M203" s="0" t="n">
        <v>12</v>
      </c>
      <c r="N203" s="0" t="n">
        <v>12</v>
      </c>
      <c r="O203" s="0" t="n">
        <v>80</v>
      </c>
      <c r="P203" s="0" t="n">
        <v>78</v>
      </c>
      <c r="Q203" s="0" t="n">
        <v>281</v>
      </c>
      <c r="R203" s="0" t="n">
        <f aca="false">P203-Q203</f>
        <v>-203</v>
      </c>
    </row>
    <row r="204" customFormat="false" ht="15" hidden="false" customHeight="false" outlineLevel="0" collapsed="false">
      <c r="A204" s="4" t="s">
        <v>3903</v>
      </c>
      <c r="B204" s="4" t="s">
        <v>3463</v>
      </c>
      <c r="C204" s="40" t="n">
        <f aca="false">E204/$C$1*3000+7000</f>
        <v>7251.83098591549</v>
      </c>
      <c r="D204" s="41" t="n">
        <f aca="false">E204/F204</f>
        <v>2.92156862745098</v>
      </c>
      <c r="E204" s="4" t="n">
        <f aca="false">O204+N204*2+M204*4+I204*4+H204*8+G204*16</f>
        <v>149</v>
      </c>
      <c r="F204" s="4" t="n">
        <f aca="false">O204+N204+M204+I204+H204+G204</f>
        <v>51</v>
      </c>
      <c r="G204" s="4" t="n">
        <v>1</v>
      </c>
      <c r="H204" s="4" t="n">
        <v>0</v>
      </c>
      <c r="I204" s="4" t="n">
        <v>2</v>
      </c>
      <c r="J204" s="4" t="n">
        <v>4</v>
      </c>
      <c r="K204" s="4" t="n">
        <v>4</v>
      </c>
      <c r="L204" s="4" t="n">
        <f aca="false">J204-K204</f>
        <v>0</v>
      </c>
      <c r="M204" s="4" t="n">
        <v>23</v>
      </c>
      <c r="N204" s="4" t="n">
        <v>8</v>
      </c>
      <c r="O204" s="4" t="n">
        <v>17</v>
      </c>
      <c r="P204" s="4" t="n">
        <v>88</v>
      </c>
      <c r="Q204" s="4" t="n">
        <v>56</v>
      </c>
      <c r="R204" s="4" t="n">
        <f aca="false">P204-Q204</f>
        <v>32</v>
      </c>
      <c r="S204" s="4"/>
    </row>
    <row r="205" customFormat="false" ht="15" hidden="false" customHeight="false" outlineLevel="0" collapsed="false">
      <c r="A205" s="4" t="s">
        <v>3903</v>
      </c>
      <c r="B205" s="4" t="s">
        <v>3461</v>
      </c>
      <c r="C205" s="40" t="n">
        <f aca="false">E205/$C$1*3000+7000</f>
        <v>7251.83098591549</v>
      </c>
      <c r="D205" s="41" t="n">
        <f aca="false">E205/F205</f>
        <v>1.58510638297872</v>
      </c>
      <c r="E205" s="4" t="n">
        <f aca="false">O205+N205*2+M205*4+I205*4+H205*8+G205*16</f>
        <v>149</v>
      </c>
      <c r="F205" s="4" t="n">
        <f aca="false">O205+N205+M205+I205+H205+G205</f>
        <v>94</v>
      </c>
      <c r="G205" s="4"/>
      <c r="H205" s="4"/>
      <c r="I205" s="4"/>
      <c r="J205" s="4"/>
      <c r="K205" s="4"/>
      <c r="L205" s="4" t="n">
        <f aca="false">J205-K205</f>
        <v>0</v>
      </c>
      <c r="M205" s="4" t="n">
        <v>14</v>
      </c>
      <c r="N205" s="4" t="n">
        <v>13</v>
      </c>
      <c r="O205" s="4" t="n">
        <v>67</v>
      </c>
      <c r="P205" s="4" t="n">
        <v>62</v>
      </c>
      <c r="Q205" s="4" t="n">
        <v>175</v>
      </c>
      <c r="R205" s="4" t="n">
        <f aca="false">P205-Q205</f>
        <v>-113</v>
      </c>
    </row>
    <row r="206" customFormat="false" ht="15" hidden="false" customHeight="false" outlineLevel="0" collapsed="false">
      <c r="A206" s="4" t="s">
        <v>3903</v>
      </c>
      <c r="B206" s="4" t="s">
        <v>2548</v>
      </c>
      <c r="C206" s="40" t="n">
        <f aca="false">E206/$C$1*3000+7000</f>
        <v>7241.69014084507</v>
      </c>
      <c r="D206" s="41" t="n">
        <f aca="false">E206/F206</f>
        <v>1.15322580645161</v>
      </c>
      <c r="E206" s="4" t="n">
        <f aca="false">O206+N206*2+M206*4+I206*4+H206*8+G206*16</f>
        <v>143</v>
      </c>
      <c r="F206" s="4" t="n">
        <f aca="false">O206+N206+M206+I206+H206+G206</f>
        <v>124</v>
      </c>
      <c r="G206" s="4"/>
      <c r="H206" s="4"/>
      <c r="I206" s="4"/>
      <c r="J206" s="4"/>
      <c r="K206" s="4"/>
      <c r="L206" s="4" t="n">
        <f aca="false">J206-K206</f>
        <v>0</v>
      </c>
      <c r="M206" s="4" t="n">
        <v>4</v>
      </c>
      <c r="N206" s="4" t="n">
        <v>7</v>
      </c>
      <c r="O206" s="4" t="n">
        <v>113</v>
      </c>
      <c r="P206" s="4" t="n">
        <v>61</v>
      </c>
      <c r="Q206" s="4" t="n">
        <v>407</v>
      </c>
      <c r="R206" s="4" t="n">
        <f aca="false">P206-Q206</f>
        <v>-346</v>
      </c>
    </row>
    <row r="207" customFormat="false" ht="15" hidden="false" customHeight="false" outlineLevel="0" collapsed="false">
      <c r="A207" s="12" t="s">
        <v>3903</v>
      </c>
      <c r="B207" s="0" t="s">
        <v>3306</v>
      </c>
      <c r="C207" s="1" t="n">
        <f aca="false">E207/$C$1*3000+7000</f>
        <v>7219.71830985915</v>
      </c>
      <c r="D207" s="39" t="n">
        <f aca="false">E207/F207</f>
        <v>2</v>
      </c>
      <c r="E207" s="0" t="n">
        <f aca="false">O207+N207*2+M207*4+I207*4+H207*8+G207*16</f>
        <v>130</v>
      </c>
      <c r="F207" s="0" t="n">
        <f aca="false">O207+N207+M207+I207+H207+G207</f>
        <v>65</v>
      </c>
      <c r="L207" s="0" t="n">
        <f aca="false">J207-K207</f>
        <v>0</v>
      </c>
      <c r="M207" s="0" t="n">
        <v>17</v>
      </c>
      <c r="N207" s="0" t="n">
        <v>14</v>
      </c>
      <c r="O207" s="0" t="n">
        <v>34</v>
      </c>
      <c r="P207" s="0" t="n">
        <v>75</v>
      </c>
      <c r="Q207" s="0" t="n">
        <v>112</v>
      </c>
      <c r="R207" s="0" t="n">
        <f aca="false">P207-Q207</f>
        <v>-37</v>
      </c>
    </row>
    <row r="208" customFormat="false" ht="15" hidden="false" customHeight="false" outlineLevel="0" collapsed="false">
      <c r="A208" s="12" t="s">
        <v>3903</v>
      </c>
      <c r="B208" s="0" t="s">
        <v>3308</v>
      </c>
      <c r="C208" s="1" t="n">
        <f aca="false">E208/$C$1*3000+7000</f>
        <v>7209.57746478873</v>
      </c>
      <c r="D208" s="39" t="n">
        <f aca="false">E208/F208</f>
        <v>1.96825396825397</v>
      </c>
      <c r="E208" s="0" t="n">
        <f aca="false">O208+N208*2+M208*4+I208*4+H208*8+G208*16</f>
        <v>124</v>
      </c>
      <c r="F208" s="0" t="n">
        <f aca="false">O208+N208+M208+I208+H208+G208</f>
        <v>63</v>
      </c>
      <c r="L208" s="0" t="n">
        <f aca="false">J208-K208</f>
        <v>0</v>
      </c>
      <c r="M208" s="0" t="n">
        <v>16</v>
      </c>
      <c r="N208" s="0" t="n">
        <v>13</v>
      </c>
      <c r="O208" s="0" t="n">
        <v>34</v>
      </c>
      <c r="P208" s="0" t="n">
        <v>52</v>
      </c>
      <c r="Q208" s="0" t="n">
        <v>91</v>
      </c>
      <c r="R208" s="0" t="n">
        <f aca="false">P208-Q208</f>
        <v>-39</v>
      </c>
    </row>
    <row r="209" customFormat="false" ht="15" hidden="false" customHeight="false" outlineLevel="0" collapsed="false">
      <c r="A209" s="12" t="s">
        <v>3903</v>
      </c>
      <c r="B209" s="0" t="s">
        <v>3303</v>
      </c>
      <c r="C209" s="1" t="n">
        <f aca="false">E209/$C$1*3000+7000</f>
        <v>7192.67605633803</v>
      </c>
      <c r="D209" s="39" t="n">
        <f aca="false">E209/F209</f>
        <v>1.72727272727273</v>
      </c>
      <c r="E209" s="0" t="n">
        <f aca="false">O209+N209*2+M209*4+I209*4+H209*8+G209*16</f>
        <v>114</v>
      </c>
      <c r="F209" s="0" t="n">
        <f aca="false">O209+N209+M209+I209+H209+G209</f>
        <v>66</v>
      </c>
      <c r="L209" s="0" t="n">
        <f aca="false">J209-K209</f>
        <v>0</v>
      </c>
      <c r="M209" s="0" t="n">
        <v>13</v>
      </c>
      <c r="N209" s="0" t="n">
        <v>9</v>
      </c>
      <c r="O209" s="0" t="n">
        <v>44</v>
      </c>
      <c r="P209" s="0" t="n">
        <v>52</v>
      </c>
      <c r="Q209" s="0" t="n">
        <v>147</v>
      </c>
      <c r="R209" s="0" t="n">
        <f aca="false">P209-Q209</f>
        <v>-95</v>
      </c>
    </row>
    <row r="210" customFormat="false" ht="15" hidden="false" customHeight="false" outlineLevel="0" collapsed="false">
      <c r="A210" s="4" t="s">
        <v>3903</v>
      </c>
      <c r="B210" s="4" t="s">
        <v>3480</v>
      </c>
      <c r="C210" s="40" t="n">
        <f aca="false">E210/$C$1*3000+7000</f>
        <v>7180.84507042254</v>
      </c>
      <c r="D210" s="41" t="n">
        <f aca="false">E210/F210</f>
        <v>1.16304347826087</v>
      </c>
      <c r="E210" s="4" t="n">
        <f aca="false">O210+N210*2+M210*4+I210*4+H210*8+G210*16</f>
        <v>107</v>
      </c>
      <c r="F210" s="4" t="n">
        <f aca="false">O210+N210+M210+I210+H210+G210</f>
        <v>92</v>
      </c>
      <c r="G210" s="4"/>
      <c r="H210" s="4"/>
      <c r="I210" s="4"/>
      <c r="J210" s="4"/>
      <c r="K210" s="4"/>
      <c r="L210" s="4" t="n">
        <f aca="false">J210-K210</f>
        <v>0</v>
      </c>
      <c r="M210" s="4" t="n">
        <v>2</v>
      </c>
      <c r="N210" s="4" t="n">
        <v>9</v>
      </c>
      <c r="O210" s="4" t="n">
        <v>81</v>
      </c>
      <c r="P210" s="4" t="n">
        <v>30</v>
      </c>
      <c r="Q210" s="4" t="n">
        <v>275</v>
      </c>
      <c r="R210" s="4" t="n">
        <f aca="false">P210-Q210</f>
        <v>-245</v>
      </c>
    </row>
    <row r="211" customFormat="false" ht="15" hidden="false" customHeight="false" outlineLevel="0" collapsed="false">
      <c r="A211" s="12" t="s">
        <v>3903</v>
      </c>
      <c r="B211" s="0" t="s">
        <v>3299</v>
      </c>
      <c r="C211" s="1" t="n">
        <f aca="false">E211/$C$1*3000+7000</f>
        <v>7158.87323943662</v>
      </c>
      <c r="D211" s="39" t="n">
        <f aca="false">E211/F211</f>
        <v>1.95833333333333</v>
      </c>
      <c r="E211" s="0" t="n">
        <f aca="false">O211+N211*2+M211*4+I211*4+H211*8+G211*16</f>
        <v>94</v>
      </c>
      <c r="F211" s="0" t="n">
        <f aca="false">O211+N211+M211+I211+H211+G211</f>
        <v>48</v>
      </c>
      <c r="L211" s="0" t="n">
        <f aca="false">J211-K211</f>
        <v>0</v>
      </c>
      <c r="M211" s="0" t="n">
        <v>12</v>
      </c>
      <c r="N211" s="0" t="n">
        <v>10</v>
      </c>
      <c r="O211" s="0" t="n">
        <v>26</v>
      </c>
      <c r="P211" s="0" t="n">
        <v>55</v>
      </c>
      <c r="Q211" s="0" t="n">
        <v>76</v>
      </c>
      <c r="R211" s="0" t="n">
        <f aca="false">P211-Q211</f>
        <v>-21</v>
      </c>
    </row>
    <row r="212" customFormat="false" ht="15" hidden="false" customHeight="false" outlineLevel="0" collapsed="false">
      <c r="A212" s="12" t="s">
        <v>3903</v>
      </c>
      <c r="B212" s="0" t="s">
        <v>3912</v>
      </c>
      <c r="C212" s="1" t="n">
        <f aca="false">E212/$C$1*3000+7000</f>
        <v>7158.87323943662</v>
      </c>
      <c r="D212" s="39" t="n">
        <f aca="false">E212/F212</f>
        <v>1.88</v>
      </c>
      <c r="E212" s="0" t="n">
        <f aca="false">O212+N212*2+M212*4+I212*4+H212*8+G212*16</f>
        <v>94</v>
      </c>
      <c r="F212" s="0" t="n">
        <f aca="false">O212+N212+M212+I212+H212+G212</f>
        <v>50</v>
      </c>
      <c r="L212" s="0" t="n">
        <f aca="false">J212-K212</f>
        <v>0</v>
      </c>
      <c r="M212" s="0" t="n">
        <v>12</v>
      </c>
      <c r="N212" s="0" t="n">
        <v>8</v>
      </c>
      <c r="O212" s="0" t="n">
        <v>30</v>
      </c>
      <c r="P212" s="0" t="n">
        <v>65</v>
      </c>
      <c r="Q212" s="0" t="n">
        <v>102</v>
      </c>
      <c r="R212" s="0" t="n">
        <f aca="false">P212-Q212</f>
        <v>-37</v>
      </c>
    </row>
    <row r="213" customFormat="false" ht="15" hidden="false" customHeight="false" outlineLevel="0" collapsed="false">
      <c r="A213" s="4" t="s">
        <v>3903</v>
      </c>
      <c r="B213" s="4" t="s">
        <v>3478</v>
      </c>
      <c r="C213" s="40" t="n">
        <f aca="false">E213/$C$1*3000+7000</f>
        <v>7157.18309859155</v>
      </c>
      <c r="D213" s="41" t="n">
        <f aca="false">E213/F213</f>
        <v>1.86</v>
      </c>
      <c r="E213" s="4" t="n">
        <f aca="false">O213+N213*2+M213*4+I213*4+H213*8+G213*16</f>
        <v>93</v>
      </c>
      <c r="F213" s="4" t="n">
        <f aca="false">O213+N213+M213+I213+H213+G213</f>
        <v>50</v>
      </c>
      <c r="G213" s="4"/>
      <c r="H213" s="4"/>
      <c r="I213" s="4"/>
      <c r="J213" s="4"/>
      <c r="K213" s="4"/>
      <c r="L213" s="4" t="n">
        <f aca="false">J213-K213</f>
        <v>0</v>
      </c>
      <c r="M213" s="4" t="n">
        <v>11</v>
      </c>
      <c r="N213" s="4" t="n">
        <v>10</v>
      </c>
      <c r="O213" s="4" t="n">
        <v>29</v>
      </c>
      <c r="P213" s="4" t="n">
        <v>56</v>
      </c>
      <c r="Q213" s="4" t="n">
        <v>87</v>
      </c>
      <c r="R213" s="4" t="n">
        <f aca="false">P213-Q213</f>
        <v>-31</v>
      </c>
    </row>
    <row r="214" customFormat="false" ht="15" hidden="false" customHeight="false" outlineLevel="0" collapsed="false">
      <c r="A214" s="12" t="s">
        <v>3903</v>
      </c>
      <c r="B214" s="0" t="s">
        <v>3913</v>
      </c>
      <c r="C214" s="1" t="n">
        <f aca="false">E214/$C$1*3000+7000</f>
        <v>7150.42253521127</v>
      </c>
      <c r="D214" s="39" t="n">
        <f aca="false">E214/F214</f>
        <v>1.71153846153846</v>
      </c>
      <c r="E214" s="0" t="n">
        <f aca="false">O214+N214*2+M214*4+I214*4+H214*8+G214*16</f>
        <v>89</v>
      </c>
      <c r="F214" s="0" t="n">
        <f aca="false">O214+N214+M214+I214+H214+G214</f>
        <v>52</v>
      </c>
      <c r="L214" s="0" t="n">
        <f aca="false">J214-K214</f>
        <v>0</v>
      </c>
      <c r="M214" s="0" t="n">
        <v>8</v>
      </c>
      <c r="N214" s="0" t="n">
        <v>13</v>
      </c>
      <c r="O214" s="0" t="n">
        <v>31</v>
      </c>
      <c r="P214" s="0" t="n">
        <v>42</v>
      </c>
      <c r="Q214" s="0" t="n">
        <v>96</v>
      </c>
      <c r="R214" s="0" t="n">
        <f aca="false">P214-Q214</f>
        <v>-54</v>
      </c>
    </row>
    <row r="215" customFormat="false" ht="15" hidden="false" customHeight="false" outlineLevel="0" collapsed="false">
      <c r="A215" s="12" t="s">
        <v>3903</v>
      </c>
      <c r="B215" s="0" t="s">
        <v>153</v>
      </c>
      <c r="C215" s="1" t="n">
        <f aca="false">E215/$C$1*3000+7000</f>
        <v>7141.97183098592</v>
      </c>
      <c r="D215" s="39" t="n">
        <f aca="false">E215/F215</f>
        <v>1.82608695652174</v>
      </c>
      <c r="E215" s="0" t="n">
        <f aca="false">O215+N215*2+M215*4+I215*4+H215*8+G215*16</f>
        <v>84</v>
      </c>
      <c r="F215" s="0" t="n">
        <f aca="false">O215+N215+M215+I215+H215+G215</f>
        <v>46</v>
      </c>
      <c r="L215" s="0" t="n">
        <f aca="false">J215-K215</f>
        <v>0</v>
      </c>
      <c r="M215" s="0" t="n">
        <v>9</v>
      </c>
      <c r="N215" s="0" t="n">
        <v>11</v>
      </c>
      <c r="O215" s="0" t="n">
        <v>26</v>
      </c>
      <c r="P215" s="0" t="n">
        <v>43</v>
      </c>
      <c r="Q215" s="0" t="n">
        <v>75</v>
      </c>
      <c r="R215" s="0" t="n">
        <f aca="false">P215-Q215</f>
        <v>-32</v>
      </c>
    </row>
    <row r="216" customFormat="false" ht="15" hidden="false" customHeight="false" outlineLevel="0" collapsed="false">
      <c r="A216" s="4" t="s">
        <v>3903</v>
      </c>
      <c r="B216" s="4" t="s">
        <v>3914</v>
      </c>
      <c r="C216" s="40" t="n">
        <f aca="false">E216/$C$1*3000+7000</f>
        <v>7133.52112676056</v>
      </c>
      <c r="D216" s="41" t="n">
        <f aca="false">E216/F216</f>
        <v>1.31666666666667</v>
      </c>
      <c r="E216" s="4" t="n">
        <f aca="false">O216+N216*2+M216*4+I216*4+H216*8+G216*16</f>
        <v>79</v>
      </c>
      <c r="F216" s="4" t="n">
        <f aca="false">O216+N216+M216+I216+H216+G216</f>
        <v>60</v>
      </c>
      <c r="G216" s="4"/>
      <c r="H216" s="4"/>
      <c r="I216" s="4"/>
      <c r="J216" s="4"/>
      <c r="K216" s="4"/>
      <c r="L216" s="4" t="n">
        <f aca="false">J216-K216</f>
        <v>0</v>
      </c>
      <c r="M216" s="4" t="n">
        <v>5</v>
      </c>
      <c r="N216" s="4" t="n">
        <v>4</v>
      </c>
      <c r="O216" s="4" t="n">
        <v>51</v>
      </c>
      <c r="P216" s="4" t="n">
        <v>30</v>
      </c>
      <c r="Q216" s="4" t="n">
        <v>168</v>
      </c>
      <c r="R216" s="4" t="n">
        <f aca="false">P216-Q216</f>
        <v>-138</v>
      </c>
    </row>
    <row r="217" customFormat="false" ht="15" hidden="false" customHeight="false" outlineLevel="0" collapsed="false">
      <c r="A217" s="12" t="s">
        <v>3903</v>
      </c>
      <c r="B217" s="0" t="s">
        <v>3482</v>
      </c>
      <c r="C217" s="1" t="n">
        <f aca="false">E217/$C$1*3000+7000</f>
        <v>7123.38028169014</v>
      </c>
      <c r="D217" s="39" t="n">
        <f aca="false">E217/F217</f>
        <v>1.52083333333333</v>
      </c>
      <c r="E217" s="0" t="n">
        <f aca="false">O217+N217*2+M217*4+I217*4+H217*8+G217*16</f>
        <v>73</v>
      </c>
      <c r="F217" s="0" t="n">
        <f aca="false">O217+N217+M217+I217+H217+G217</f>
        <v>48</v>
      </c>
      <c r="L217" s="0" t="n">
        <f aca="false">J217-K217</f>
        <v>0</v>
      </c>
      <c r="M217" s="0" t="n">
        <v>5</v>
      </c>
      <c r="N217" s="0" t="n">
        <v>10</v>
      </c>
      <c r="O217" s="0" t="n">
        <v>33</v>
      </c>
      <c r="P217" s="0" t="n">
        <v>31</v>
      </c>
      <c r="Q217" s="0" t="n">
        <v>92</v>
      </c>
      <c r="R217" s="0" t="n">
        <f aca="false">P217-Q217</f>
        <v>-61</v>
      </c>
    </row>
    <row r="218" customFormat="false" ht="15" hidden="false" customHeight="false" outlineLevel="0" collapsed="false">
      <c r="A218" s="12" t="s">
        <v>3903</v>
      </c>
      <c r="B218" s="0" t="s">
        <v>3915</v>
      </c>
      <c r="C218" s="1" t="n">
        <f aca="false">E218/$C$1*3000+7000</f>
        <v>7123.38028169014</v>
      </c>
      <c r="D218" s="39" t="n">
        <f aca="false">E218/F218</f>
        <v>1.52083333333333</v>
      </c>
      <c r="E218" s="0" t="n">
        <f aca="false">O218+N218*2+M218*4+I218*4+H218*8+G218*16</f>
        <v>73</v>
      </c>
      <c r="F218" s="0" t="n">
        <f aca="false">O218+N218+M218+I218+H218+G218</f>
        <v>48</v>
      </c>
      <c r="L218" s="0" t="n">
        <f aca="false">J218-K218</f>
        <v>0</v>
      </c>
      <c r="M218" s="0" t="n">
        <v>4</v>
      </c>
      <c r="N218" s="0" t="n">
        <v>13</v>
      </c>
      <c r="O218" s="0" t="n">
        <v>31</v>
      </c>
      <c r="P218" s="0" t="n">
        <v>19</v>
      </c>
      <c r="Q218" s="0" t="n">
        <v>85</v>
      </c>
      <c r="R218" s="0" t="n">
        <f aca="false">P218-Q218</f>
        <v>-66</v>
      </c>
    </row>
    <row r="219" customFormat="false" ht="15" hidden="false" customHeight="false" outlineLevel="0" collapsed="false">
      <c r="A219" s="4" t="s">
        <v>3903</v>
      </c>
      <c r="B219" s="4" t="s">
        <v>1769</v>
      </c>
      <c r="C219" s="40" t="n">
        <f aca="false">E219/$C$1*3000+7000</f>
        <v>7104.78873239437</v>
      </c>
      <c r="D219" s="41" t="n">
        <f aca="false">E219/F219</f>
        <v>1.24</v>
      </c>
      <c r="E219" s="4" t="n">
        <f aca="false">O219+N219*2+M219*4+I219*4+H219*8+G219*16</f>
        <v>62</v>
      </c>
      <c r="F219" s="4" t="n">
        <f aca="false">O219+N219+M219+I219+H219+G219</f>
        <v>50</v>
      </c>
      <c r="G219" s="4"/>
      <c r="H219" s="4"/>
      <c r="I219" s="4"/>
      <c r="J219" s="4"/>
      <c r="K219" s="4"/>
      <c r="L219" s="4" t="n">
        <f aca="false">J219-K219</f>
        <v>0</v>
      </c>
      <c r="M219" s="4" t="n">
        <v>2</v>
      </c>
      <c r="N219" s="4" t="n">
        <v>6</v>
      </c>
      <c r="O219" s="4" t="n">
        <v>42</v>
      </c>
      <c r="P219" s="4" t="n">
        <v>22</v>
      </c>
      <c r="Q219" s="4" t="n">
        <v>146</v>
      </c>
      <c r="R219" s="4" t="n">
        <f aca="false">P219-Q219</f>
        <v>-124</v>
      </c>
    </row>
    <row r="220" customFormat="false" ht="15" hidden="false" customHeight="false" outlineLevel="0" collapsed="false">
      <c r="A220" s="4" t="s">
        <v>3903</v>
      </c>
      <c r="B220" s="4" t="s">
        <v>3488</v>
      </c>
      <c r="C220" s="40" t="n">
        <f aca="false">E220/$C$1*3000+7000</f>
        <v>7098.02816901409</v>
      </c>
      <c r="D220" s="41" t="n">
        <f aca="false">E220/F220</f>
        <v>1.03571428571429</v>
      </c>
      <c r="E220" s="4" t="n">
        <f aca="false">O220+N220*2+M220*4+I220*4+H220*8+G220*16</f>
        <v>58</v>
      </c>
      <c r="F220" s="4" t="n">
        <f aca="false">O220+N220+M220+I220+H220+G220</f>
        <v>56</v>
      </c>
      <c r="G220" s="4"/>
      <c r="H220" s="4"/>
      <c r="I220" s="4"/>
      <c r="J220" s="4"/>
      <c r="K220" s="4"/>
      <c r="L220" s="4" t="n">
        <f aca="false">J220-K220</f>
        <v>0</v>
      </c>
      <c r="M220" s="4" t="n">
        <v>0</v>
      </c>
      <c r="N220" s="4" t="n">
        <v>2</v>
      </c>
      <c r="O220" s="4" t="n">
        <v>54</v>
      </c>
      <c r="P220" s="4" t="n">
        <v>9</v>
      </c>
      <c r="Q220" s="4" t="n">
        <v>259</v>
      </c>
      <c r="R220" s="4" t="n">
        <f aca="false">P220-Q220</f>
        <v>-250</v>
      </c>
    </row>
    <row r="221" customFormat="false" ht="15" hidden="false" customHeight="false" outlineLevel="0" collapsed="false">
      <c r="A221" s="4" t="s">
        <v>3903</v>
      </c>
      <c r="B221" s="4" t="s">
        <v>2538</v>
      </c>
      <c r="C221" s="40" t="n">
        <f aca="false">E221/$C$1*3000+7000</f>
        <v>7079.43661971831</v>
      </c>
      <c r="D221" s="41" t="n">
        <f aca="false">E221/F221</f>
        <v>1.11904761904762</v>
      </c>
      <c r="E221" s="4" t="n">
        <f aca="false">O221+N221*2+M221*4+I221*4+H221*8+G221*16</f>
        <v>47</v>
      </c>
      <c r="F221" s="4" t="n">
        <f aca="false">O221+N221+M221+I221+H221+G221</f>
        <v>42</v>
      </c>
      <c r="G221" s="4"/>
      <c r="H221" s="4"/>
      <c r="I221" s="4"/>
      <c r="J221" s="4"/>
      <c r="K221" s="4"/>
      <c r="L221" s="4" t="n">
        <f aca="false">J221-K221</f>
        <v>0</v>
      </c>
      <c r="M221" s="4" t="n">
        <v>1</v>
      </c>
      <c r="N221" s="4" t="n">
        <v>2</v>
      </c>
      <c r="O221" s="4" t="n">
        <v>39</v>
      </c>
      <c r="P221" s="4" t="n">
        <v>12</v>
      </c>
      <c r="Q221" s="4" t="n">
        <v>139</v>
      </c>
      <c r="R221" s="4" t="n">
        <f aca="false">P221-Q221</f>
        <v>-127</v>
      </c>
    </row>
    <row r="222" customFormat="false" ht="15" hidden="false" customHeight="false" outlineLevel="0" collapsed="false">
      <c r="A222" s="4" t="s">
        <v>3903</v>
      </c>
      <c r="B222" s="4" t="s">
        <v>3484</v>
      </c>
      <c r="C222" s="40" t="n">
        <f aca="false">E222/$C$1*3000+7000</f>
        <v>7074.3661971831</v>
      </c>
      <c r="D222" s="41" t="n">
        <f aca="false">E222/F222</f>
        <v>2.2</v>
      </c>
      <c r="E222" s="4" t="n">
        <f aca="false">O222+N222*2+M222*4+I222*4+H222*8+G222*16</f>
        <v>44</v>
      </c>
      <c r="F222" s="4" t="n">
        <f aca="false">O222+N222+M222+I222+H222+G222</f>
        <v>20</v>
      </c>
      <c r="G222" s="4"/>
      <c r="H222" s="4"/>
      <c r="I222" s="4"/>
      <c r="J222" s="4"/>
      <c r="K222" s="4"/>
      <c r="L222" s="4" t="n">
        <f aca="false">J222-K222</f>
        <v>0</v>
      </c>
      <c r="M222" s="4" t="n">
        <v>5</v>
      </c>
      <c r="N222" s="4" t="n">
        <v>9</v>
      </c>
      <c r="O222" s="4" t="n">
        <v>6</v>
      </c>
      <c r="P222" s="4" t="n">
        <v>27</v>
      </c>
      <c r="Q222" s="4" t="n">
        <v>31</v>
      </c>
      <c r="R222" s="4" t="n">
        <f aca="false">P222-Q222</f>
        <v>-4</v>
      </c>
    </row>
    <row r="223" customFormat="false" ht="15" hidden="false" customHeight="false" outlineLevel="0" collapsed="false">
      <c r="A223" s="4" t="s">
        <v>3903</v>
      </c>
      <c r="B223" s="4" t="s">
        <v>2546</v>
      </c>
      <c r="C223" s="40" t="n">
        <f aca="false">E223/$C$1*3000+7000</f>
        <v>7000</v>
      </c>
      <c r="D223" s="41" t="n">
        <v>0</v>
      </c>
      <c r="E223" s="4" t="n">
        <f aca="false">O223+N223*2+M223*4+I223*4+H223*8+G223*16</f>
        <v>0</v>
      </c>
      <c r="F223" s="4" t="n">
        <f aca="false">O223+N223+M223+I223+H223+G223</f>
        <v>0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28" activePane="bottomLeft" state="frozen"/>
      <selection pane="topLeft" activeCell="A1" activeCellId="0" sqref="A1"/>
      <selection pane="bottomLeft" activeCell="I138" activeCellId="0" sqref="I138"/>
    </sheetView>
  </sheetViews>
  <sheetFormatPr defaultRowHeight="15"/>
  <cols>
    <col collapsed="false" hidden="false" max="1" min="1" style="0" width="5.85714285714286"/>
    <col collapsed="false" hidden="false" max="2" min="2" style="0" width="43.1428571428572"/>
    <col collapsed="false" hidden="false" max="3" min="3" style="0" width="17.8571428571429"/>
    <col collapsed="false" hidden="false" max="4" min="4" style="0" width="6.00510204081633"/>
    <col collapsed="false" hidden="false" max="7" min="5" style="0" width="10.7091836734694"/>
    <col collapsed="false" hidden="false" max="8" min="8" style="0" width="12.7091836734694"/>
    <col collapsed="false" hidden="false" max="1025" min="9" style="0" width="10.7091836734694"/>
  </cols>
  <sheetData>
    <row r="1" customFormat="false" ht="18.75" hidden="false" customHeight="false" outlineLevel="0" collapsed="false">
      <c r="A1" s="2" t="s">
        <v>3916</v>
      </c>
      <c r="B1" s="2" t="s">
        <v>12</v>
      </c>
      <c r="C1" s="42" t="n">
        <f aca="false">SUM(C2:C242)</f>
        <v>6690811308</v>
      </c>
      <c r="D1" s="2" t="s">
        <v>3917</v>
      </c>
      <c r="E1" s="2"/>
      <c r="F1" s="2" t="s">
        <v>6</v>
      </c>
      <c r="G1" s="2" t="s">
        <v>3918</v>
      </c>
    </row>
    <row r="2" customFormat="false" ht="15" hidden="false" customHeight="false" outlineLevel="0" collapsed="false">
      <c r="A2" s="4" t="n">
        <v>3</v>
      </c>
      <c r="B2" s="4" t="s">
        <v>3919</v>
      </c>
      <c r="C2" s="7" t="n">
        <v>308745538</v>
      </c>
      <c r="D2" s="43" t="n">
        <f aca="false">C2/$C$2*100</f>
        <v>100</v>
      </c>
      <c r="E2" s="4" t="n">
        <v>2010</v>
      </c>
      <c r="F2" s="4" t="s">
        <v>3920</v>
      </c>
      <c r="G2" s="4" t="n">
        <v>1</v>
      </c>
      <c r="H2" s="3" t="n">
        <f aca="false">SUM(C2:C6)</f>
        <v>342348958</v>
      </c>
      <c r="I2" s="21" t="n">
        <f aca="false">C2*100/$C$1</f>
        <v>4.61447085842702</v>
      </c>
    </row>
    <row r="3" customFormat="false" ht="15" hidden="false" customHeight="false" outlineLevel="0" collapsed="false">
      <c r="A3" s="4" t="n">
        <v>37</v>
      </c>
      <c r="B3" s="4" t="s">
        <v>3921</v>
      </c>
      <c r="C3" s="7" t="n">
        <v>33476688</v>
      </c>
      <c r="D3" s="43" t="n">
        <f aca="false">C3/$C$2*100</f>
        <v>10.8428086821452</v>
      </c>
      <c r="E3" s="4" t="n">
        <v>2011</v>
      </c>
      <c r="F3" s="4" t="s">
        <v>3920</v>
      </c>
      <c r="G3" s="4" t="n">
        <v>1</v>
      </c>
      <c r="I3" s="21" t="n">
        <f aca="false">C3*100/$C$1</f>
        <v>0.500338246872587</v>
      </c>
    </row>
    <row r="4" customFormat="false" ht="15" hidden="false" customHeight="false" outlineLevel="0" collapsed="false">
      <c r="A4" s="4" t="n">
        <v>207</v>
      </c>
      <c r="B4" s="4" t="s">
        <v>3922</v>
      </c>
      <c r="C4" s="7" t="n">
        <v>64237</v>
      </c>
      <c r="D4" s="43" t="n">
        <f aca="false">C4/$C$2*100</f>
        <v>0.0208058067546874</v>
      </c>
      <c r="E4" s="4" t="n">
        <v>2010</v>
      </c>
      <c r="F4" s="4" t="s">
        <v>3920</v>
      </c>
      <c r="G4" s="4" t="n">
        <v>1</v>
      </c>
      <c r="I4" s="21" t="n">
        <f aca="false">C4*100/$C$1</f>
        <v>0.000960077889555692</v>
      </c>
    </row>
    <row r="5" customFormat="false" ht="15" hidden="false" customHeight="false" outlineLevel="0" collapsed="false">
      <c r="A5" s="4" t="n">
        <v>209</v>
      </c>
      <c r="B5" s="4" t="s">
        <v>3923</v>
      </c>
      <c r="C5" s="7" t="n">
        <v>56370</v>
      </c>
      <c r="D5" s="43" t="n">
        <f aca="false">C5/$C$2*100</f>
        <v>0.0182577537363471</v>
      </c>
      <c r="E5" s="44" t="n">
        <v>2013</v>
      </c>
      <c r="F5" s="4" t="s">
        <v>3920</v>
      </c>
      <c r="G5" s="4" t="n">
        <v>1</v>
      </c>
      <c r="I5" s="21" t="n">
        <f aca="false">C5*100/$C$1</f>
        <v>0.000842498725567109</v>
      </c>
    </row>
    <row r="6" customFormat="false" ht="15" hidden="false" customHeight="false" outlineLevel="0" collapsed="false">
      <c r="A6" s="4" t="n">
        <v>232</v>
      </c>
      <c r="B6" s="4" t="s">
        <v>3924</v>
      </c>
      <c r="C6" s="7" t="n">
        <v>6125</v>
      </c>
      <c r="D6" s="43" t="n">
        <f aca="false">C6/$C$2*100</f>
        <v>0.00198383433803665</v>
      </c>
      <c r="E6" s="4" t="n">
        <v>2006</v>
      </c>
      <c r="F6" s="4" t="s">
        <v>3920</v>
      </c>
      <c r="G6" s="4" t="n">
        <v>1</v>
      </c>
      <c r="I6" s="21" t="n">
        <f aca="false">C6*100/$C$1</f>
        <v>9.154345740817E-005</v>
      </c>
    </row>
    <row r="7" customFormat="false" ht="15" hidden="false" customHeight="false" outlineLevel="0" collapsed="false">
      <c r="A7" s="4" t="n">
        <v>11</v>
      </c>
      <c r="B7" s="4" t="s">
        <v>3925</v>
      </c>
      <c r="C7" s="7" t="n">
        <v>112336538</v>
      </c>
      <c r="D7" s="43" t="n">
        <f aca="false">C7/$C$2*100</f>
        <v>36.3848296327444</v>
      </c>
      <c r="E7" s="4" t="n">
        <v>2010</v>
      </c>
      <c r="F7" s="4" t="s">
        <v>3920</v>
      </c>
      <c r="G7" s="4" t="n">
        <v>2</v>
      </c>
      <c r="H7" s="3" t="n">
        <f aca="false">SUM(C7:C7)</f>
        <v>112336538</v>
      </c>
      <c r="I7" s="21" t="n">
        <f aca="false">C7*100/$C$1</f>
        <v>1.67896736029131</v>
      </c>
    </row>
    <row r="8" customFormat="false" ht="15" hidden="false" customHeight="false" outlineLevel="0" collapsed="false">
      <c r="A8" s="4" t="n">
        <v>28</v>
      </c>
      <c r="B8" s="4" t="s">
        <v>3926</v>
      </c>
      <c r="C8" s="7" t="n">
        <v>41468384</v>
      </c>
      <c r="D8" s="43" t="n">
        <f aca="false">C8/$C$2*100</f>
        <v>13.4312496525861</v>
      </c>
      <c r="E8" s="4" t="n">
        <v>2005</v>
      </c>
      <c r="F8" s="4" t="s">
        <v>3920</v>
      </c>
      <c r="G8" s="4" t="n">
        <v>3</v>
      </c>
      <c r="H8" s="3" t="n">
        <f aca="false">SUM(C8:C47)</f>
        <v>146944494</v>
      </c>
      <c r="I8" s="21" t="n">
        <f aca="false">C8*100/$C$1</f>
        <v>0.619781101141165</v>
      </c>
    </row>
    <row r="9" customFormat="false" ht="15" hidden="false" customHeight="false" outlineLevel="0" collapsed="false">
      <c r="A9" s="4" t="n">
        <v>43</v>
      </c>
      <c r="B9" s="4" t="s">
        <v>3927</v>
      </c>
      <c r="C9" s="7" t="n">
        <v>28946011</v>
      </c>
      <c r="D9" s="43" t="n">
        <f aca="false">C9/$C$2*100</f>
        <v>9.37536172587537</v>
      </c>
      <c r="E9" s="4" t="n">
        <v>2011</v>
      </c>
      <c r="F9" s="4" t="s">
        <v>3920</v>
      </c>
      <c r="G9" s="4" t="n">
        <v>3</v>
      </c>
      <c r="I9" s="21" t="n">
        <f aca="false">C9*100/$C$1</f>
        <v>0.43262333471264</v>
      </c>
    </row>
    <row r="10" customFormat="false" ht="15" hidden="false" customHeight="false" outlineLevel="0" collapsed="false">
      <c r="A10" s="4" t="n">
        <v>67</v>
      </c>
      <c r="B10" s="4" t="s">
        <v>3928</v>
      </c>
      <c r="C10" s="7" t="n">
        <v>11237198</v>
      </c>
      <c r="D10" s="43" t="n">
        <f aca="false">C10/$C$2*100</f>
        <v>3.63963089889254</v>
      </c>
      <c r="E10" s="4" t="n">
        <v>2012</v>
      </c>
      <c r="F10" s="4" t="s">
        <v>3920</v>
      </c>
      <c r="G10" s="4" t="n">
        <v>3</v>
      </c>
      <c r="I10" s="21" t="n">
        <f aca="false">C10*100/$C$1</f>
        <v>0.167949707183702</v>
      </c>
    </row>
    <row r="11" customFormat="false" ht="15" hidden="false" customHeight="false" outlineLevel="0" collapsed="false">
      <c r="A11" s="4" t="n">
        <v>76</v>
      </c>
      <c r="B11" s="4" t="s">
        <v>3929</v>
      </c>
      <c r="C11" s="7" t="n">
        <v>11167325</v>
      </c>
      <c r="D11" s="43" t="n">
        <f aca="false">C11/$C$2*100</f>
        <v>3.61699964065554</v>
      </c>
      <c r="E11" s="4" t="n">
        <v>2012</v>
      </c>
      <c r="F11" s="4" t="s">
        <v>3920</v>
      </c>
      <c r="G11" s="4" t="n">
        <v>3</v>
      </c>
      <c r="I11" s="21" t="n">
        <f aca="false">C11*100/$C$1</f>
        <v>0.16690539436746</v>
      </c>
    </row>
    <row r="12" customFormat="false" ht="15" hidden="false" customHeight="false" outlineLevel="0" collapsed="false">
      <c r="A12" s="4" t="n">
        <v>79</v>
      </c>
      <c r="B12" s="4" t="s">
        <v>3930</v>
      </c>
      <c r="C12" s="7" t="n">
        <v>7929048</v>
      </c>
      <c r="D12" s="43" t="n">
        <f aca="false">C12/$C$2*100</f>
        <v>2.56814982699442</v>
      </c>
      <c r="E12" s="4" t="n">
        <v>2003</v>
      </c>
      <c r="F12" s="4" t="s">
        <v>3920</v>
      </c>
      <c r="G12" s="4" t="n">
        <v>3</v>
      </c>
      <c r="I12" s="21" t="n">
        <f aca="false">C12*100/$C$1</f>
        <v>0.118506525367402</v>
      </c>
    </row>
    <row r="13" customFormat="false" ht="15" hidden="false" customHeight="false" outlineLevel="0" collapsed="false">
      <c r="A13" s="4" t="n">
        <v>87</v>
      </c>
      <c r="B13" s="4" t="s">
        <v>3931</v>
      </c>
      <c r="C13" s="7" t="n">
        <v>9445281</v>
      </c>
      <c r="D13" s="43" t="n">
        <f aca="false">C13/$C$2*100</f>
        <v>3.0592445355437</v>
      </c>
      <c r="E13" s="4" t="n">
        <v>2010</v>
      </c>
      <c r="F13" s="4" t="s">
        <v>3920</v>
      </c>
      <c r="G13" s="4" t="n">
        <v>3</v>
      </c>
      <c r="I13" s="21" t="n">
        <f aca="false">C13*100/$C$1</f>
        <v>0.141167947580685</v>
      </c>
    </row>
    <row r="14" customFormat="false" ht="15" hidden="false" customHeight="false" outlineLevel="0" collapsed="false">
      <c r="A14" s="4" t="n">
        <v>93</v>
      </c>
      <c r="B14" s="4" t="s">
        <v>3932</v>
      </c>
      <c r="C14" s="7" t="n">
        <v>6076885</v>
      </c>
      <c r="D14" s="43" t="n">
        <f aca="false">C14/$C$2*100</f>
        <v>1.968250307151</v>
      </c>
      <c r="E14" s="4" t="n">
        <v>2001</v>
      </c>
      <c r="F14" s="4" t="s">
        <v>3920</v>
      </c>
      <c r="G14" s="4" t="n">
        <v>3</v>
      </c>
      <c r="I14" s="21" t="n">
        <f aca="false">C14*100/$C$1</f>
        <v>0.0908243368443832</v>
      </c>
    </row>
    <row r="15" customFormat="false" ht="15" hidden="false" customHeight="false" outlineLevel="0" collapsed="false">
      <c r="A15" s="4" t="n">
        <v>109</v>
      </c>
      <c r="B15" s="4" t="s">
        <v>3933</v>
      </c>
      <c r="C15" s="7" t="n">
        <v>5142098</v>
      </c>
      <c r="D15" s="43" t="n">
        <f aca="false">C15/$C$2*100</f>
        <v>1.66548091133871</v>
      </c>
      <c r="E15" s="4" t="n">
        <v>2005</v>
      </c>
      <c r="F15" s="4" t="s">
        <v>3920</v>
      </c>
      <c r="G15" s="4" t="n">
        <v>3</v>
      </c>
      <c r="I15" s="21" t="n">
        <f aca="false">C15*100/$C$1</f>
        <v>0.0768531313063895</v>
      </c>
    </row>
    <row r="16" customFormat="false" ht="15" hidden="false" customHeight="false" outlineLevel="0" collapsed="false">
      <c r="A16" s="4" t="n">
        <v>111</v>
      </c>
      <c r="B16" s="4" t="s">
        <v>3934</v>
      </c>
      <c r="C16" s="7" t="n">
        <v>5744113</v>
      </c>
      <c r="D16" s="43" t="n">
        <f aca="false">C16/$C$2*100</f>
        <v>1.86046834464698</v>
      </c>
      <c r="E16" s="4" t="n">
        <v>2007</v>
      </c>
      <c r="F16" s="4" t="s">
        <v>3920</v>
      </c>
      <c r="G16" s="4" t="n">
        <v>3</v>
      </c>
      <c r="I16" s="21" t="n">
        <f aca="false">C16*100/$C$1</f>
        <v>0.0858507695939944</v>
      </c>
    </row>
    <row r="17" customFormat="false" ht="15" hidden="false" customHeight="false" outlineLevel="0" collapsed="false">
      <c r="A17" s="4" t="n">
        <v>120</v>
      </c>
      <c r="B17" s="4" t="s">
        <v>3935</v>
      </c>
      <c r="C17" s="7" t="n">
        <v>4301712</v>
      </c>
      <c r="D17" s="43" t="n">
        <f aca="false">C17/$C$2*100</f>
        <v>1.39328718007254</v>
      </c>
      <c r="E17" s="4" t="n">
        <v>2011</v>
      </c>
      <c r="F17" s="4" t="s">
        <v>3920</v>
      </c>
      <c r="G17" s="4" t="n">
        <v>3</v>
      </c>
      <c r="I17" s="21" t="n">
        <f aca="false">C17*100/$C$1</f>
        <v>0.0642928308986471</v>
      </c>
    </row>
    <row r="18" customFormat="false" ht="15" hidden="false" customHeight="false" outlineLevel="0" collapsed="false">
      <c r="A18" s="4" t="n">
        <v>130</v>
      </c>
      <c r="B18" s="4" t="s">
        <v>3936</v>
      </c>
      <c r="C18" s="7" t="n">
        <v>3405613</v>
      </c>
      <c r="D18" s="43" t="n">
        <f aca="false">C18/$C$2*100</f>
        <v>1.10304849166759</v>
      </c>
      <c r="E18" s="4" t="n">
        <v>2010</v>
      </c>
      <c r="F18" s="4" t="s">
        <v>3920</v>
      </c>
      <c r="G18" s="4" t="n">
        <v>3</v>
      </c>
      <c r="I18" s="21" t="n">
        <f aca="false">C18*100/$C$1</f>
        <v>0.05089985120232</v>
      </c>
    </row>
    <row r="19" customFormat="false" ht="15" hidden="false" customHeight="false" outlineLevel="0" collapsed="false">
      <c r="A19" s="4" t="n">
        <v>135</v>
      </c>
      <c r="B19" s="4" t="s">
        <v>3937</v>
      </c>
      <c r="C19" s="7" t="n">
        <v>3725789</v>
      </c>
      <c r="D19" s="43" t="n">
        <f aca="false">C19/$C$2*100</f>
        <v>1.20675071909865</v>
      </c>
      <c r="E19" s="4" t="n">
        <v>2010</v>
      </c>
      <c r="F19" s="4" t="s">
        <v>3920</v>
      </c>
      <c r="G19" s="4" t="n">
        <v>3</v>
      </c>
      <c r="I19" s="21" t="n">
        <f aca="false">C19*100/$C$1</f>
        <v>0.0556851602666658</v>
      </c>
    </row>
    <row r="20" customFormat="false" ht="15" hidden="false" customHeight="false" outlineLevel="0" collapsed="false">
      <c r="A20" s="4" t="n">
        <v>141</v>
      </c>
      <c r="B20" s="4" t="s">
        <v>3938</v>
      </c>
      <c r="C20" s="7" t="n">
        <v>2697983</v>
      </c>
      <c r="D20" s="43" t="n">
        <f aca="false">C20/$C$2*100</f>
        <v>0.873853276545166</v>
      </c>
      <c r="E20" s="4" t="n">
        <v>2011</v>
      </c>
      <c r="F20" s="4" t="s">
        <v>3920</v>
      </c>
      <c r="G20" s="4" t="n">
        <v>3</v>
      </c>
      <c r="I20" s="21" t="n">
        <f aca="false">C20*100/$C$1</f>
        <v>0.0403237047915864</v>
      </c>
    </row>
    <row r="21" customFormat="false" ht="15" hidden="false" customHeight="false" outlineLevel="0" collapsed="false">
      <c r="A21" s="4" t="n">
        <v>155</v>
      </c>
      <c r="B21" s="4" t="s">
        <v>3939</v>
      </c>
      <c r="C21" s="7" t="n">
        <v>1326019</v>
      </c>
      <c r="D21" s="43" t="n">
        <f aca="false">C21/$C$2*100</f>
        <v>0.429486044912494</v>
      </c>
      <c r="E21" s="4" t="n">
        <v>2011</v>
      </c>
      <c r="F21" s="4" t="s">
        <v>3920</v>
      </c>
      <c r="G21" s="4" t="n">
        <v>3</v>
      </c>
      <c r="I21" s="21" t="n">
        <f aca="false">C21*100/$C$1</f>
        <v>0.0198185083834978</v>
      </c>
    </row>
    <row r="22" customFormat="false" ht="15" hidden="false" customHeight="false" outlineLevel="0" collapsed="false">
      <c r="A22" s="4" t="n">
        <v>166</v>
      </c>
      <c r="B22" s="4" t="s">
        <v>3940</v>
      </c>
      <c r="C22" s="7" t="n">
        <v>747884</v>
      </c>
      <c r="D22" s="43" t="n">
        <f aca="false">C22/$C$2*100</f>
        <v>0.242233136337666</v>
      </c>
      <c r="E22" s="4" t="n">
        <v>2012</v>
      </c>
      <c r="F22" s="4" t="s">
        <v>3920</v>
      </c>
      <c r="G22" s="4" t="n">
        <v>3</v>
      </c>
      <c r="I22" s="21" t="n">
        <f aca="false">C22*100/$C$1</f>
        <v>0.0111777774857554</v>
      </c>
    </row>
    <row r="23" customFormat="false" ht="15" hidden="false" customHeight="false" outlineLevel="0" collapsed="false">
      <c r="A23" s="4" t="n">
        <v>171</v>
      </c>
      <c r="B23" s="4" t="s">
        <v>3941</v>
      </c>
      <c r="C23" s="7" t="n">
        <v>541638</v>
      </c>
      <c r="D23" s="43" t="n">
        <f aca="false">C23/$C$2*100</f>
        <v>0.175431847050693</v>
      </c>
      <c r="E23" s="4" t="n">
        <v>2012</v>
      </c>
      <c r="F23" s="4" t="s">
        <v>3920</v>
      </c>
      <c r="G23" s="4" t="n">
        <v>3</v>
      </c>
      <c r="I23" s="21" t="n">
        <f aca="false">C23*100/$C$1</f>
        <v>0.00809525145855451</v>
      </c>
    </row>
    <row r="24" customFormat="false" ht="15" hidden="false" customHeight="false" outlineLevel="0" collapsed="false">
      <c r="A24" s="4" t="n">
        <v>176</v>
      </c>
      <c r="B24" s="4" t="s">
        <v>3942</v>
      </c>
      <c r="C24" s="7" t="n">
        <v>386566</v>
      </c>
      <c r="D24" s="43" t="n">
        <f aca="false">C24/$C$2*100</f>
        <v>0.125205372198772</v>
      </c>
      <c r="E24" s="4" t="n">
        <v>2012</v>
      </c>
      <c r="F24" s="4" t="s">
        <v>3920</v>
      </c>
      <c r="G24" s="4" t="n">
        <v>3</v>
      </c>
      <c r="I24" s="21" t="n">
        <f aca="false">C24*100/$C$1</f>
        <v>0.00577756541329741</v>
      </c>
    </row>
    <row r="25" customFormat="false" ht="15" hidden="false" customHeight="false" outlineLevel="0" collapsed="false">
      <c r="A25" s="4" t="n">
        <v>177</v>
      </c>
      <c r="B25" s="4" t="s">
        <v>3943</v>
      </c>
      <c r="C25" s="7" t="n">
        <v>381427</v>
      </c>
      <c r="D25" s="43" t="n">
        <f aca="false">C25/$C$2*100</f>
        <v>0.123540894702744</v>
      </c>
      <c r="E25" s="4" t="n">
        <v>1999</v>
      </c>
      <c r="F25" s="4" t="s">
        <v>3920</v>
      </c>
      <c r="G25" s="4" t="n">
        <v>3</v>
      </c>
      <c r="I25" s="21" t="n">
        <f aca="false">C25*100/$C$1</f>
        <v>0.00570075858429813</v>
      </c>
    </row>
    <row r="26" customFormat="false" ht="15" hidden="false" customHeight="false" outlineLevel="0" collapsed="false">
      <c r="A26" s="4" t="n">
        <v>178</v>
      </c>
      <c r="B26" s="4" t="s">
        <v>3944</v>
      </c>
      <c r="C26" s="7" t="n">
        <v>353658</v>
      </c>
      <c r="D26" s="43" t="n">
        <f aca="false">C26/$C$2*100</f>
        <v>0.114546756623897</v>
      </c>
      <c r="E26" s="4" t="n">
        <v>2010</v>
      </c>
      <c r="F26" s="4" t="s">
        <v>3920</v>
      </c>
      <c r="G26" s="4" t="n">
        <v>3</v>
      </c>
      <c r="I26" s="21" t="n">
        <f aca="false">C26*100/$C$1</f>
        <v>0.00528572670368303</v>
      </c>
    </row>
    <row r="27" customFormat="false" ht="15" hidden="false" customHeight="false" outlineLevel="0" collapsed="false">
      <c r="A27" s="4" t="n">
        <v>179</v>
      </c>
      <c r="B27" s="4" t="s">
        <v>3945</v>
      </c>
      <c r="C27" s="7" t="n">
        <v>312971</v>
      </c>
      <c r="D27" s="43" t="n">
        <f aca="false">C27/$C$2*100</f>
        <v>0.101368590466885</v>
      </c>
      <c r="E27" s="4" t="n">
        <v>2010</v>
      </c>
      <c r="F27" s="4" t="s">
        <v>3920</v>
      </c>
      <c r="G27" s="4" t="n">
        <v>3</v>
      </c>
      <c r="I27" s="21" t="n">
        <f aca="false">C27*100/$C$1</f>
        <v>0.00467762406669263</v>
      </c>
    </row>
    <row r="28" customFormat="false" ht="15" hidden="false" customHeight="false" outlineLevel="0" collapsed="false">
      <c r="A28" s="4" t="n">
        <v>182</v>
      </c>
      <c r="B28" s="4" t="s">
        <v>3946</v>
      </c>
      <c r="C28" s="7" t="n">
        <v>277821</v>
      </c>
      <c r="D28" s="43" t="n">
        <f aca="false">C28/$C$2*100</f>
        <v>0.0899838105514581</v>
      </c>
      <c r="E28" s="4" t="n">
        <v>2010</v>
      </c>
      <c r="F28" s="4" t="s">
        <v>3920</v>
      </c>
      <c r="G28" s="4" t="n">
        <v>3</v>
      </c>
      <c r="I28" s="21" t="n">
        <f aca="false">C28*100/$C$1</f>
        <v>0.00415227671519922</v>
      </c>
    </row>
    <row r="29" customFormat="false" ht="15" hidden="false" customHeight="false" outlineLevel="0" collapsed="false">
      <c r="A29" s="4" t="n">
        <v>186</v>
      </c>
      <c r="B29" s="4" t="s">
        <v>3947</v>
      </c>
      <c r="C29" s="7" t="n">
        <v>157213</v>
      </c>
      <c r="D29" s="43" t="n">
        <f aca="false">C29/$C$2*100</f>
        <v>0.050919926169103</v>
      </c>
      <c r="E29" s="4" t="n">
        <v>2012</v>
      </c>
      <c r="F29" s="4" t="s">
        <v>3920</v>
      </c>
      <c r="G29" s="4" t="n">
        <v>3</v>
      </c>
      <c r="I29" s="21" t="n">
        <f aca="false">C29*100/$C$1</f>
        <v>0.00234968515420582</v>
      </c>
    </row>
    <row r="30" customFormat="false" ht="15" hidden="false" customHeight="false" outlineLevel="0" collapsed="false">
      <c r="A30" s="4" t="n">
        <v>190</v>
      </c>
      <c r="B30" s="4" t="s">
        <v>3948</v>
      </c>
      <c r="C30" s="7" t="n">
        <v>165595</v>
      </c>
      <c r="D30" s="43" t="n">
        <f aca="false">C30/$C$2*100</f>
        <v>0.0536347832174987</v>
      </c>
      <c r="E30" s="4" t="n">
        <v>2010</v>
      </c>
      <c r="F30" s="4" t="s">
        <v>3920</v>
      </c>
      <c r="G30" s="4" t="n">
        <v>3</v>
      </c>
      <c r="I30" s="21" t="n">
        <f aca="false">C30*100/$C$1</f>
        <v>0.00247496144155198</v>
      </c>
    </row>
    <row r="31" customFormat="false" ht="15" hidden="false" customHeight="false" outlineLevel="0" collapsed="false">
      <c r="A31" s="4" t="n">
        <v>192</v>
      </c>
      <c r="B31" s="4" t="s">
        <v>3949</v>
      </c>
      <c r="C31" s="7" t="n">
        <v>150563</v>
      </c>
      <c r="D31" s="43" t="n">
        <f aca="false">C31/$C$2*100</f>
        <v>0.0487660488878061</v>
      </c>
      <c r="E31" s="4" t="n">
        <v>2011</v>
      </c>
      <c r="F31" s="4" t="s">
        <v>3920</v>
      </c>
      <c r="G31" s="4" t="n">
        <v>3</v>
      </c>
      <c r="I31" s="21" t="n">
        <f aca="false">C31*100/$C$1</f>
        <v>0.00225029511473409</v>
      </c>
    </row>
    <row r="32" customFormat="false" ht="15" hidden="false" customHeight="false" outlineLevel="0" collapsed="false">
      <c r="A32" s="4" t="n">
        <v>194</v>
      </c>
      <c r="B32" s="4" t="s">
        <v>3950</v>
      </c>
      <c r="C32" s="7" t="n">
        <v>101484</v>
      </c>
      <c r="D32" s="43" t="n">
        <f aca="false">C32/$C$2*100</f>
        <v>0.0328697867691937</v>
      </c>
      <c r="E32" s="4" t="n">
        <v>2010</v>
      </c>
      <c r="F32" s="4" t="s">
        <v>3920</v>
      </c>
      <c r="G32" s="4" t="n">
        <v>3</v>
      </c>
      <c r="I32" s="21" t="n">
        <f aca="false">C32*100/$C$1</f>
        <v>0.00151676673169155</v>
      </c>
    </row>
    <row r="33" customFormat="false" ht="15" hidden="false" customHeight="false" outlineLevel="0" collapsed="false">
      <c r="A33" s="4" t="n">
        <v>195</v>
      </c>
      <c r="B33" s="4" t="s">
        <v>3951</v>
      </c>
      <c r="C33" s="7" t="n">
        <v>109991</v>
      </c>
      <c r="D33" s="43" t="n">
        <f aca="false">C33/$C$2*100</f>
        <v>0.0356251302326513</v>
      </c>
      <c r="E33" s="4" t="n">
        <v>2011</v>
      </c>
      <c r="F33" s="4" t="s">
        <v>3920</v>
      </c>
      <c r="G33" s="4" t="n">
        <v>3</v>
      </c>
      <c r="I33" s="21" t="n">
        <f aca="false">C33*100/$C$1</f>
        <v>0.00164391125286237</v>
      </c>
    </row>
    <row r="34" customFormat="false" ht="15" hidden="false" customHeight="false" outlineLevel="0" collapsed="false">
      <c r="A34" s="4" t="n">
        <v>196</v>
      </c>
      <c r="B34" s="4" t="s">
        <v>3952</v>
      </c>
      <c r="C34" s="7" t="n">
        <v>106405</v>
      </c>
      <c r="D34" s="43" t="n">
        <f aca="false">C34/$C$2*100</f>
        <v>0.0344636559573535</v>
      </c>
      <c r="E34" s="4" t="n">
        <v>2010</v>
      </c>
      <c r="F34" s="4" t="s">
        <v>3920</v>
      </c>
      <c r="G34" s="4" t="n">
        <v>3</v>
      </c>
      <c r="I34" s="21" t="n">
        <f aca="false">C34*100/$C$1</f>
        <v>0.00159031536090062</v>
      </c>
    </row>
    <row r="35" customFormat="false" ht="15" hidden="false" customHeight="false" outlineLevel="0" collapsed="false">
      <c r="A35" s="4" t="n">
        <v>197</v>
      </c>
      <c r="B35" s="4" t="s">
        <v>3953</v>
      </c>
      <c r="C35" s="7" t="n">
        <v>100895</v>
      </c>
      <c r="D35" s="43" t="n">
        <f aca="false">C35/$C$2*100</f>
        <v>0.0326790147814217</v>
      </c>
      <c r="E35" s="4" t="n">
        <v>2001</v>
      </c>
      <c r="F35" s="4" t="s">
        <v>3920</v>
      </c>
      <c r="G35" s="4" t="n">
        <v>3</v>
      </c>
      <c r="I35" s="21" t="n">
        <f aca="false">C35*100/$C$1</f>
        <v>0.00150796361390976</v>
      </c>
    </row>
    <row r="36" customFormat="false" ht="15" hidden="false" customHeight="false" outlineLevel="0" collapsed="false">
      <c r="A36" s="4" t="n">
        <v>202</v>
      </c>
      <c r="B36" s="4" t="s">
        <v>3954</v>
      </c>
      <c r="C36" s="7" t="n">
        <v>81799</v>
      </c>
      <c r="D36" s="43" t="n">
        <f aca="false">C36/$C$2*100</f>
        <v>0.0264939861252343</v>
      </c>
      <c r="E36" s="4" t="n">
        <v>2011</v>
      </c>
      <c r="F36" s="4" t="s">
        <v>3920</v>
      </c>
      <c r="G36" s="4" t="n">
        <v>3</v>
      </c>
      <c r="I36" s="21" t="n">
        <f aca="false">C36*100/$C$1</f>
        <v>0.00122255726898464</v>
      </c>
    </row>
    <row r="37" customFormat="false" ht="15" hidden="false" customHeight="false" outlineLevel="0" collapsed="false">
      <c r="A37" s="4" t="n">
        <v>205</v>
      </c>
      <c r="B37" s="4" t="s">
        <v>3955</v>
      </c>
      <c r="C37" s="7" t="n">
        <v>71293</v>
      </c>
      <c r="D37" s="43" t="n">
        <f aca="false">C37/$C$2*100</f>
        <v>0.0230911839121056</v>
      </c>
      <c r="E37" s="4" t="n">
        <v>2011</v>
      </c>
      <c r="F37" s="4" t="s">
        <v>3920</v>
      </c>
      <c r="G37" s="4" t="n">
        <v>3</v>
      </c>
      <c r="I37" s="21" t="n">
        <f aca="false">C37*100/$C$1</f>
        <v>0.0010655359524899</v>
      </c>
    </row>
    <row r="38" customFormat="false" ht="15" hidden="false" customHeight="false" outlineLevel="0" collapsed="false">
      <c r="A38" s="4" t="n">
        <v>208</v>
      </c>
      <c r="B38" s="4" t="s">
        <v>3956</v>
      </c>
      <c r="C38" s="7" t="n">
        <v>55036</v>
      </c>
      <c r="D38" s="43" t="n">
        <f aca="false">C38/$C$2*100</f>
        <v>0.0178256827148057</v>
      </c>
      <c r="E38" s="4" t="n">
        <v>2010</v>
      </c>
      <c r="F38" s="4" t="s">
        <v>3920</v>
      </c>
      <c r="G38" s="4" t="n">
        <v>3</v>
      </c>
      <c r="I38" s="21" t="n">
        <f aca="false">C38*100/$C$1</f>
        <v>0.000822560934190374</v>
      </c>
    </row>
    <row r="39" customFormat="false" ht="15" hidden="false" customHeight="false" outlineLevel="0" collapsed="false">
      <c r="A39" s="4" t="n">
        <v>214</v>
      </c>
      <c r="B39" s="4" t="s">
        <v>3957</v>
      </c>
      <c r="C39" s="7" t="n">
        <v>46111</v>
      </c>
      <c r="D39" s="43" t="n">
        <f aca="false">C39/$C$2*100</f>
        <v>0.0149349526793809</v>
      </c>
      <c r="E39" s="4" t="n">
        <v>2001</v>
      </c>
      <c r="F39" s="4" t="s">
        <v>3920</v>
      </c>
      <c r="G39" s="4" t="n">
        <v>3</v>
      </c>
      <c r="I39" s="21" t="n">
        <f aca="false">C39*100/$C$1</f>
        <v>0.000689169039109898</v>
      </c>
    </row>
    <row r="40" customFormat="false" ht="15" hidden="false" customHeight="false" outlineLevel="0" collapsed="false">
      <c r="A40" s="4" t="n">
        <v>215</v>
      </c>
      <c r="B40" s="4" t="s">
        <v>3958</v>
      </c>
      <c r="C40" s="7" t="n">
        <v>37429</v>
      </c>
      <c r="D40" s="43" t="n">
        <f aca="false">C40/$C$2*100</f>
        <v>0.0121229282348365</v>
      </c>
      <c r="E40" s="44" t="n">
        <v>2010</v>
      </c>
      <c r="F40" s="4" t="s">
        <v>3920</v>
      </c>
      <c r="G40" s="4" t="n">
        <v>3</v>
      </c>
      <c r="I40" s="21" t="n">
        <f aca="false">C40*100/$C$1</f>
        <v>0.000559408990584554</v>
      </c>
    </row>
    <row r="41" customFormat="false" ht="15" hidden="false" customHeight="false" outlineLevel="0" collapsed="false">
      <c r="A41" s="4" t="n">
        <v>218</v>
      </c>
      <c r="B41" s="4" t="s">
        <v>3959</v>
      </c>
      <c r="C41" s="7" t="n">
        <v>31458</v>
      </c>
      <c r="D41" s="43" t="n">
        <f aca="false">C41/$C$2*100</f>
        <v>0.0101889731601562</v>
      </c>
      <c r="E41" s="44" t="n">
        <v>2012</v>
      </c>
      <c r="F41" s="4" t="s">
        <v>3920</v>
      </c>
      <c r="G41" s="4" t="n">
        <v>3</v>
      </c>
      <c r="I41" s="21" t="n">
        <f aca="false">C41*100/$C$1</f>
        <v>0.000470167197248361</v>
      </c>
    </row>
    <row r="42" customFormat="false" ht="15" hidden="false" customHeight="false" outlineLevel="0" collapsed="false">
      <c r="A42" s="4" t="n">
        <v>219</v>
      </c>
      <c r="B42" s="4" t="s">
        <v>3960</v>
      </c>
      <c r="C42" s="7" t="n">
        <v>37630</v>
      </c>
      <c r="D42" s="43" t="n">
        <f aca="false">C42/$C$2*100</f>
        <v>0.0121880303902562</v>
      </c>
      <c r="E42" s="44" t="n">
        <v>2010</v>
      </c>
      <c r="F42" s="4" t="s">
        <v>3920</v>
      </c>
      <c r="G42" s="4" t="n">
        <v>3</v>
      </c>
      <c r="I42" s="21" t="n">
        <f aca="false">C42*100/$C$1</f>
        <v>0.000562413110574602</v>
      </c>
    </row>
    <row r="43" customFormat="false" ht="15" hidden="false" customHeight="false" outlineLevel="0" collapsed="false">
      <c r="A43" s="4" t="n">
        <v>222</v>
      </c>
      <c r="B43" s="4" t="s">
        <v>3961</v>
      </c>
      <c r="C43" s="7" t="n">
        <v>23161</v>
      </c>
      <c r="D43" s="43" t="n">
        <f aca="false">C43/$C$2*100</f>
        <v>0.00750164687400276</v>
      </c>
      <c r="E43" s="4" t="n">
        <v>2001</v>
      </c>
      <c r="F43" s="4" t="s">
        <v>3920</v>
      </c>
      <c r="G43" s="4" t="n">
        <v>3</v>
      </c>
      <c r="I43" s="21" t="n">
        <f aca="false">C43*100/$C$1</f>
        <v>0.000346161308902959</v>
      </c>
    </row>
    <row r="44" customFormat="false" ht="15" hidden="false" customHeight="false" outlineLevel="0" collapsed="false">
      <c r="A44" s="4" t="n">
        <v>224</v>
      </c>
      <c r="B44" s="4" t="s">
        <v>3962</v>
      </c>
      <c r="C44" s="7" t="n">
        <v>26000</v>
      </c>
      <c r="D44" s="43" t="n">
        <f aca="false">C44/$C$2*100</f>
        <v>0.00842117433289028</v>
      </c>
      <c r="E44" s="4"/>
      <c r="F44" s="4" t="s">
        <v>3920</v>
      </c>
      <c r="G44" s="4" t="n">
        <v>3</v>
      </c>
      <c r="I44" s="21" t="n">
        <f aca="false">C44*100/$C$1</f>
        <v>0.000388592635528558</v>
      </c>
    </row>
    <row r="45" customFormat="false" ht="15" hidden="false" customHeight="false" outlineLevel="0" collapsed="false">
      <c r="A45" s="4" t="n">
        <v>227</v>
      </c>
      <c r="B45" s="4" t="s">
        <v>3963</v>
      </c>
      <c r="C45" s="7" t="n">
        <v>13013</v>
      </c>
      <c r="D45" s="43" t="n">
        <f aca="false">C45/$C$2*100</f>
        <v>0.00421479775361158</v>
      </c>
      <c r="E45" s="4" t="n">
        <v>2011</v>
      </c>
      <c r="F45" s="4" t="s">
        <v>3920</v>
      </c>
      <c r="G45" s="4" t="n">
        <v>3</v>
      </c>
      <c r="I45" s="21" t="n">
        <f aca="false">C45*100/$C$1</f>
        <v>0.000194490614082043</v>
      </c>
    </row>
    <row r="46" customFormat="false" ht="15" hidden="false" customHeight="false" outlineLevel="0" collapsed="false">
      <c r="A46" s="4" t="n">
        <v>231</v>
      </c>
      <c r="B46" s="4" t="s">
        <v>3964</v>
      </c>
      <c r="C46" s="7" t="n">
        <v>9072</v>
      </c>
      <c r="D46" s="43" t="n">
        <f aca="false">C46/$C$2*100</f>
        <v>0.00293834205953772</v>
      </c>
      <c r="E46" s="44" t="n">
        <v>2010</v>
      </c>
      <c r="F46" s="4" t="s">
        <v>3920</v>
      </c>
      <c r="G46" s="4" t="n">
        <v>3</v>
      </c>
      <c r="I46" s="21" t="n">
        <f aca="false">C46*100/$C$1</f>
        <v>0.000135588938058272</v>
      </c>
      <c r="J46" s="0" t="n">
        <v>47</v>
      </c>
    </row>
    <row r="47" customFormat="false" ht="15" hidden="false" customHeight="false" outlineLevel="0" collapsed="false">
      <c r="A47" s="4" t="n">
        <v>233</v>
      </c>
      <c r="B47" s="4" t="s">
        <v>3965</v>
      </c>
      <c r="C47" s="7" t="n">
        <v>4922</v>
      </c>
      <c r="D47" s="43" t="n">
        <f aca="false">C47/$C$2*100</f>
        <v>0.00159419307948023</v>
      </c>
      <c r="E47" s="4" t="n">
        <v>2011</v>
      </c>
      <c r="F47" s="4" t="s">
        <v>3920</v>
      </c>
      <c r="G47" s="4" t="n">
        <v>3</v>
      </c>
      <c r="I47" s="21" t="n">
        <f aca="false">C47*100/$C$1</f>
        <v>7.35635750796755E-005</v>
      </c>
      <c r="J47" s="0" t="n">
        <v>243</v>
      </c>
    </row>
    <row r="48" customFormat="false" ht="15" hidden="false" customHeight="false" outlineLevel="0" collapsed="false">
      <c r="A48" s="4" t="n">
        <v>31</v>
      </c>
      <c r="B48" s="4" t="s">
        <v>3966</v>
      </c>
      <c r="C48" s="7" t="n">
        <v>40117098</v>
      </c>
      <c r="D48" s="43" t="n">
        <f aca="false">C48/$C$2*100</f>
        <v>12.9935798456786</v>
      </c>
      <c r="E48" s="4" t="n">
        <v>2010</v>
      </c>
      <c r="F48" s="4" t="s">
        <v>3920</v>
      </c>
      <c r="G48" s="4" t="n">
        <v>4</v>
      </c>
      <c r="H48" s="3" t="n">
        <f aca="false">SUM(C48:C55)</f>
        <v>116856388</v>
      </c>
      <c r="I48" s="21" t="n">
        <f aca="false">C48*100/$C$1</f>
        <v>0.599584955445287</v>
      </c>
      <c r="J48" s="21" t="n">
        <f aca="false">J46/J47*100</f>
        <v>19.3415637860082</v>
      </c>
    </row>
    <row r="49" customFormat="false" ht="15" hidden="false" customHeight="false" outlineLevel="0" collapsed="false">
      <c r="A49" s="4" t="n">
        <v>42</v>
      </c>
      <c r="B49" s="4" t="s">
        <v>3967</v>
      </c>
      <c r="C49" s="7" t="n">
        <v>27412157</v>
      </c>
      <c r="D49" s="43" t="n">
        <f aca="false">C49/$C$2*100</f>
        <v>8.87855972836764</v>
      </c>
      <c r="E49" s="4" t="n">
        <v>2007</v>
      </c>
      <c r="F49" s="4" t="s">
        <v>3920</v>
      </c>
      <c r="G49" s="4" t="n">
        <v>4</v>
      </c>
      <c r="I49" s="21" t="n">
        <f aca="false">C49*100/$C$1</f>
        <v>0.409698551313562</v>
      </c>
    </row>
    <row r="50" customFormat="false" ht="15" hidden="false" customHeight="false" outlineLevel="0" collapsed="false">
      <c r="A50" s="4" t="n">
        <v>62</v>
      </c>
      <c r="B50" s="4" t="s">
        <v>3968</v>
      </c>
      <c r="C50" s="7" t="n">
        <v>16341929</v>
      </c>
      <c r="D50" s="43" t="n">
        <f aca="false">C50/$C$2*100</f>
        <v>5.29300896325828</v>
      </c>
      <c r="E50" s="4" t="n">
        <v>2012</v>
      </c>
      <c r="F50" s="4" t="s">
        <v>3920</v>
      </c>
      <c r="G50" s="4" t="n">
        <v>4</v>
      </c>
      <c r="I50" s="21" t="n">
        <f aca="false">C50*100/$C$1</f>
        <v>0.244244356143484</v>
      </c>
    </row>
    <row r="51" customFormat="false" ht="15" hidden="false" customHeight="false" outlineLevel="0" collapsed="false">
      <c r="A51" s="4" t="n">
        <v>68</v>
      </c>
      <c r="B51" s="4" t="s">
        <v>3969</v>
      </c>
      <c r="C51" s="7" t="n">
        <v>14483499</v>
      </c>
      <c r="D51" s="43" t="n">
        <f aca="false">C51/$C$2*100</f>
        <v>4.69107961650931</v>
      </c>
      <c r="E51" s="4" t="n">
        <v>2010</v>
      </c>
      <c r="F51" s="4" t="s">
        <v>3920</v>
      </c>
      <c r="G51" s="4" t="n">
        <v>4</v>
      </c>
      <c r="I51" s="21" t="n">
        <f aca="false">C51*100/$C$1</f>
        <v>0.216468501849432</v>
      </c>
    </row>
    <row r="52" customFormat="false" ht="15" hidden="false" customHeight="false" outlineLevel="0" collapsed="false">
      <c r="A52" s="4" t="n">
        <v>85</v>
      </c>
      <c r="B52" s="4" t="s">
        <v>3970</v>
      </c>
      <c r="C52" s="7" t="n">
        <v>10027262</v>
      </c>
      <c r="D52" s="43" t="n">
        <f aca="false">C52/$C$2*100</f>
        <v>3.24774313013716</v>
      </c>
      <c r="E52" s="4" t="n">
        <v>2012</v>
      </c>
      <c r="F52" s="4" t="s">
        <v>3920</v>
      </c>
      <c r="G52" s="4" t="n">
        <v>4</v>
      </c>
      <c r="I52" s="21" t="n">
        <f aca="false">C52*100/$C$1</f>
        <v>0.149866160296745</v>
      </c>
    </row>
    <row r="53" customFormat="false" ht="15" hidden="false" customHeight="false" outlineLevel="0" collapsed="false">
      <c r="A53" s="4" t="n">
        <v>104</v>
      </c>
      <c r="B53" s="4" t="s">
        <v>3971</v>
      </c>
      <c r="C53" s="7" t="n">
        <v>5183198</v>
      </c>
      <c r="D53" s="43" t="n">
        <f aca="false">C53/$C$2*100</f>
        <v>1.67879284461109</v>
      </c>
      <c r="E53" s="4" t="n">
        <v>2002</v>
      </c>
      <c r="F53" s="4" t="s">
        <v>3920</v>
      </c>
      <c r="G53" s="4" t="n">
        <v>4</v>
      </c>
      <c r="I53" s="21" t="n">
        <f aca="false">C53*100/$C$1</f>
        <v>0.0774674065879366</v>
      </c>
    </row>
    <row r="54" customFormat="false" ht="15" hidden="false" customHeight="false" outlineLevel="0" collapsed="false">
      <c r="A54" s="4" t="n">
        <v>136</v>
      </c>
      <c r="B54" s="4" t="s">
        <v>3972</v>
      </c>
      <c r="C54" s="7" t="n">
        <v>3288314</v>
      </c>
      <c r="D54" s="43" t="n">
        <f aca="false">C54/$C$2*100</f>
        <v>1.06505636366476</v>
      </c>
      <c r="E54" s="4" t="n">
        <v>2011</v>
      </c>
      <c r="F54" s="4" t="s">
        <v>3920</v>
      </c>
      <c r="G54" s="4" t="n">
        <v>4</v>
      </c>
      <c r="I54" s="21" t="n">
        <f aca="false">C54*100/$C$1</f>
        <v>0.0491467155271329</v>
      </c>
    </row>
    <row r="55" customFormat="false" ht="15" hidden="false" customHeight="false" outlineLevel="0" collapsed="false">
      <c r="A55" s="4" t="n">
        <v>235</v>
      </c>
      <c r="B55" s="4" t="s">
        <v>3973</v>
      </c>
      <c r="C55" s="7" t="n">
        <v>2931</v>
      </c>
      <c r="D55" s="43" t="n">
        <f aca="false">C55/$C$2*100</f>
        <v>0.000949325460373131</v>
      </c>
      <c r="E55" s="4" t="n">
        <v>2012</v>
      </c>
      <c r="F55" s="4" t="s">
        <v>3920</v>
      </c>
      <c r="G55" s="4" t="n">
        <v>4</v>
      </c>
      <c r="I55" s="21" t="n">
        <f aca="false">C55*100/$C$1</f>
        <v>4.38063467205463E-005</v>
      </c>
    </row>
    <row r="56" customFormat="false" ht="15" hidden="false" customHeight="false" outlineLevel="0" collapsed="false">
      <c r="A56" s="4" t="n">
        <v>5</v>
      </c>
      <c r="B56" s="4" t="s">
        <v>3974</v>
      </c>
      <c r="C56" s="7" t="n">
        <v>190732894</v>
      </c>
      <c r="D56" s="43" t="n">
        <f aca="false">C56/$C$2*100</f>
        <v>61.7767288996416</v>
      </c>
      <c r="E56" s="4" t="n">
        <v>2010</v>
      </c>
      <c r="F56" s="4" t="s">
        <v>3920</v>
      </c>
      <c r="G56" s="4" t="n">
        <v>5</v>
      </c>
      <c r="H56" s="3" t="n">
        <f aca="false">SUM(C56:C56)</f>
        <v>190732894</v>
      </c>
      <c r="I56" s="21" t="n">
        <f aca="false">C56*100/$C$1</f>
        <v>2.85066915236343</v>
      </c>
    </row>
    <row r="57" customFormat="false" ht="15" hidden="false" customHeight="false" outlineLevel="0" collapsed="false">
      <c r="A57" s="4" t="n">
        <v>16</v>
      </c>
      <c r="B57" s="4" t="s">
        <v>3975</v>
      </c>
      <c r="C57" s="7" t="n">
        <v>80219695</v>
      </c>
      <c r="D57" s="43" t="n">
        <f aca="false">C57/$C$2*100</f>
        <v>25.9824629433187</v>
      </c>
      <c r="E57" s="4" t="n">
        <v>2011</v>
      </c>
      <c r="F57" s="4" t="s">
        <v>3903</v>
      </c>
      <c r="G57" s="4" t="n">
        <v>6</v>
      </c>
      <c r="H57" s="3" t="n">
        <f aca="false">SUM(C57:C71)</f>
        <v>189921917</v>
      </c>
      <c r="I57" s="21" t="n">
        <f aca="false">C57*100/$C$1</f>
        <v>1.19895318082104</v>
      </c>
    </row>
    <row r="58" customFormat="false" ht="15" hidden="false" customHeight="false" outlineLevel="0" collapsed="false">
      <c r="A58" s="4" t="n">
        <v>21</v>
      </c>
      <c r="B58" s="4" t="s">
        <v>3976</v>
      </c>
      <c r="C58" s="7" t="n">
        <v>63182178</v>
      </c>
      <c r="D58" s="43" t="n">
        <f aca="false">C58/$C$2*100</f>
        <v>20.4641590642194</v>
      </c>
      <c r="E58" s="4" t="n">
        <v>2011</v>
      </c>
      <c r="F58" s="4" t="s">
        <v>3903</v>
      </c>
      <c r="G58" s="4" t="n">
        <v>6</v>
      </c>
      <c r="H58" s="7"/>
      <c r="I58" s="45" t="n">
        <f aca="false">C58*100/$C$1</f>
        <v>0.944312656440557</v>
      </c>
    </row>
    <row r="59" customFormat="false" ht="15" hidden="false" customHeight="false" outlineLevel="0" collapsed="false">
      <c r="A59" s="4" t="n">
        <v>90</v>
      </c>
      <c r="B59" s="4" t="s">
        <v>3977</v>
      </c>
      <c r="C59" s="7" t="n">
        <v>9555893</v>
      </c>
      <c r="D59" s="43" t="n">
        <f aca="false">C59/$C$2*100</f>
        <v>3.09507080228638</v>
      </c>
      <c r="E59" s="44" t="n">
        <v>2012</v>
      </c>
      <c r="F59" s="4" t="s">
        <v>3903</v>
      </c>
      <c r="G59" s="4" t="n">
        <v>6</v>
      </c>
      <c r="I59" s="21" t="n">
        <f aca="false">C59*100/$C$1</f>
        <v>0.142821140219188</v>
      </c>
    </row>
    <row r="60" customFormat="false" ht="15" hidden="false" customHeight="false" outlineLevel="0" collapsed="false">
      <c r="A60" s="4" t="n">
        <v>95</v>
      </c>
      <c r="B60" s="4" t="s">
        <v>3978</v>
      </c>
      <c r="C60" s="7" t="n">
        <v>8032928</v>
      </c>
      <c r="D60" s="43" t="n">
        <f aca="false">C60/$C$2*100</f>
        <v>2.60179565736752</v>
      </c>
      <c r="E60" s="4" t="n">
        <v>2001</v>
      </c>
      <c r="F60" s="4" t="s">
        <v>3903</v>
      </c>
      <c r="G60" s="4" t="n">
        <v>6</v>
      </c>
      <c r="I60" s="21" t="n">
        <f aca="false">C60*100/$C$1</f>
        <v>0.120059102405044</v>
      </c>
    </row>
    <row r="61" customFormat="false" ht="15" hidden="false" customHeight="false" outlineLevel="0" collapsed="false">
      <c r="A61" s="4" t="n">
        <v>98</v>
      </c>
      <c r="B61" s="4" t="s">
        <v>3979</v>
      </c>
      <c r="C61" s="7" t="n">
        <v>8139631</v>
      </c>
      <c r="D61" s="43" t="n">
        <f aca="false">C61/$C$2*100</f>
        <v>2.63635583293839</v>
      </c>
      <c r="E61" s="44" t="n">
        <v>2013</v>
      </c>
      <c r="F61" s="4" t="s">
        <v>3903</v>
      </c>
      <c r="G61" s="4" t="n">
        <v>6</v>
      </c>
      <c r="I61" s="21" t="n">
        <f aca="false">C61*100/$C$1</f>
        <v>0.121653871635383</v>
      </c>
    </row>
    <row r="62" customFormat="false" ht="15" hidden="false" customHeight="false" outlineLevel="0" collapsed="false">
      <c r="A62" s="4" t="n">
        <v>113</v>
      </c>
      <c r="B62" s="4" t="s">
        <v>3980</v>
      </c>
      <c r="C62" s="7" t="n">
        <v>5580516</v>
      </c>
      <c r="D62" s="43" t="n">
        <f aca="false">C62/$C$2*100</f>
        <v>1.80748069628783</v>
      </c>
      <c r="E62" s="4" t="n">
        <v>2012</v>
      </c>
      <c r="F62" s="4" t="s">
        <v>3903</v>
      </c>
      <c r="G62" s="4" t="n">
        <v>6</v>
      </c>
      <c r="I62" s="21" t="n">
        <f aca="false">C62*100/$C$1</f>
        <v>0.0834056700018957</v>
      </c>
    </row>
    <row r="63" customFormat="false" ht="15" hidden="false" customHeight="false" outlineLevel="0" collapsed="false">
      <c r="A63" s="4" t="n">
        <v>116</v>
      </c>
      <c r="B63" s="4" t="s">
        <v>3981</v>
      </c>
      <c r="C63" s="7" t="n">
        <v>5455066</v>
      </c>
      <c r="D63" s="43" t="n">
        <f aca="false">C63/$C$2*100</f>
        <v>1.76684853013163</v>
      </c>
      <c r="E63" s="44" t="n">
        <v>2014</v>
      </c>
      <c r="F63" s="4" t="s">
        <v>3903</v>
      </c>
      <c r="G63" s="4" t="n">
        <v>6</v>
      </c>
      <c r="I63" s="21" t="n">
        <f aca="false">C63*100/$C$1</f>
        <v>0.0815307105354704</v>
      </c>
    </row>
    <row r="64" customFormat="false" ht="15" hidden="false" customHeight="false" outlineLevel="0" collapsed="false">
      <c r="A64" s="4" t="n">
        <v>118</v>
      </c>
      <c r="B64" s="4" t="s">
        <v>3982</v>
      </c>
      <c r="C64" s="7" t="n">
        <v>4523436</v>
      </c>
      <c r="D64" s="43" t="n">
        <f aca="false">C64/$C$2*100</f>
        <v>1.46510165921815</v>
      </c>
      <c r="E64" s="4" t="n">
        <v>2001</v>
      </c>
      <c r="F64" s="4" t="s">
        <v>3903</v>
      </c>
      <c r="G64" s="4" t="n">
        <v>6</v>
      </c>
      <c r="I64" s="21" t="n">
        <f aca="false">C64*100/$C$1</f>
        <v>0.0676066891109523</v>
      </c>
    </row>
    <row r="65" customFormat="false" ht="15" hidden="false" customHeight="false" outlineLevel="0" collapsed="false">
      <c r="A65" s="4" t="n">
        <v>123</v>
      </c>
      <c r="B65" s="4" t="s">
        <v>3983</v>
      </c>
      <c r="C65" s="7" t="n">
        <v>4588252</v>
      </c>
      <c r="D65" s="43" t="n">
        <f aca="false">C65/$C$2*100</f>
        <v>1.4860949990474</v>
      </c>
      <c r="E65" s="4" t="n">
        <v>2011</v>
      </c>
      <c r="F65" s="4" t="s">
        <v>3903</v>
      </c>
      <c r="G65" s="4" t="n">
        <v>6</v>
      </c>
      <c r="I65" s="21" t="n">
        <f aca="false">C65*100/$C$1</f>
        <v>0.0685754206595838</v>
      </c>
    </row>
    <row r="66" customFormat="false" ht="15" hidden="false" customHeight="false" outlineLevel="0" collapsed="false">
      <c r="A66" s="4" t="n">
        <v>181</v>
      </c>
      <c r="B66" s="4" t="s">
        <v>3984</v>
      </c>
      <c r="C66" s="7" t="n">
        <v>318452</v>
      </c>
      <c r="D66" s="43" t="n">
        <f aca="false">C66/$C$2*100</f>
        <v>0.103143838794522</v>
      </c>
      <c r="E66" s="44" t="n">
        <v>2011</v>
      </c>
      <c r="F66" s="4" t="s">
        <v>3903</v>
      </c>
      <c r="G66" s="4" t="n">
        <v>6</v>
      </c>
      <c r="I66" s="21" t="n">
        <f aca="false">C66*100/$C$1</f>
        <v>0.00475954238343617</v>
      </c>
    </row>
    <row r="67" customFormat="false" ht="15" hidden="false" customHeight="false" outlineLevel="0" collapsed="false">
      <c r="A67" s="4" t="n">
        <v>199</v>
      </c>
      <c r="B67" s="4" t="s">
        <v>3985</v>
      </c>
      <c r="C67" s="7" t="n">
        <v>97857</v>
      </c>
      <c r="D67" s="43" t="n">
        <f aca="false">C67/$C$2*100</f>
        <v>0.0316950329497555</v>
      </c>
      <c r="E67" s="4" t="n">
        <v>2011</v>
      </c>
      <c r="F67" s="4" t="s">
        <v>3903</v>
      </c>
      <c r="G67" s="4" t="n">
        <v>6</v>
      </c>
      <c r="I67" s="21" t="n">
        <f aca="false">C67*100/$C$1</f>
        <v>0.00146255805903531</v>
      </c>
    </row>
    <row r="68" customFormat="false" ht="15" hidden="false" customHeight="false" outlineLevel="0" collapsed="false">
      <c r="A68" s="4" t="n">
        <v>203</v>
      </c>
      <c r="B68" s="4" t="s">
        <v>3986</v>
      </c>
      <c r="C68" s="7" t="n">
        <v>84497</v>
      </c>
      <c r="D68" s="43" t="n">
        <f aca="false">C68/$C$2*100</f>
        <v>0.0273678449079319</v>
      </c>
      <c r="E68" s="4" t="n">
        <v>2011</v>
      </c>
      <c r="F68" s="4" t="s">
        <v>3903</v>
      </c>
      <c r="G68" s="4" t="n">
        <v>6</v>
      </c>
      <c r="I68" s="21" t="n">
        <f aca="false">C68*100/$C$1</f>
        <v>0.00126288122785602</v>
      </c>
    </row>
    <row r="69" customFormat="false" ht="15" hidden="false" customHeight="false" outlineLevel="0" collapsed="false">
      <c r="A69" s="4" t="n">
        <v>206</v>
      </c>
      <c r="B69" s="4" t="s">
        <v>3987</v>
      </c>
      <c r="C69" s="7" t="n">
        <v>58681</v>
      </c>
      <c r="D69" s="43" t="n">
        <f aca="false">C69/$C$2*100</f>
        <v>0.0190062665780129</v>
      </c>
      <c r="E69" s="4" t="n">
        <v>1996</v>
      </c>
      <c r="F69" s="4" t="s">
        <v>3903</v>
      </c>
      <c r="G69" s="4" t="n">
        <v>6</v>
      </c>
      <c r="I69" s="21" t="n">
        <f aca="false">C69*100/$C$1</f>
        <v>0.000877038632517359</v>
      </c>
    </row>
    <row r="70" customFormat="false" ht="15" hidden="false" customHeight="false" outlineLevel="0" collapsed="false">
      <c r="A70" s="4" t="n">
        <v>212</v>
      </c>
      <c r="B70" s="4" t="s">
        <v>3988</v>
      </c>
      <c r="C70" s="7" t="n">
        <v>48197</v>
      </c>
      <c r="D70" s="43" t="n">
        <f aca="false">C70/$C$2*100</f>
        <v>0.0156105899739351</v>
      </c>
      <c r="E70" s="44" t="n">
        <v>2013</v>
      </c>
      <c r="F70" s="4" t="s">
        <v>3903</v>
      </c>
      <c r="G70" s="4" t="n">
        <v>6</v>
      </c>
      <c r="I70" s="21" t="n">
        <f aca="false">C70*100/$C$1</f>
        <v>0.000720346125175766</v>
      </c>
    </row>
    <row r="71" customFormat="false" ht="15" hidden="false" customHeight="false" outlineLevel="0" collapsed="false">
      <c r="A71" s="4" t="n">
        <v>216</v>
      </c>
      <c r="B71" s="4" t="s">
        <v>3989</v>
      </c>
      <c r="C71" s="7" t="n">
        <v>36638</v>
      </c>
      <c r="D71" s="43" t="n">
        <f aca="false">C71/$C$2*100</f>
        <v>0.0118667302003244</v>
      </c>
      <c r="E71" s="44" t="n">
        <v>2011</v>
      </c>
      <c r="F71" s="4" t="s">
        <v>3903</v>
      </c>
      <c r="G71" s="4" t="n">
        <v>6</v>
      </c>
      <c r="I71" s="21" t="n">
        <f aca="false">C71*100/$C$1</f>
        <v>0.000547586806942128</v>
      </c>
    </row>
    <row r="72" customFormat="false" ht="15" hidden="false" customHeight="false" outlineLevel="0" collapsed="false">
      <c r="A72" s="0" t="n">
        <v>15</v>
      </c>
      <c r="B72" s="0" t="s">
        <v>3990</v>
      </c>
      <c r="C72" s="3" t="n">
        <v>72798031</v>
      </c>
      <c r="D72" s="21" t="n">
        <f aca="false">C72/$C$2*100</f>
        <v>23.5786503900827</v>
      </c>
      <c r="E72" s="0" t="n">
        <v>2008</v>
      </c>
      <c r="F72" s="0" t="s">
        <v>3812</v>
      </c>
      <c r="G72" s="0" t="n">
        <v>7</v>
      </c>
      <c r="H72" s="3" t="n">
        <f aca="false">SUM(C72:C82)</f>
        <v>205554747</v>
      </c>
      <c r="I72" s="21" t="n">
        <f aca="false">C72*100/$C$1</f>
        <v>1.08802995106076</v>
      </c>
    </row>
    <row r="73" customFormat="false" ht="15" hidden="false" customHeight="false" outlineLevel="0" collapsed="false">
      <c r="A73" s="4" t="n">
        <v>33</v>
      </c>
      <c r="B73" s="4" t="s">
        <v>3991</v>
      </c>
      <c r="C73" s="7" t="n">
        <v>34080030</v>
      </c>
      <c r="D73" s="43" t="n">
        <f aca="false">C73/$C$2*100</f>
        <v>11.0382259192358</v>
      </c>
      <c r="E73" s="4" t="n">
        <v>2008</v>
      </c>
      <c r="F73" s="4" t="s">
        <v>3812</v>
      </c>
      <c r="G73" s="4" t="n">
        <v>7</v>
      </c>
      <c r="I73" s="21" t="n">
        <f aca="false">C73*100/$C$1</f>
        <v>0.509355718330474</v>
      </c>
    </row>
    <row r="74" customFormat="false" ht="15" hidden="false" customHeight="false" outlineLevel="0" collapsed="false">
      <c r="A74" s="0" t="n">
        <v>35</v>
      </c>
      <c r="B74" s="0" t="s">
        <v>3992</v>
      </c>
      <c r="C74" s="3" t="n">
        <v>30894000</v>
      </c>
      <c r="D74" s="21" t="n">
        <f aca="false">C74/$C$2*100</f>
        <v>10.0062984553966</v>
      </c>
      <c r="E74" s="0" t="n">
        <v>2006</v>
      </c>
      <c r="F74" s="0" t="s">
        <v>3812</v>
      </c>
      <c r="G74" s="0" t="n">
        <v>7</v>
      </c>
      <c r="I74" s="21" t="n">
        <f aca="false">C74*100/$C$1</f>
        <v>0.461737726231511</v>
      </c>
    </row>
    <row r="75" customFormat="false" ht="15" hidden="false" customHeight="false" outlineLevel="0" collapsed="false">
      <c r="A75" s="4" t="n">
        <v>39</v>
      </c>
      <c r="B75" s="4" t="s">
        <v>3993</v>
      </c>
      <c r="C75" s="7" t="n">
        <v>33848242</v>
      </c>
      <c r="D75" s="43" t="n">
        <f aca="false">C75/$C$2*100</f>
        <v>10.9631517978407</v>
      </c>
      <c r="E75" s="4" t="n">
        <v>2014</v>
      </c>
      <c r="F75" s="4" t="s">
        <v>3812</v>
      </c>
      <c r="G75" s="4" t="n">
        <v>7</v>
      </c>
      <c r="H75" s="7"/>
      <c r="I75" s="43" t="n">
        <f aca="false">C75*100/$C$1</f>
        <v>0.505891444876478</v>
      </c>
    </row>
    <row r="76" customFormat="false" ht="15" hidden="false" customHeight="false" outlineLevel="0" collapsed="false">
      <c r="A76" s="4" t="n">
        <v>78</v>
      </c>
      <c r="B76" s="4" t="s">
        <v>3994</v>
      </c>
      <c r="C76" s="7" t="n">
        <v>10982754</v>
      </c>
      <c r="D76" s="43" t="n">
        <f aca="false">C76/$C$2*100</f>
        <v>3.55721869574031</v>
      </c>
      <c r="E76" s="4" t="n">
        <v>2014</v>
      </c>
      <c r="F76" s="4" t="s">
        <v>3812</v>
      </c>
      <c r="G76" s="4" t="n">
        <v>7</v>
      </c>
      <c r="I76" s="21" t="n">
        <f aca="false">C76*100/$C$1</f>
        <v>0.164146820085454</v>
      </c>
    </row>
    <row r="77" customFormat="false" ht="15" hidden="false" customHeight="false" outlineLevel="0" collapsed="false">
      <c r="A77" s="0" t="n">
        <v>80</v>
      </c>
      <c r="B77" s="0" t="s">
        <v>3995</v>
      </c>
      <c r="C77" s="3" t="n">
        <v>9636173</v>
      </c>
      <c r="D77" s="21" t="n">
        <f aca="false">C77/$C$2*100</f>
        <v>3.12107279749578</v>
      </c>
      <c r="E77" s="20" t="n">
        <v>2010</v>
      </c>
      <c r="F77" s="0" t="s">
        <v>3812</v>
      </c>
      <c r="G77" s="0" t="n">
        <v>7</v>
      </c>
      <c r="I77" s="21" t="n">
        <f aca="false">C77*100/$C$1</f>
        <v>0.144020994710736</v>
      </c>
    </row>
    <row r="78" customFormat="false" ht="15" hidden="false" customHeight="false" outlineLevel="0" collapsed="false">
      <c r="A78" s="0" t="n">
        <v>105</v>
      </c>
      <c r="B78" s="0" t="s">
        <v>3996</v>
      </c>
      <c r="C78" s="3" t="n">
        <v>2634985</v>
      </c>
      <c r="D78" s="21" t="n">
        <f aca="false">C78/$C$2*100</f>
        <v>0.853448771136573</v>
      </c>
      <c r="E78" s="0" t="n">
        <v>1997</v>
      </c>
      <c r="F78" s="0" t="s">
        <v>3812</v>
      </c>
      <c r="G78" s="0" t="n">
        <v>7</v>
      </c>
      <c r="I78" s="21" t="n">
        <f aca="false">C78*100/$C$1</f>
        <v>0.0393821448357007</v>
      </c>
    </row>
    <row r="79" customFormat="false" ht="15" hidden="false" customHeight="false" outlineLevel="0" collapsed="false">
      <c r="A79" s="0" t="n">
        <v>108</v>
      </c>
      <c r="B79" s="0" t="s">
        <v>3997</v>
      </c>
      <c r="C79" s="3" t="n">
        <v>5657692</v>
      </c>
      <c r="D79" s="21" t="n">
        <f aca="false">C79/$C$2*100</f>
        <v>1.83247733283841</v>
      </c>
      <c r="E79" s="0" t="n">
        <v>2006</v>
      </c>
      <c r="F79" s="0" t="s">
        <v>3812</v>
      </c>
      <c r="G79" s="0" t="n">
        <v>7</v>
      </c>
      <c r="I79" s="21" t="n">
        <f aca="false">C79*100/$C$1</f>
        <v>0.0845591325111092</v>
      </c>
    </row>
    <row r="80" customFormat="false" ht="15" hidden="false" customHeight="false" outlineLevel="0" collapsed="false">
      <c r="A80" s="4" t="n">
        <v>133</v>
      </c>
      <c r="B80" s="4" t="s">
        <v>3998</v>
      </c>
      <c r="C80" s="7" t="n">
        <v>3637366</v>
      </c>
      <c r="D80" s="43" t="n">
        <f aca="false">C80/$C$2*100</f>
        <v>1.17811127686645</v>
      </c>
      <c r="E80" s="4" t="n">
        <v>2013</v>
      </c>
      <c r="F80" s="4" t="s">
        <v>3812</v>
      </c>
      <c r="G80" s="4" t="n">
        <v>7</v>
      </c>
      <c r="H80" s="4"/>
      <c r="I80" s="43" t="n">
        <f aca="false">C80*100/$C$1</f>
        <v>0.054363601550845</v>
      </c>
    </row>
    <row r="81" customFormat="false" ht="15" hidden="false" customHeight="false" outlineLevel="0" collapsed="false">
      <c r="A81" s="0" t="n">
        <v>160</v>
      </c>
      <c r="B81" s="0" t="s">
        <v>3999</v>
      </c>
      <c r="C81" s="3" t="n">
        <v>818159</v>
      </c>
      <c r="D81" s="21" t="n">
        <f aca="false">C81/$C$2*100</f>
        <v>0.264994598885507</v>
      </c>
      <c r="E81" s="0" t="n">
        <v>2009</v>
      </c>
      <c r="F81" s="0" t="s">
        <v>3812</v>
      </c>
      <c r="G81" s="0" t="n">
        <v>7</v>
      </c>
      <c r="I81" s="21" t="n">
        <f aca="false">C81*100/$C$1</f>
        <v>0.0122280985419773</v>
      </c>
    </row>
    <row r="82" customFormat="false" ht="15" hidden="false" customHeight="false" outlineLevel="0" collapsed="false">
      <c r="A82" s="4" t="n">
        <v>173</v>
      </c>
      <c r="B82" s="4" t="s">
        <v>4000</v>
      </c>
      <c r="C82" s="7" t="n">
        <v>567315</v>
      </c>
      <c r="D82" s="43" t="n">
        <f aca="false">C82/$C$2*100</f>
        <v>0.183748404487063</v>
      </c>
      <c r="E82" s="44" t="n">
        <v>2015</v>
      </c>
      <c r="F82" s="4" t="s">
        <v>3812</v>
      </c>
      <c r="G82" s="4" t="n">
        <v>7</v>
      </c>
      <c r="H82" s="4"/>
      <c r="I82" s="43" t="n">
        <f aca="false">C82*100/$C$1</f>
        <v>0.00847901657788015</v>
      </c>
    </row>
    <row r="83" customFormat="false" ht="15" hidden="false" customHeight="false" outlineLevel="0" collapsed="false">
      <c r="A83" s="4" t="n">
        <v>46</v>
      </c>
      <c r="B83" s="4" t="s">
        <v>4001</v>
      </c>
      <c r="C83" s="7" t="n">
        <v>24658823</v>
      </c>
      <c r="D83" s="43" t="n">
        <f aca="false">C83/$C$2*100</f>
        <v>7.98677874334171</v>
      </c>
      <c r="E83" s="4" t="n">
        <v>2010</v>
      </c>
      <c r="F83" s="4" t="s">
        <v>3812</v>
      </c>
      <c r="G83" s="4" t="n">
        <v>8</v>
      </c>
      <c r="H83" s="3" t="n">
        <f aca="false">SUM(C83:C96)</f>
        <v>145664569</v>
      </c>
      <c r="I83" s="21" t="n">
        <f aca="false">C83*100/$C$1</f>
        <v>0.368547577638547</v>
      </c>
    </row>
    <row r="84" customFormat="false" ht="15" hidden="false" customHeight="false" outlineLevel="0" collapsed="false">
      <c r="A84" s="4" t="n">
        <v>54</v>
      </c>
      <c r="B84" s="4" t="s">
        <v>4002</v>
      </c>
      <c r="C84" s="7" t="n">
        <v>22671331</v>
      </c>
      <c r="D84" s="43" t="n">
        <f aca="false">C84/$C$2*100</f>
        <v>7.34304733498691</v>
      </c>
      <c r="E84" s="4" t="n">
        <v>2014</v>
      </c>
      <c r="F84" s="4" t="s">
        <v>3812</v>
      </c>
      <c r="G84" s="4" t="n">
        <v>8</v>
      </c>
      <c r="H84" s="3"/>
      <c r="I84" s="21" t="n">
        <f aca="false">C84*100/$C$1</f>
        <v>0.338842779393473</v>
      </c>
    </row>
    <row r="85" customFormat="false" ht="15" hidden="false" customHeight="false" outlineLevel="0" collapsed="false">
      <c r="A85" s="4" t="n">
        <v>60</v>
      </c>
      <c r="B85" s="4" t="s">
        <v>4003</v>
      </c>
      <c r="C85" s="7" t="n">
        <v>17138707</v>
      </c>
      <c r="D85" s="43" t="n">
        <f aca="false">C85/$C$2*100</f>
        <v>5.55107844182027</v>
      </c>
      <c r="E85" s="4" t="n">
        <v>2012</v>
      </c>
      <c r="F85" s="4" t="s">
        <v>3812</v>
      </c>
      <c r="G85" s="4" t="n">
        <v>8</v>
      </c>
      <c r="I85" s="21" t="n">
        <f aca="false">C85*100/$C$1</f>
        <v>0.256152897026221</v>
      </c>
    </row>
    <row r="86" customFormat="false" ht="15" hidden="false" customHeight="false" outlineLevel="0" collapsed="false">
      <c r="A86" s="4" t="n">
        <v>61</v>
      </c>
      <c r="B86" s="4" t="s">
        <v>4004</v>
      </c>
      <c r="C86" s="7" t="n">
        <v>14017262</v>
      </c>
      <c r="D86" s="43" t="n">
        <f aca="false">C86/$C$2*100</f>
        <v>4.54006949891532</v>
      </c>
      <c r="E86" s="4" t="n">
        <v>2008</v>
      </c>
      <c r="F86" s="4" t="s">
        <v>3812</v>
      </c>
      <c r="G86" s="4" t="n">
        <v>8</v>
      </c>
      <c r="I86" s="21" t="n">
        <f aca="false">C86*100/$C$1</f>
        <v>0.209500183979781</v>
      </c>
    </row>
    <row r="87" customFormat="false" ht="15" hidden="false" customHeight="false" outlineLevel="0" collapsed="false">
      <c r="A87" s="4" t="n">
        <v>63</v>
      </c>
      <c r="B87" s="4" t="s">
        <v>4005</v>
      </c>
      <c r="C87" s="7" t="n">
        <v>14517176</v>
      </c>
      <c r="D87" s="43" t="n">
        <f aca="false">C87/$C$2*100</f>
        <v>4.70198730450964</v>
      </c>
      <c r="E87" s="4" t="n">
        <v>2009</v>
      </c>
      <c r="F87" s="4" t="s">
        <v>3812</v>
      </c>
      <c r="G87" s="4" t="n">
        <v>8</v>
      </c>
      <c r="I87" s="21" t="n">
        <f aca="false">C87*100/$C$1</f>
        <v>0.216971833933536</v>
      </c>
    </row>
    <row r="88" customFormat="false" ht="15" hidden="false" customHeight="false" outlineLevel="0" collapsed="false">
      <c r="A88" s="4" t="n">
        <v>71</v>
      </c>
      <c r="B88" s="4" t="s">
        <v>4006</v>
      </c>
      <c r="C88" s="7" t="n">
        <v>13508715</v>
      </c>
      <c r="D88" s="43" t="n">
        <f aca="false">C88/$C$2*100</f>
        <v>4.37535553955115</v>
      </c>
      <c r="E88" s="4" t="n">
        <v>2013</v>
      </c>
      <c r="F88" s="4" t="s">
        <v>3812</v>
      </c>
      <c r="G88" s="4" t="n">
        <v>8</v>
      </c>
      <c r="I88" s="21" t="n">
        <f aca="false">C88*100/$C$1</f>
        <v>0.20189950632516</v>
      </c>
    </row>
    <row r="89" customFormat="false" ht="15" hidden="false" customHeight="false" outlineLevel="0" collapsed="false">
      <c r="A89" s="4" t="n">
        <v>81</v>
      </c>
      <c r="B89" s="4" t="s">
        <v>4007</v>
      </c>
      <c r="C89" s="7" t="n">
        <v>10628972</v>
      </c>
      <c r="D89" s="43" t="n">
        <f aca="false">C89/$C$2*100</f>
        <v>3.44263177659267</v>
      </c>
      <c r="E89" s="4" t="n">
        <v>2014</v>
      </c>
      <c r="F89" s="4" t="s">
        <v>3812</v>
      </c>
      <c r="G89" s="4" t="n">
        <v>8</v>
      </c>
      <c r="I89" s="21" t="n">
        <f aca="false">C89*100/$C$1</f>
        <v>0.158859240093817</v>
      </c>
    </row>
    <row r="90" customFormat="false" ht="15" hidden="false" customHeight="false" outlineLevel="0" collapsed="false">
      <c r="A90" s="4" t="n">
        <v>83</v>
      </c>
      <c r="B90" s="4" t="s">
        <v>4008</v>
      </c>
      <c r="C90" s="7" t="n">
        <v>9983884</v>
      </c>
      <c r="D90" s="43" t="n">
        <f aca="false">C90/$C$2*100</f>
        <v>3.23369337243669</v>
      </c>
      <c r="E90" s="4" t="n">
        <v>2013</v>
      </c>
      <c r="F90" s="4" t="s">
        <v>3812</v>
      </c>
      <c r="G90" s="4" t="n">
        <v>8</v>
      </c>
      <c r="I90" s="21" t="n">
        <f aca="false">C90*100/$C$1</f>
        <v>0.149217838321977</v>
      </c>
    </row>
    <row r="91" customFormat="false" ht="15" hidden="false" customHeight="false" outlineLevel="0" collapsed="false">
      <c r="A91" s="4" t="n">
        <v>103</v>
      </c>
      <c r="B91" s="4" t="s">
        <v>4009</v>
      </c>
      <c r="C91" s="7" t="n">
        <v>6191155</v>
      </c>
      <c r="D91" s="43" t="n">
        <f aca="false">C91/$C$2*100</f>
        <v>2.00526136834405</v>
      </c>
      <c r="E91" s="4" t="n">
        <v>2010</v>
      </c>
      <c r="F91" s="4" t="s">
        <v>3812</v>
      </c>
      <c r="G91" s="4" t="n">
        <v>8</v>
      </c>
      <c r="I91" s="21" t="n">
        <f aca="false">C91*100/$C$1</f>
        <v>0.0925322014775312</v>
      </c>
    </row>
    <row r="92" customFormat="false" ht="15" hidden="false" customHeight="false" outlineLevel="0" collapsed="false">
      <c r="A92" s="4" t="n">
        <v>110</v>
      </c>
      <c r="B92" s="4" t="s">
        <v>4010</v>
      </c>
      <c r="C92" s="7" t="n">
        <v>4976871</v>
      </c>
      <c r="D92" s="43" t="n">
        <f aca="false">C92/$C$2*100</f>
        <v>1.61196532012715</v>
      </c>
      <c r="E92" s="4" t="n">
        <v>2004</v>
      </c>
      <c r="F92" s="4" t="s">
        <v>3812</v>
      </c>
      <c r="G92" s="4" t="n">
        <v>8</v>
      </c>
      <c r="I92" s="21" t="n">
        <f aca="false">C92*100/$C$1</f>
        <v>0.0743836699452173</v>
      </c>
    </row>
    <row r="93" customFormat="false" ht="15" hidden="false" customHeight="false" outlineLevel="0" collapsed="false">
      <c r="A93" s="4" t="n">
        <v>129</v>
      </c>
      <c r="B93" s="4" t="s">
        <v>4011</v>
      </c>
      <c r="C93" s="7" t="n">
        <v>3476608</v>
      </c>
      <c r="D93" s="43" t="n">
        <f aca="false">C93/$C$2*100</f>
        <v>1.12604315596619</v>
      </c>
      <c r="E93" s="4" t="n">
        <v>2008</v>
      </c>
      <c r="F93" s="4" t="s">
        <v>3812</v>
      </c>
      <c r="G93" s="4" t="n">
        <v>8</v>
      </c>
      <c r="I93" s="21" t="n">
        <f aca="false">C93*100/$C$1</f>
        <v>0.0519609332853719</v>
      </c>
    </row>
    <row r="94" customFormat="false" ht="15" hidden="false" customHeight="false" outlineLevel="0" collapsed="false">
      <c r="A94" s="4" t="n">
        <v>148</v>
      </c>
      <c r="B94" s="4" t="s">
        <v>4012</v>
      </c>
      <c r="C94" s="7" t="n">
        <v>1882450</v>
      </c>
      <c r="D94" s="43" t="n">
        <f aca="false">C94/$C$2*100</f>
        <v>0.609709216267281</v>
      </c>
      <c r="E94" s="4" t="n">
        <v>2013</v>
      </c>
      <c r="F94" s="4" t="s">
        <v>3812</v>
      </c>
      <c r="G94" s="4" t="n">
        <v>8</v>
      </c>
      <c r="I94" s="21" t="n">
        <f aca="false">C94*100/$C$1</f>
        <v>0.0281348541057975</v>
      </c>
    </row>
    <row r="95" customFormat="false" ht="15" hidden="false" customHeight="false" outlineLevel="0" collapsed="false">
      <c r="A95" s="4" t="n">
        <v>153</v>
      </c>
      <c r="B95" s="4" t="s">
        <v>4013</v>
      </c>
      <c r="C95" s="7" t="n">
        <v>1520830</v>
      </c>
      <c r="D95" s="43" t="n">
        <f aca="false">C95/$C$2*100</f>
        <v>0.492583636949597</v>
      </c>
      <c r="E95" s="4" t="n">
        <v>2009</v>
      </c>
      <c r="F95" s="4" t="s">
        <v>3812</v>
      </c>
      <c r="G95" s="4" t="n">
        <v>8</v>
      </c>
      <c r="I95" s="21" t="n">
        <f aca="false">C95*100/$C$1</f>
        <v>0.0227301283804191</v>
      </c>
    </row>
    <row r="96" customFormat="false" ht="15" hidden="false" customHeight="false" outlineLevel="0" collapsed="false">
      <c r="A96" s="4" t="n">
        <v>172</v>
      </c>
      <c r="B96" s="4" t="s">
        <v>4014</v>
      </c>
      <c r="C96" s="7" t="n">
        <v>491785</v>
      </c>
      <c r="D96" s="43" t="n">
        <f aca="false">C96/$C$2*100</f>
        <v>0.159284893050017</v>
      </c>
      <c r="E96" s="4" t="n">
        <v>2010</v>
      </c>
      <c r="F96" s="4" t="s">
        <v>3812</v>
      </c>
      <c r="G96" s="4" t="n">
        <v>8</v>
      </c>
      <c r="I96" s="21" t="n">
        <f aca="false">C96*100/$C$1</f>
        <v>0.00735015497166969</v>
      </c>
    </row>
    <row r="97" customFormat="false" ht="15" hidden="false" customHeight="false" outlineLevel="0" collapsed="false">
      <c r="A97" s="4" t="n">
        <v>22</v>
      </c>
      <c r="B97" s="4" t="s">
        <v>4015</v>
      </c>
      <c r="C97" s="7" t="n">
        <v>60185831</v>
      </c>
      <c r="D97" s="43" t="n">
        <f aca="false">C97/$C$2*100</f>
        <v>19.4936682777258</v>
      </c>
      <c r="E97" s="4" t="n">
        <v>1999</v>
      </c>
      <c r="F97" s="4" t="s">
        <v>3903</v>
      </c>
      <c r="G97" s="4" t="n">
        <v>9</v>
      </c>
      <c r="H97" s="14" t="n">
        <f aca="false">SUM(C97:C105)</f>
        <v>145929415</v>
      </c>
      <c r="I97" s="45" t="n">
        <f aca="false">C97*100/$C$1</f>
        <v>0.899529641914092</v>
      </c>
    </row>
    <row r="98" customFormat="false" ht="15" hidden="false" customHeight="false" outlineLevel="0" collapsed="false">
      <c r="A98" s="4" t="n">
        <v>29</v>
      </c>
      <c r="B98" s="4" t="s">
        <v>4016</v>
      </c>
      <c r="C98" s="7" t="n">
        <v>46815918</v>
      </c>
      <c r="D98" s="43" t="n">
        <f aca="false">C98/$C$2*100</f>
        <v>15.1632695012422</v>
      </c>
      <c r="E98" s="4" t="n">
        <v>2011</v>
      </c>
      <c r="F98" s="4" t="s">
        <v>3903</v>
      </c>
      <c r="G98" s="4" t="n">
        <v>9</v>
      </c>
      <c r="H98" s="12"/>
      <c r="I98" s="45" t="n">
        <f aca="false">C98*100/$C$1</f>
        <v>0.699704652319572</v>
      </c>
    </row>
    <row r="99" customFormat="false" ht="15" hidden="false" customHeight="false" outlineLevel="0" collapsed="false">
      <c r="A99" s="4" t="n">
        <v>65</v>
      </c>
      <c r="B99" s="4" t="s">
        <v>4017</v>
      </c>
      <c r="C99" s="7" t="n">
        <v>16843841</v>
      </c>
      <c r="D99" s="43" t="n">
        <f aca="false">C99/$C$2*100</f>
        <v>5.45557390371096</v>
      </c>
      <c r="E99" s="44" t="n">
        <v>2014</v>
      </c>
      <c r="F99" s="4" t="s">
        <v>3903</v>
      </c>
      <c r="G99" s="4" t="n">
        <v>9</v>
      </c>
      <c r="H99" s="12"/>
      <c r="I99" s="45" t="n">
        <f aca="false">C99*100/$C$1</f>
        <v>0.251745867946692</v>
      </c>
    </row>
    <row r="100" customFormat="false" ht="15" hidden="false" customHeight="false" outlineLevel="0" collapsed="false">
      <c r="A100" s="4" t="n">
        <v>77</v>
      </c>
      <c r="B100" s="4" t="s">
        <v>4018</v>
      </c>
      <c r="C100" s="7" t="n">
        <v>10839805</v>
      </c>
      <c r="D100" s="43" t="n">
        <f aca="false">C100/$C$2*100</f>
        <v>3.51091875536676</v>
      </c>
      <c r="E100" s="44" t="n">
        <v>2010</v>
      </c>
      <c r="F100" s="4" t="s">
        <v>3903</v>
      </c>
      <c r="G100" s="4" t="n">
        <v>9</v>
      </c>
      <c r="H100" s="12"/>
      <c r="I100" s="45" t="n">
        <f aca="false">C100*100/$C$1</f>
        <v>0.162010322829448</v>
      </c>
    </row>
    <row r="101" customFormat="false" ht="15" hidden="false" customHeight="false" outlineLevel="0" collapsed="false">
      <c r="A101" s="4" t="n">
        <v>86</v>
      </c>
      <c r="B101" s="4" t="s">
        <v>4019</v>
      </c>
      <c r="C101" s="7" t="n">
        <v>10581614</v>
      </c>
      <c r="D101" s="43" t="n">
        <f aca="false">C101/$C$2*100</f>
        <v>3.42729293143663</v>
      </c>
      <c r="E101" s="4" t="n">
        <v>2011</v>
      </c>
      <c r="F101" s="4" t="s">
        <v>3903</v>
      </c>
      <c r="G101" s="4" t="n">
        <v>9</v>
      </c>
      <c r="H101" s="12"/>
      <c r="I101" s="45" t="n">
        <f aca="false">C101*100/$C$1</f>
        <v>0.158151433554073</v>
      </c>
    </row>
    <row r="102" customFormat="false" ht="15" hidden="false" customHeight="false" outlineLevel="0" collapsed="false">
      <c r="A102" s="4" t="n">
        <v>170</v>
      </c>
      <c r="B102" s="4" t="s">
        <v>4020</v>
      </c>
      <c r="C102" s="7" t="n">
        <v>524853</v>
      </c>
      <c r="D102" s="43" t="n">
        <f aca="false">C102/$C$2*100</f>
        <v>0.169995331236172</v>
      </c>
      <c r="E102" s="44" t="n">
        <v>2012</v>
      </c>
      <c r="F102" s="4" t="s">
        <v>3903</v>
      </c>
      <c r="G102" s="4" t="n">
        <v>9</v>
      </c>
      <c r="H102" s="12"/>
      <c r="I102" s="45" t="n">
        <f aca="false">C102*100/$C$1</f>
        <v>0.00784438502057963</v>
      </c>
    </row>
    <row r="103" customFormat="false" ht="15" hidden="false" customHeight="false" outlineLevel="0" collapsed="false">
      <c r="A103" s="4" t="n">
        <v>204</v>
      </c>
      <c r="B103" s="4" t="s">
        <v>4021</v>
      </c>
      <c r="C103" s="7" t="n">
        <v>78949</v>
      </c>
      <c r="D103" s="43" t="n">
        <f aca="false">C103/$C$2*100</f>
        <v>0.0255708958618213</v>
      </c>
      <c r="E103" s="4" t="n">
        <v>2014</v>
      </c>
      <c r="F103" s="4" t="s">
        <v>3903</v>
      </c>
      <c r="G103" s="4" t="n">
        <v>9</v>
      </c>
      <c r="H103" s="12"/>
      <c r="I103" s="45" t="n">
        <f aca="false">C103*100/$C$1</f>
        <v>0.00117996153778247</v>
      </c>
    </row>
    <row r="104" customFormat="false" ht="15" hidden="false" customHeight="false" outlineLevel="0" collapsed="false">
      <c r="A104" s="4" t="n">
        <v>217</v>
      </c>
      <c r="B104" s="4" t="s">
        <v>4022</v>
      </c>
      <c r="C104" s="7" t="n">
        <v>31109</v>
      </c>
      <c r="D104" s="43" t="n">
        <f aca="false">C104/$C$2*100</f>
        <v>0.0100759350893032</v>
      </c>
      <c r="E104" s="4" t="n">
        <v>2008</v>
      </c>
      <c r="F104" s="4" t="s">
        <v>3903</v>
      </c>
      <c r="G104" s="4" t="n">
        <v>9</v>
      </c>
      <c r="H104" s="12"/>
      <c r="I104" s="45" t="n">
        <f aca="false">C104*100/$C$1</f>
        <v>0.00046495108840992</v>
      </c>
    </row>
    <row r="105" customFormat="false" ht="15" hidden="false" customHeight="false" outlineLevel="0" collapsed="false">
      <c r="A105" s="4" t="n">
        <v>220</v>
      </c>
      <c r="B105" s="4" t="s">
        <v>4023</v>
      </c>
      <c r="C105" s="7" t="n">
        <v>27495</v>
      </c>
      <c r="D105" s="43" t="n">
        <f aca="false">C105/$C$2*100</f>
        <v>0.00890539185703147</v>
      </c>
      <c r="E105" s="4" t="n">
        <v>2001</v>
      </c>
      <c r="F105" s="4" t="s">
        <v>3903</v>
      </c>
      <c r="G105" s="4" t="n">
        <v>9</v>
      </c>
      <c r="H105" s="12"/>
      <c r="I105" s="45" t="n">
        <f aca="false">C105*100/$C$1</f>
        <v>0.00041093671207145</v>
      </c>
    </row>
    <row r="106" customFormat="false" ht="15" hidden="false" customHeight="false" outlineLevel="0" collapsed="false">
      <c r="A106" s="0" t="n">
        <v>32</v>
      </c>
      <c r="B106" s="0" t="s">
        <v>4024</v>
      </c>
      <c r="C106" s="3" t="n">
        <v>48457102</v>
      </c>
      <c r="D106" s="21" t="n">
        <f aca="false">C106/$C$2*100</f>
        <v>15.6948347541787</v>
      </c>
      <c r="E106" s="0" t="n">
        <v>2001</v>
      </c>
      <c r="F106" s="0" t="s">
        <v>3903</v>
      </c>
      <c r="G106" s="0" t="n">
        <v>10</v>
      </c>
      <c r="H106" s="3" t="n">
        <f aca="false">SUM(C106:C114)</f>
        <v>128799431</v>
      </c>
      <c r="I106" s="21" t="n">
        <f aca="false">C106*100/$C$1</f>
        <v>0.724233576009853</v>
      </c>
    </row>
    <row r="107" customFormat="false" ht="15" hidden="false" customHeight="false" outlineLevel="0" collapsed="false">
      <c r="A107" s="4" t="n">
        <v>34</v>
      </c>
      <c r="B107" s="4" t="s">
        <v>4025</v>
      </c>
      <c r="C107" s="7" t="n">
        <v>38533789</v>
      </c>
      <c r="D107" s="43" t="n">
        <f aca="false">C107/$C$2*100</f>
        <v>12.4807598029158</v>
      </c>
      <c r="E107" s="4" t="n">
        <v>2012</v>
      </c>
      <c r="F107" s="4" t="s">
        <v>3903</v>
      </c>
      <c r="G107" s="4" t="n">
        <v>10</v>
      </c>
      <c r="H107" s="4"/>
      <c r="I107" s="43" t="n">
        <f aca="false">C107*100/$C$1</f>
        <v>0.575921024015822</v>
      </c>
    </row>
    <row r="108" customFormat="false" ht="15" hidden="false" customHeight="false" outlineLevel="0" collapsed="false">
      <c r="A108" s="4" t="n">
        <v>84</v>
      </c>
      <c r="B108" s="4" t="s">
        <v>4026</v>
      </c>
      <c r="C108" s="7" t="n">
        <v>10562214</v>
      </c>
      <c r="D108" s="43" t="n">
        <f aca="false">C108/$C$2*100</f>
        <v>3.42100943981901</v>
      </c>
      <c r="E108" s="4" t="n">
        <v>2011</v>
      </c>
      <c r="F108" s="4" t="s">
        <v>3903</v>
      </c>
      <c r="G108" s="4" t="n">
        <v>10</v>
      </c>
      <c r="H108" s="4"/>
      <c r="I108" s="43" t="n">
        <f aca="false">C108*100/$C$1</f>
        <v>0.157861483664486</v>
      </c>
    </row>
    <row r="109" customFormat="false" ht="15" hidden="false" customHeight="false" outlineLevel="0" collapsed="false">
      <c r="A109" s="4" t="n">
        <v>88</v>
      </c>
      <c r="B109" s="4" t="s">
        <v>4027</v>
      </c>
      <c r="C109" s="7" t="n">
        <v>9937628</v>
      </c>
      <c r="D109" s="43" t="n">
        <f aca="false">C109/$C$2*100</f>
        <v>3.21871145551584</v>
      </c>
      <c r="E109" s="4" t="n">
        <v>2011</v>
      </c>
      <c r="F109" s="4" t="s">
        <v>3903</v>
      </c>
      <c r="G109" s="4" t="n">
        <v>10</v>
      </c>
      <c r="H109" s="4"/>
      <c r="I109" s="43" t="n">
        <f aca="false">C109*100/$C$1</f>
        <v>0.148526502131631</v>
      </c>
    </row>
    <row r="110" customFormat="false" ht="15" hidden="false" customHeight="false" outlineLevel="0" collapsed="false">
      <c r="A110" s="0" t="n">
        <v>92</v>
      </c>
      <c r="B110" s="0" t="s">
        <v>4028</v>
      </c>
      <c r="C110" s="3" t="n">
        <v>9503807</v>
      </c>
      <c r="D110" s="21" t="n">
        <f aca="false">C110/$C$2*100</f>
        <v>3.07820059896704</v>
      </c>
      <c r="E110" s="0" t="n">
        <v>2009</v>
      </c>
      <c r="F110" s="0" t="s">
        <v>3903</v>
      </c>
      <c r="G110" s="0" t="n">
        <v>10</v>
      </c>
      <c r="I110" s="21" t="n">
        <f aca="false">C110*100/$C$1</f>
        <v>0.14204266960326</v>
      </c>
    </row>
    <row r="111" customFormat="false" ht="15" hidden="false" customHeight="false" outlineLevel="0" collapsed="false">
      <c r="A111" s="4" t="n">
        <v>117</v>
      </c>
      <c r="B111" s="4" t="s">
        <v>4029</v>
      </c>
      <c r="C111" s="7" t="n">
        <v>5397036</v>
      </c>
      <c r="D111" s="43" t="n">
        <f aca="false">C111/$C$2*100</f>
        <v>1.74805311680326</v>
      </c>
      <c r="E111" s="4" t="n">
        <v>2011</v>
      </c>
      <c r="F111" s="4" t="s">
        <v>3903</v>
      </c>
      <c r="G111" s="4" t="n">
        <v>10</v>
      </c>
      <c r="H111" s="4"/>
      <c r="I111" s="43" t="n">
        <f aca="false">C111*100/$C$1</f>
        <v>0.0806634016647118</v>
      </c>
    </row>
    <row r="112" customFormat="false" ht="15" hidden="false" customHeight="false" outlineLevel="0" collapsed="false">
      <c r="A112" s="0" t="n">
        <v>139</v>
      </c>
      <c r="B112" s="0" t="s">
        <v>4030</v>
      </c>
      <c r="C112" s="3" t="n">
        <v>3043029</v>
      </c>
      <c r="D112" s="21" t="n">
        <f aca="false">C112/$C$2*100</f>
        <v>0.985610681116953</v>
      </c>
      <c r="E112" s="0" t="n">
        <v>2011</v>
      </c>
      <c r="F112" s="0" t="s">
        <v>3903</v>
      </c>
      <c r="G112" s="0" t="n">
        <v>10</v>
      </c>
      <c r="I112" s="21" t="n">
        <f aca="false">C112*100/$C$1</f>
        <v>0.0454807176576859</v>
      </c>
    </row>
    <row r="113" customFormat="false" ht="15" hidden="false" customHeight="false" outlineLevel="0" collapsed="false">
      <c r="A113" s="0" t="n">
        <v>150</v>
      </c>
      <c r="B113" s="0" t="s">
        <v>4031</v>
      </c>
      <c r="C113" s="3" t="n">
        <v>2070371</v>
      </c>
      <c r="D113" s="21" t="n">
        <f aca="false">C113/$C$2*100</f>
        <v>0.670575197106168</v>
      </c>
      <c r="E113" s="0" t="n">
        <v>2011</v>
      </c>
      <c r="F113" s="0" t="s">
        <v>3903</v>
      </c>
      <c r="G113" s="0" t="n">
        <v>10</v>
      </c>
      <c r="I113" s="21" t="n">
        <f aca="false">C113*100/$C$1</f>
        <v>0.0309434970543037</v>
      </c>
    </row>
    <row r="114" customFormat="false" ht="15" hidden="false" customHeight="false" outlineLevel="0" collapsed="false">
      <c r="A114" s="0" t="n">
        <v>156</v>
      </c>
      <c r="B114" s="0" t="s">
        <v>4032</v>
      </c>
      <c r="C114" s="3" t="n">
        <v>1294455</v>
      </c>
      <c r="D114" s="21" t="n">
        <f aca="false">C114/$C$2*100</f>
        <v>0.419262739272365</v>
      </c>
      <c r="E114" s="0" t="n">
        <v>2011</v>
      </c>
      <c r="F114" s="0" t="s">
        <v>3903</v>
      </c>
      <c r="G114" s="0" t="n">
        <v>10</v>
      </c>
      <c r="I114" s="21" t="n">
        <f aca="false">C114*100/$C$1</f>
        <v>0.0193467569239662</v>
      </c>
    </row>
    <row r="115" customFormat="false" ht="15" hidden="false" customHeight="false" outlineLevel="0" collapsed="false">
      <c r="A115" s="4" t="n">
        <v>23</v>
      </c>
      <c r="B115" s="4" t="s">
        <v>4033</v>
      </c>
      <c r="C115" s="7" t="n">
        <v>59433744</v>
      </c>
      <c r="D115" s="43" t="n">
        <f aca="false">C115/$C$2*100</f>
        <v>19.2500738261681</v>
      </c>
      <c r="E115" s="4" t="n">
        <v>2011</v>
      </c>
      <c r="F115" s="4" t="s">
        <v>3903</v>
      </c>
      <c r="G115" s="4" t="n">
        <v>11</v>
      </c>
      <c r="H115" s="3" t="n">
        <f aca="false">SUM(C115:C130)</f>
        <v>126457759</v>
      </c>
      <c r="I115" s="21" t="n">
        <f aca="false">C115*100/$C$1</f>
        <v>0.888289046934217</v>
      </c>
    </row>
    <row r="116" customFormat="false" ht="15" hidden="false" customHeight="false" outlineLevel="0" collapsed="false">
      <c r="A116" s="0" t="n">
        <v>59</v>
      </c>
      <c r="B116" s="0" t="s">
        <v>4034</v>
      </c>
      <c r="C116" s="3" t="n">
        <v>20121641</v>
      </c>
      <c r="D116" s="21" t="n">
        <f aca="false">C116/$C$2*100</f>
        <v>6.51722487403203</v>
      </c>
      <c r="E116" s="0" t="n">
        <v>2011</v>
      </c>
      <c r="F116" s="0" t="s">
        <v>3903</v>
      </c>
      <c r="G116" s="0" t="n">
        <v>11</v>
      </c>
      <c r="I116" s="21" t="n">
        <f aca="false">C116*100/$C$1</f>
        <v>0.300735442590365</v>
      </c>
    </row>
    <row r="117" customFormat="false" ht="15" hidden="false" customHeight="false" outlineLevel="0" collapsed="false">
      <c r="A117" s="0" t="n">
        <v>82</v>
      </c>
      <c r="B117" s="0" t="s">
        <v>4035</v>
      </c>
      <c r="C117" s="3" t="n">
        <v>10818288</v>
      </c>
      <c r="D117" s="21" t="n">
        <f aca="false">C117/$C$2*100</f>
        <v>3.50394958582365</v>
      </c>
      <c r="E117" s="0" t="n">
        <v>2011</v>
      </c>
      <c r="F117" s="0" t="s">
        <v>3903</v>
      </c>
      <c r="G117" s="0" t="n">
        <v>11</v>
      </c>
      <c r="I117" s="21" t="n">
        <f aca="false">C117*100/$C$1</f>
        <v>0.161688732531807</v>
      </c>
    </row>
    <row r="118" customFormat="false" ht="15" hidden="false" customHeight="false" outlineLevel="0" collapsed="false">
      <c r="A118" s="0" t="n">
        <v>101</v>
      </c>
      <c r="B118" s="0" t="s">
        <v>4036</v>
      </c>
      <c r="C118" s="3" t="n">
        <v>7351234</v>
      </c>
      <c r="D118" s="21" t="n">
        <f aca="false">C118/$C$2*100</f>
        <v>2.38100088753347</v>
      </c>
      <c r="E118" s="0" t="n">
        <v>2011</v>
      </c>
      <c r="F118" s="0" t="s">
        <v>3903</v>
      </c>
      <c r="G118" s="0" t="n">
        <v>11</v>
      </c>
      <c r="I118" s="21" t="n">
        <f aca="false">C118*100/$C$1</f>
        <v>0.109870592094121</v>
      </c>
    </row>
    <row r="119" customFormat="false" ht="15" hidden="false" customHeight="false" outlineLevel="0" collapsed="false">
      <c r="A119" s="4" t="n">
        <v>102</v>
      </c>
      <c r="B119" s="4" t="s">
        <v>4037</v>
      </c>
      <c r="C119" s="7" t="n">
        <v>7120666</v>
      </c>
      <c r="D119" s="43" t="n">
        <f aca="false">C119/$C$2*100</f>
        <v>2.3063219135494</v>
      </c>
      <c r="E119" s="4" t="n">
        <v>2011</v>
      </c>
      <c r="F119" s="4" t="s">
        <v>3903</v>
      </c>
      <c r="G119" s="4" t="n">
        <v>11</v>
      </c>
      <c r="I119" s="21" t="n">
        <f aca="false">C119*100/$C$1</f>
        <v>0.106424552602254</v>
      </c>
    </row>
    <row r="120" customFormat="false" ht="15" hidden="false" customHeight="false" outlineLevel="0" collapsed="false">
      <c r="A120" s="4" t="n">
        <v>126</v>
      </c>
      <c r="B120" s="4" t="s">
        <v>4038</v>
      </c>
      <c r="C120" s="7" t="n">
        <v>4290612</v>
      </c>
      <c r="D120" s="43" t="n">
        <f aca="false">C120/$C$2*100</f>
        <v>1.38969198641504</v>
      </c>
      <c r="E120" s="4" t="n">
        <v>2011</v>
      </c>
      <c r="F120" s="4" t="s">
        <v>3903</v>
      </c>
      <c r="G120" s="4" t="n">
        <v>11</v>
      </c>
      <c r="I120" s="21" t="n">
        <f aca="false">C120*100/$C$1</f>
        <v>0.0641269317350176</v>
      </c>
    </row>
    <row r="121" customFormat="false" ht="15" hidden="false" customHeight="false" outlineLevel="0" collapsed="false">
      <c r="A121" s="4" t="n">
        <v>131</v>
      </c>
      <c r="B121" s="4" t="s">
        <v>4039</v>
      </c>
      <c r="C121" s="7" t="n">
        <v>3791622</v>
      </c>
      <c r="D121" s="43" t="n">
        <f aca="false">C121/$C$2*100</f>
        <v>1.22807345640085</v>
      </c>
      <c r="E121" s="4" t="n">
        <v>2013</v>
      </c>
      <c r="F121" s="4" t="s">
        <v>3903</v>
      </c>
      <c r="G121" s="4" t="n">
        <v>11</v>
      </c>
      <c r="I121" s="21" t="n">
        <f aca="false">C121*100/$C$1</f>
        <v>0.0566690917656947</v>
      </c>
    </row>
    <row r="122" customFormat="false" ht="15" hidden="false" customHeight="false" outlineLevel="0" collapsed="false">
      <c r="A122" s="0" t="n">
        <v>134</v>
      </c>
      <c r="B122" s="0" t="s">
        <v>4040</v>
      </c>
      <c r="C122" s="3" t="n">
        <v>3938679</v>
      </c>
      <c r="D122" s="21" t="n">
        <f aca="false">C122/$C$2*100</f>
        <v>1.275703942319</v>
      </c>
      <c r="E122" s="0" t="n">
        <v>2004</v>
      </c>
      <c r="F122" s="0" t="s">
        <v>3903</v>
      </c>
      <c r="G122" s="0" t="n">
        <v>11</v>
      </c>
      <c r="I122" s="21" t="n">
        <f aca="false">C122*100/$C$1</f>
        <v>0.0588669866581149</v>
      </c>
    </row>
    <row r="123" customFormat="false" ht="15" hidden="false" customHeight="false" outlineLevel="0" collapsed="false">
      <c r="A123" s="4" t="n">
        <v>140</v>
      </c>
      <c r="B123" s="4" t="s">
        <v>4041</v>
      </c>
      <c r="C123" s="7" t="n">
        <v>2800138</v>
      </c>
      <c r="D123" s="43" t="n">
        <f aca="false">C123/$C$2*100</f>
        <v>0.906940394390412</v>
      </c>
      <c r="E123" s="4" t="n">
        <v>2011</v>
      </c>
      <c r="F123" s="4" t="s">
        <v>3903</v>
      </c>
      <c r="G123" s="4" t="n">
        <v>11</v>
      </c>
      <c r="I123" s="21" t="n">
        <f aca="false">C123*100/$C$1</f>
        <v>0.0418505002024487</v>
      </c>
    </row>
    <row r="124" customFormat="false" ht="15" hidden="false" customHeight="false" outlineLevel="0" collapsed="false">
      <c r="A124" s="4" t="n">
        <v>146</v>
      </c>
      <c r="B124" s="4" t="s">
        <v>4042</v>
      </c>
      <c r="C124" s="7" t="n">
        <v>2022547</v>
      </c>
      <c r="D124" s="43" t="n">
        <f aca="false">C124/$C$2*100</f>
        <v>0.655085418594778</v>
      </c>
      <c r="E124" s="4" t="n">
        <v>2002</v>
      </c>
      <c r="F124" s="4" t="s">
        <v>3903</v>
      </c>
      <c r="G124" s="4" t="n">
        <v>11</v>
      </c>
      <c r="I124" s="21" t="n">
        <f aca="false">C124*100/$C$1</f>
        <v>0.0302287257388607</v>
      </c>
    </row>
    <row r="125" customFormat="false" ht="15" hidden="false" customHeight="false" outlineLevel="0" collapsed="false">
      <c r="A125" s="4" t="n">
        <v>147</v>
      </c>
      <c r="B125" s="4" t="s">
        <v>4043</v>
      </c>
      <c r="C125" s="7" t="n">
        <v>1964036</v>
      </c>
      <c r="D125" s="43" t="n">
        <f aca="false">C125/$C$2*100</f>
        <v>0.63613421354125</v>
      </c>
      <c r="E125" s="4" t="n">
        <v>2002</v>
      </c>
      <c r="F125" s="4" t="s">
        <v>3903</v>
      </c>
      <c r="G125" s="4" t="n">
        <v>11</v>
      </c>
      <c r="I125" s="21" t="n">
        <f aca="false">C125*100/$C$1</f>
        <v>0.0293542279043449</v>
      </c>
    </row>
    <row r="126" customFormat="false" ht="15" hidden="false" customHeight="false" outlineLevel="0" collapsed="false">
      <c r="A126" s="4" t="n">
        <v>152</v>
      </c>
      <c r="B126" s="4" t="s">
        <v>4044</v>
      </c>
      <c r="C126" s="7" t="n">
        <v>1733872</v>
      </c>
      <c r="D126" s="43" t="n">
        <f aca="false">C126/$C$2*100</f>
        <v>0.561586091650659</v>
      </c>
      <c r="E126" s="4" t="n">
        <v>2011</v>
      </c>
      <c r="F126" s="4" t="s">
        <v>3903</v>
      </c>
      <c r="G126" s="4" t="n">
        <v>11</v>
      </c>
      <c r="I126" s="21" t="n">
        <f aca="false">C126*100/$C$1</f>
        <v>0.0259142265441989</v>
      </c>
    </row>
    <row r="127" customFormat="false" ht="15" hidden="false" customHeight="false" outlineLevel="0" collapsed="false">
      <c r="A127" s="4" t="n">
        <v>168</v>
      </c>
      <c r="B127" s="4" t="s">
        <v>4045</v>
      </c>
      <c r="C127" s="7" t="n">
        <v>620029</v>
      </c>
      <c r="D127" s="43" t="n">
        <f aca="false">C127/$C$2*100</f>
        <v>0.200822011555678</v>
      </c>
      <c r="E127" s="4" t="n">
        <v>2011</v>
      </c>
      <c r="F127" s="4" t="s">
        <v>3903</v>
      </c>
      <c r="G127" s="4" t="n">
        <v>11</v>
      </c>
      <c r="I127" s="21" t="n">
        <f aca="false">C127*100/$C$1</f>
        <v>0.00926687320054371</v>
      </c>
    </row>
    <row r="128" customFormat="false" ht="15" hidden="false" customHeight="false" outlineLevel="0" collapsed="false">
      <c r="A128" s="4" t="n">
        <v>174</v>
      </c>
      <c r="B128" s="4" t="s">
        <v>4046</v>
      </c>
      <c r="C128" s="7" t="n">
        <v>417432</v>
      </c>
      <c r="D128" s="43" t="n">
        <f aca="false">C128/$C$2*100</f>
        <v>0.135202601697194</v>
      </c>
      <c r="E128" s="4" t="n">
        <v>2010</v>
      </c>
      <c r="F128" s="4" t="s">
        <v>3903</v>
      </c>
      <c r="G128" s="4" t="n">
        <v>11</v>
      </c>
      <c r="I128" s="21" t="n">
        <f aca="false">C128*100/$C$1</f>
        <v>0.0062388846551522</v>
      </c>
    </row>
    <row r="129" customFormat="false" ht="15" hidden="false" customHeight="false" outlineLevel="0" collapsed="false">
      <c r="A129" s="4" t="n">
        <v>221</v>
      </c>
      <c r="B129" s="4" t="s">
        <v>4047</v>
      </c>
      <c r="C129" s="7" t="n">
        <v>32440</v>
      </c>
      <c r="D129" s="43" t="n">
        <f aca="false">C129/$C$2*100</f>
        <v>0.0105070344368831</v>
      </c>
      <c r="E129" s="44" t="n">
        <v>2012</v>
      </c>
      <c r="F129" s="4" t="s">
        <v>3903</v>
      </c>
      <c r="G129" s="4" t="n">
        <v>11</v>
      </c>
      <c r="I129" s="21" t="n">
        <f aca="false">C129*100/$C$1</f>
        <v>0.000484844042174863</v>
      </c>
    </row>
    <row r="130" customFormat="false" ht="15" hidden="false" customHeight="false" outlineLevel="0" collapsed="false">
      <c r="A130" s="4" t="n">
        <v>241</v>
      </c>
      <c r="B130" s="4" t="s">
        <v>4048</v>
      </c>
      <c r="C130" s="7" t="n">
        <v>779</v>
      </c>
      <c r="D130" s="43" t="n">
        <f aca="false">C130/$C$2*100</f>
        <v>0.000252311338666213</v>
      </c>
      <c r="E130" s="4"/>
      <c r="F130" s="4" t="s">
        <v>3903</v>
      </c>
      <c r="G130" s="4" t="n">
        <v>11</v>
      </c>
      <c r="I130" s="21" t="n">
        <f aca="false">C130*100/$C$1</f>
        <v>1.16428331952595E-005</v>
      </c>
    </row>
    <row r="131" customFormat="false" ht="15" hidden="false" customHeight="false" outlineLevel="0" collapsed="false">
      <c r="A131" s="0" t="n">
        <v>19</v>
      </c>
      <c r="B131" s="0" t="s">
        <v>4049</v>
      </c>
      <c r="C131" s="3" t="n">
        <v>42150000</v>
      </c>
      <c r="D131" s="21" t="n">
        <f aca="false">C131/$C$2*100</f>
        <v>13.6520191588971</v>
      </c>
      <c r="E131" s="0" t="n">
        <v>1998</v>
      </c>
      <c r="F131" s="0" t="s">
        <v>3812</v>
      </c>
      <c r="G131" s="0" t="n">
        <v>12</v>
      </c>
      <c r="H131" s="3" t="n">
        <f aca="false">SUM(C131:C141)</f>
        <v>123891996</v>
      </c>
      <c r="I131" s="21" t="n">
        <f aca="false">C131*100/$C$1</f>
        <v>0.629968445674182</v>
      </c>
    </row>
    <row r="132" customFormat="false" ht="15" hidden="false" customHeight="false" outlineLevel="0" collapsed="false">
      <c r="A132" s="0" t="n">
        <v>51</v>
      </c>
      <c r="B132" s="0" t="s">
        <v>4050</v>
      </c>
      <c r="C132" s="3" t="n">
        <v>24383301</v>
      </c>
      <c r="D132" s="21" t="n">
        <f aca="false">C132/$C$2*100</f>
        <v>7.89753955893607</v>
      </c>
      <c r="E132" s="0" t="n">
        <v>2014</v>
      </c>
      <c r="F132" s="0" t="s">
        <v>3812</v>
      </c>
      <c r="G132" s="0" t="n">
        <v>12</v>
      </c>
      <c r="I132" s="21" t="n">
        <f aca="false">C132*100/$C$1</f>
        <v>0.364429661479851</v>
      </c>
    </row>
    <row r="133" customFormat="false" ht="15" hidden="false" customHeight="false" outlineLevel="0" collapsed="false">
      <c r="A133" s="0" t="n">
        <v>57</v>
      </c>
      <c r="B133" s="0" t="s">
        <v>4051</v>
      </c>
      <c r="C133" s="3" t="n">
        <v>17436806</v>
      </c>
      <c r="D133" s="21" t="n">
        <f aca="false">C133/$C$2*100</f>
        <v>5.64763012056874</v>
      </c>
      <c r="E133" s="0" t="n">
        <v>2005</v>
      </c>
      <c r="F133" s="0" t="s">
        <v>3812</v>
      </c>
      <c r="G133" s="0" t="n">
        <v>12</v>
      </c>
      <c r="I133" s="21" t="n">
        <f aca="false">C133*100/$C$1</f>
        <v>0.260608246105391</v>
      </c>
    </row>
    <row r="134" customFormat="false" ht="15" hidden="false" customHeight="false" outlineLevel="0" collapsed="false">
      <c r="A134" s="0" t="n">
        <v>72</v>
      </c>
      <c r="B134" s="0" t="s">
        <v>4052</v>
      </c>
      <c r="C134" s="3" t="n">
        <v>11039673</v>
      </c>
      <c r="D134" s="21" t="n">
        <f aca="false">C134/$C$2*100</f>
        <v>3.57565426581161</v>
      </c>
      <c r="E134" s="0" t="n">
        <v>2009</v>
      </c>
      <c r="F134" s="0" t="s">
        <v>3812</v>
      </c>
      <c r="G134" s="0" t="n">
        <v>12</v>
      </c>
      <c r="I134" s="21" t="n">
        <f aca="false">C134*100/$C$1</f>
        <v>0.164997524093979</v>
      </c>
    </row>
    <row r="135" customFormat="false" ht="15" hidden="false" customHeight="false" outlineLevel="0" collapsed="false">
      <c r="A135" s="0" t="n">
        <v>75</v>
      </c>
      <c r="B135" s="0" t="s">
        <v>4053</v>
      </c>
      <c r="C135" s="3" t="n">
        <v>10515973</v>
      </c>
      <c r="D135" s="21" t="n">
        <f aca="false">C135/$C$2*100</f>
        <v>3.40603238126797</v>
      </c>
      <c r="E135" s="0" t="n">
        <v>2012</v>
      </c>
      <c r="F135" s="0" t="s">
        <v>3812</v>
      </c>
      <c r="G135" s="0" t="n">
        <v>12</v>
      </c>
      <c r="I135" s="21" t="n">
        <f aca="false">C135*100/$C$1</f>
        <v>0.157170371662198</v>
      </c>
    </row>
    <row r="136" customFormat="false" ht="15" hidden="false" customHeight="false" outlineLevel="0" collapsed="false">
      <c r="A136" s="0" t="n">
        <v>89</v>
      </c>
      <c r="B136" s="0" t="s">
        <v>4054</v>
      </c>
      <c r="C136" s="3" t="n">
        <v>8053574</v>
      </c>
      <c r="D136" s="21" t="n">
        <f aca="false">C136/$C$2*100</f>
        <v>2.60848271757048</v>
      </c>
      <c r="E136" s="0" t="n">
        <v>2008</v>
      </c>
      <c r="F136" s="0" t="s">
        <v>3812</v>
      </c>
      <c r="G136" s="0" t="n">
        <v>12</v>
      </c>
      <c r="I136" s="21" t="n">
        <f aca="false">C136*100/$C$1</f>
        <v>0.120367674849395</v>
      </c>
    </row>
    <row r="137" customFormat="false" ht="15" hidden="false" customHeight="false" outlineLevel="0" collapsed="false">
      <c r="A137" s="0" t="n">
        <v>114</v>
      </c>
      <c r="B137" s="0" t="s">
        <v>4055</v>
      </c>
      <c r="C137" s="3" t="n">
        <v>3895139</v>
      </c>
      <c r="D137" s="21" t="n">
        <f aca="false">C137/$C$2*100</f>
        <v>1.26160171422461</v>
      </c>
      <c r="E137" s="0" t="n">
        <v>2003</v>
      </c>
      <c r="F137" s="0" t="s">
        <v>3812</v>
      </c>
      <c r="G137" s="0" t="n">
        <v>12</v>
      </c>
      <c r="I137" s="21" t="n">
        <f aca="false">C137*100/$C$1</f>
        <v>0.0582162434523105</v>
      </c>
    </row>
    <row r="138" customFormat="false" ht="15" hidden="false" customHeight="false" outlineLevel="0" collapsed="false">
      <c r="A138" s="0" t="n">
        <v>121</v>
      </c>
      <c r="B138" s="0" t="s">
        <v>4056</v>
      </c>
      <c r="C138" s="3" t="n">
        <v>3697490</v>
      </c>
      <c r="D138" s="21" t="n">
        <f aca="false">C138/$C$2*100</f>
        <v>1.19758491861994</v>
      </c>
      <c r="E138" s="0" t="n">
        <v>2007</v>
      </c>
      <c r="F138" s="0" t="s">
        <v>3812</v>
      </c>
      <c r="G138" s="0" t="n">
        <v>12</v>
      </c>
      <c r="I138" s="21" t="n">
        <f aca="false">C138*100/$C$1</f>
        <v>0.0552622070746342</v>
      </c>
    </row>
    <row r="139" customFormat="false" ht="15" hidden="false" customHeight="false" outlineLevel="0" collapsed="false">
      <c r="A139" s="0" t="n">
        <v>143</v>
      </c>
      <c r="B139" s="0" t="s">
        <v>4057</v>
      </c>
      <c r="C139" s="3" t="n">
        <v>1517685</v>
      </c>
      <c r="D139" s="21" t="n">
        <f aca="false">C139/$C$2*100</f>
        <v>0.491564998746638</v>
      </c>
      <c r="E139" s="0" t="n">
        <v>2003</v>
      </c>
      <c r="F139" s="0" t="s">
        <v>3812</v>
      </c>
      <c r="G139" s="0" t="n">
        <v>12</v>
      </c>
      <c r="I139" s="21" t="n">
        <f aca="false">C139*100/$C$1</f>
        <v>0.0226831236173908</v>
      </c>
    </row>
    <row r="140" customFormat="false" ht="15" hidden="false" customHeight="false" outlineLevel="0" collapsed="false">
      <c r="A140" s="0" t="n">
        <v>149</v>
      </c>
      <c r="B140" s="0" t="s">
        <v>4058</v>
      </c>
      <c r="C140" s="3" t="n">
        <v>1014999</v>
      </c>
      <c r="D140" s="21" t="n">
        <f aca="false">C140/$C$2*100</f>
        <v>0.328749366411896</v>
      </c>
      <c r="E140" s="0" t="n">
        <v>2001</v>
      </c>
      <c r="F140" s="0" t="s">
        <v>3812</v>
      </c>
      <c r="G140" s="0" t="n">
        <v>12</v>
      </c>
      <c r="I140" s="21" t="n">
        <f aca="false">C140*100/$C$1</f>
        <v>0.0151700437103404</v>
      </c>
    </row>
    <row r="141" customFormat="false" ht="15" hidden="false" customHeight="false" outlineLevel="0" collapsed="false">
      <c r="A141" s="0" t="n">
        <v>188</v>
      </c>
      <c r="B141" s="0" t="s">
        <v>4059</v>
      </c>
      <c r="C141" s="3" t="n">
        <v>187356</v>
      </c>
      <c r="D141" s="21" t="n">
        <f aca="false">C141/$C$2*100</f>
        <v>0.0606829822428074</v>
      </c>
      <c r="E141" s="0" t="n">
        <v>2012</v>
      </c>
      <c r="F141" s="0" t="s">
        <v>3812</v>
      </c>
      <c r="G141" s="0" t="n">
        <v>12</v>
      </c>
      <c r="I141" s="21" t="n">
        <f aca="false">C141*100/$C$1</f>
        <v>0.00280019853161879</v>
      </c>
    </row>
    <row r="142" customFormat="false" ht="15" hidden="false" customHeight="false" outlineLevel="0" collapsed="false">
      <c r="A142" s="0" t="n">
        <v>7</v>
      </c>
      <c r="B142" s="0" t="s">
        <v>4060</v>
      </c>
      <c r="C142" s="3" t="n">
        <v>140431790</v>
      </c>
      <c r="D142" s="21" t="n">
        <f aca="false">C142/$C$2*100</f>
        <v>45.4846379026861</v>
      </c>
      <c r="E142" s="0" t="n">
        <v>2006</v>
      </c>
      <c r="F142" s="0" t="s">
        <v>3812</v>
      </c>
      <c r="G142" s="0" t="n">
        <v>13</v>
      </c>
      <c r="H142" s="3" t="n">
        <f aca="false">SUM(C142:C142)</f>
        <v>140431790</v>
      </c>
    </row>
    <row r="143" customFormat="false" ht="15" hidden="false" customHeight="false" outlineLevel="0" collapsed="false">
      <c r="A143" s="0" t="n">
        <v>14</v>
      </c>
      <c r="B143" s="0" t="s">
        <v>4061</v>
      </c>
      <c r="C143" s="3" t="n">
        <v>73918505</v>
      </c>
      <c r="D143" s="21" t="n">
        <f aca="false">C143/$C$2*100</f>
        <v>23.9415621935239</v>
      </c>
      <c r="E143" s="0" t="n">
        <v>2007</v>
      </c>
      <c r="F143" s="0" t="s">
        <v>3812</v>
      </c>
      <c r="G143" s="0" t="n">
        <v>14</v>
      </c>
      <c r="H143" s="3" t="n">
        <f aca="false">SUM(C143:C146)</f>
        <v>155645905</v>
      </c>
    </row>
    <row r="144" customFormat="false" ht="15" hidden="false" customHeight="false" outlineLevel="0" collapsed="false">
      <c r="A144" s="0" t="n">
        <v>30</v>
      </c>
      <c r="B144" s="0" t="s">
        <v>4062</v>
      </c>
      <c r="C144" s="3" t="n">
        <v>38610097</v>
      </c>
      <c r="D144" s="21" t="n">
        <f aca="false">C144/$C$2*100</f>
        <v>12.5054753018002</v>
      </c>
      <c r="E144" s="0" t="n">
        <v>2009</v>
      </c>
      <c r="F144" s="0" t="s">
        <v>3812</v>
      </c>
      <c r="G144" s="0" t="n">
        <v>14</v>
      </c>
    </row>
    <row r="145" customFormat="false" ht="15" hidden="false" customHeight="false" outlineLevel="0" collapsed="false">
      <c r="A145" s="0" t="n">
        <v>38</v>
      </c>
      <c r="B145" s="0" t="s">
        <v>4063</v>
      </c>
      <c r="C145" s="3" t="n">
        <v>34856813</v>
      </c>
      <c r="D145" s="21" t="n">
        <f aca="false">C145/$C$2*100</f>
        <v>11.2898191908445</v>
      </c>
      <c r="E145" s="0" t="n">
        <v>2014</v>
      </c>
      <c r="F145" s="0" t="s">
        <v>3812</v>
      </c>
      <c r="G145" s="0" t="n">
        <v>14</v>
      </c>
    </row>
    <row r="146" customFormat="false" ht="15" hidden="false" customHeight="false" outlineLevel="0" collapsed="false">
      <c r="A146" s="0" t="n">
        <v>74</v>
      </c>
      <c r="B146" s="0" t="s">
        <v>4064</v>
      </c>
      <c r="C146" s="3" t="n">
        <v>8260490</v>
      </c>
      <c r="D146" s="21" t="n">
        <f aca="false">C146/$C$2*100</f>
        <v>2.67550101404218</v>
      </c>
      <c r="E146" s="0" t="n">
        <v>2006</v>
      </c>
      <c r="F146" s="0" t="s">
        <v>3812</v>
      </c>
      <c r="G146" s="0" t="n">
        <v>14</v>
      </c>
    </row>
    <row r="147" customFormat="false" ht="15" hidden="false" customHeight="false" outlineLevel="0" collapsed="false">
      <c r="A147" s="0" t="n">
        <v>24</v>
      </c>
      <c r="B147" s="0" t="s">
        <v>4065</v>
      </c>
      <c r="C147" s="3" t="n">
        <v>51770560</v>
      </c>
      <c r="D147" s="21" t="n">
        <f aca="false">C147/$C$2*100</f>
        <v>16.768035041206</v>
      </c>
      <c r="E147" s="0" t="n">
        <v>2011</v>
      </c>
      <c r="F147" s="0" t="s">
        <v>3812</v>
      </c>
      <c r="G147" s="0" t="n">
        <v>15</v>
      </c>
      <c r="H147" s="3" t="n">
        <f aca="false">SUM(C147:C163)</f>
        <v>178239742</v>
      </c>
    </row>
    <row r="148" customFormat="false" ht="15" hidden="false" customHeight="false" outlineLevel="0" collapsed="false">
      <c r="A148" s="0" t="n">
        <v>27</v>
      </c>
      <c r="B148" s="0" t="s">
        <v>4066</v>
      </c>
      <c r="C148" s="3" t="n">
        <v>44928923</v>
      </c>
      <c r="D148" s="21" t="n">
        <f aca="false">C148/$C$2*100</f>
        <v>14.5520881989232</v>
      </c>
      <c r="E148" s="0" t="n">
        <v>2012</v>
      </c>
      <c r="F148" s="0" t="s">
        <v>3812</v>
      </c>
      <c r="G148" s="0" t="n">
        <v>15</v>
      </c>
    </row>
    <row r="149" customFormat="false" ht="15" hidden="false" customHeight="false" outlineLevel="0" collapsed="false">
      <c r="A149" s="0" t="n">
        <v>50</v>
      </c>
      <c r="B149" s="0" t="s">
        <v>4067</v>
      </c>
      <c r="C149" s="3" t="n">
        <v>20252223</v>
      </c>
      <c r="D149" s="21" t="n">
        <f aca="false">C149/$C$2*100</f>
        <v>6.55951925044501</v>
      </c>
      <c r="E149" s="0" t="n">
        <v>2007</v>
      </c>
      <c r="F149" s="0" t="s">
        <v>3812</v>
      </c>
      <c r="G149" s="0" t="n">
        <v>15</v>
      </c>
    </row>
    <row r="150" customFormat="false" ht="15" hidden="false" customHeight="false" outlineLevel="0" collapsed="false">
      <c r="A150" s="0" t="n">
        <v>56</v>
      </c>
      <c r="B150" s="0" t="s">
        <v>4068</v>
      </c>
      <c r="C150" s="3" t="n">
        <v>12209846</v>
      </c>
      <c r="D150" s="21" t="n">
        <f aca="false">C150/$C$2*100</f>
        <v>3.95466314399012</v>
      </c>
      <c r="E150" s="0" t="n">
        <v>1993</v>
      </c>
      <c r="F150" s="0" t="s">
        <v>3812</v>
      </c>
      <c r="G150" s="0" t="n">
        <v>15</v>
      </c>
    </row>
    <row r="151" customFormat="false" ht="15" hidden="false" customHeight="false" outlineLevel="0" collapsed="false">
      <c r="A151" s="0" t="n">
        <v>66</v>
      </c>
      <c r="B151" s="0" t="s">
        <v>4069</v>
      </c>
      <c r="C151" s="3" t="n">
        <v>13077160</v>
      </c>
      <c r="D151" s="21" t="n">
        <f aca="false">C151/$C$2*100</f>
        <v>4.23557862073459</v>
      </c>
      <c r="E151" s="0" t="n">
        <v>2008</v>
      </c>
      <c r="F151" s="0" t="s">
        <v>3812</v>
      </c>
      <c r="G151" s="0" t="n">
        <v>15</v>
      </c>
    </row>
    <row r="152" customFormat="false" ht="15" hidden="false" customHeight="false" outlineLevel="0" collapsed="false">
      <c r="A152" s="0" t="n">
        <v>69</v>
      </c>
      <c r="B152" s="0" t="s">
        <v>4070</v>
      </c>
      <c r="C152" s="3" t="n">
        <v>13046508</v>
      </c>
      <c r="D152" s="21" t="n">
        <f aca="false">C152/$C$2*100</f>
        <v>4.22565070397876</v>
      </c>
      <c r="E152" s="0" t="n">
        <v>2010</v>
      </c>
      <c r="F152" s="0" t="s">
        <v>3812</v>
      </c>
      <c r="G152" s="0" t="n">
        <v>15</v>
      </c>
    </row>
    <row r="153" customFormat="false" ht="15" hidden="false" customHeight="false" outlineLevel="0" collapsed="false">
      <c r="A153" s="0" t="n">
        <v>73</v>
      </c>
      <c r="B153" s="0" t="s">
        <v>4071</v>
      </c>
      <c r="C153" s="3" t="n">
        <v>13061239</v>
      </c>
      <c r="D153" s="21" t="n">
        <f aca="false">C153/$C$2*100</f>
        <v>4.23042194702098</v>
      </c>
      <c r="E153" s="0" t="n">
        <v>2012</v>
      </c>
      <c r="F153" s="0" t="s">
        <v>3812</v>
      </c>
      <c r="G153" s="0" t="n">
        <v>15</v>
      </c>
    </row>
    <row r="154" customFormat="false" ht="15" hidden="false" customHeight="false" outlineLevel="0" collapsed="false">
      <c r="A154" s="0" t="n">
        <v>144</v>
      </c>
      <c r="B154" s="0" t="s">
        <v>4072</v>
      </c>
      <c r="C154" s="3" t="n">
        <v>2133077</v>
      </c>
      <c r="D154" s="21" t="n">
        <f aca="false">C154/$C$2*100</f>
        <v>0.690885126249177</v>
      </c>
      <c r="E154" s="0" t="n">
        <v>2011</v>
      </c>
      <c r="F154" s="0" t="s">
        <v>3812</v>
      </c>
      <c r="G154" s="0" t="n">
        <v>15</v>
      </c>
    </row>
    <row r="155" customFormat="false" ht="15" hidden="false" customHeight="false" outlineLevel="0" collapsed="false">
      <c r="A155" s="0" t="n">
        <v>145</v>
      </c>
      <c r="B155" s="0" t="s">
        <v>4073</v>
      </c>
      <c r="C155" s="3" t="n">
        <v>2038228</v>
      </c>
      <c r="D155" s="21" t="n">
        <f aca="false">C155/$C$2*100</f>
        <v>0.660164358391473</v>
      </c>
      <c r="E155" s="0" t="n">
        <v>2011</v>
      </c>
      <c r="F155" s="0" t="s">
        <v>3812</v>
      </c>
      <c r="G155" s="0" t="n">
        <v>15</v>
      </c>
    </row>
    <row r="156" customFormat="false" ht="15" hidden="false" customHeight="false" outlineLevel="0" collapsed="false">
      <c r="A156" s="0" t="n">
        <v>151</v>
      </c>
      <c r="B156" s="0" t="s">
        <v>4074</v>
      </c>
      <c r="C156" s="3" t="n">
        <v>1876633</v>
      </c>
      <c r="D156" s="21" t="n">
        <f aca="false">C156/$C$2*100</f>
        <v>0.607825140455957</v>
      </c>
      <c r="E156" s="0" t="n">
        <v>2006</v>
      </c>
      <c r="F156" s="0" t="s">
        <v>3812</v>
      </c>
      <c r="G156" s="0" t="n">
        <v>15</v>
      </c>
    </row>
    <row r="157" customFormat="false" ht="15" hidden="false" customHeight="false" outlineLevel="0" collapsed="false">
      <c r="A157" s="0" t="n">
        <v>157</v>
      </c>
      <c r="B157" s="0" t="s">
        <v>4075</v>
      </c>
      <c r="C157" s="3" t="n">
        <v>1237091</v>
      </c>
      <c r="D157" s="21" t="n">
        <f aca="false">C157/$C$2*100</f>
        <v>0.400683037563445</v>
      </c>
      <c r="E157" s="0" t="n">
        <v>2011</v>
      </c>
      <c r="F157" s="0" t="s">
        <v>3812</v>
      </c>
      <c r="G157" s="0" t="n">
        <v>15</v>
      </c>
    </row>
    <row r="158" customFormat="false" ht="15" hidden="false" customHeight="false" outlineLevel="0" collapsed="false">
      <c r="A158" s="0" t="n">
        <v>159</v>
      </c>
      <c r="B158" s="0" t="s">
        <v>4076</v>
      </c>
      <c r="C158" s="3" t="n">
        <v>1018449</v>
      </c>
      <c r="D158" s="21" t="n">
        <f aca="false">C158/$C$2*100</f>
        <v>0.329866791467607</v>
      </c>
      <c r="E158" s="0" t="n">
        <v>2007</v>
      </c>
      <c r="F158" s="0" t="s">
        <v>3812</v>
      </c>
      <c r="G158" s="0" t="n">
        <v>15</v>
      </c>
    </row>
    <row r="159" customFormat="false" ht="15" hidden="false" customHeight="false" outlineLevel="0" collapsed="false">
      <c r="A159" s="0" t="n">
        <v>163</v>
      </c>
      <c r="B159" s="0" t="s">
        <v>4077</v>
      </c>
      <c r="C159" s="3" t="n">
        <v>706300</v>
      </c>
      <c r="D159" s="21" t="n">
        <f aca="false">C159/$C$2*100</f>
        <v>0.228764439666169</v>
      </c>
      <c r="E159" s="0" t="n">
        <v>1999</v>
      </c>
      <c r="F159" s="0" t="s">
        <v>3812</v>
      </c>
      <c r="G159" s="0" t="n">
        <v>15</v>
      </c>
    </row>
    <row r="160" customFormat="false" ht="15" hidden="false" customHeight="false" outlineLevel="0" collapsed="false">
      <c r="A160" s="0" t="n">
        <v>164</v>
      </c>
      <c r="B160" s="0" t="s">
        <v>4078</v>
      </c>
      <c r="C160" s="3" t="n">
        <v>575660</v>
      </c>
      <c r="D160" s="21" t="n">
        <f aca="false">C160/$C$2*100</f>
        <v>0.186451277556601</v>
      </c>
      <c r="E160" s="0" t="n">
        <v>2003</v>
      </c>
      <c r="F160" s="0" t="s">
        <v>3812</v>
      </c>
      <c r="G160" s="0" t="n">
        <v>15</v>
      </c>
    </row>
    <row r="161" customFormat="false" ht="15" hidden="false" customHeight="false" outlineLevel="0" collapsed="false">
      <c r="A161" s="0" t="n">
        <v>187</v>
      </c>
      <c r="B161" s="0" t="s">
        <v>4079</v>
      </c>
      <c r="C161" s="3" t="n">
        <v>212645</v>
      </c>
      <c r="D161" s="21" t="n">
        <f aca="false">C161/$C$2*100</f>
        <v>0.0688738698468251</v>
      </c>
      <c r="E161" s="20" t="n">
        <v>2012</v>
      </c>
      <c r="F161" s="0" t="s">
        <v>3812</v>
      </c>
      <c r="G161" s="0" t="n">
        <v>15</v>
      </c>
    </row>
    <row r="162" customFormat="false" ht="15" hidden="false" customHeight="false" outlineLevel="0" collapsed="false">
      <c r="A162" s="0" t="n">
        <v>201</v>
      </c>
      <c r="B162" s="0" t="s">
        <v>4080</v>
      </c>
      <c r="C162" s="3" t="n">
        <v>90945</v>
      </c>
      <c r="D162" s="21" t="n">
        <f aca="false">C162/$C$2*100</f>
        <v>0.0294562961424887</v>
      </c>
      <c r="E162" s="0" t="n">
        <v>2010</v>
      </c>
      <c r="F162" s="0" t="s">
        <v>3812</v>
      </c>
      <c r="G162" s="0" t="n">
        <v>15</v>
      </c>
    </row>
    <row r="163" customFormat="false" ht="15" hidden="false" customHeight="false" outlineLevel="0" collapsed="false">
      <c r="A163" s="0" t="n">
        <v>234</v>
      </c>
      <c r="B163" s="0" t="s">
        <v>4081</v>
      </c>
      <c r="C163" s="3" t="n">
        <v>4255</v>
      </c>
      <c r="D163" s="21" t="n">
        <f aca="false">C163/$C$2*100</f>
        <v>0.00137815756870954</v>
      </c>
      <c r="E163" s="0" t="n">
        <v>2008</v>
      </c>
      <c r="F163" s="0" t="s">
        <v>3812</v>
      </c>
      <c r="G163" s="0" t="n">
        <v>15</v>
      </c>
    </row>
    <row r="164" customFormat="false" ht="15" hidden="false" customHeight="false" outlineLevel="0" collapsed="false">
      <c r="A164" s="0" t="n">
        <v>1</v>
      </c>
      <c r="B164" s="0" t="s">
        <v>4082</v>
      </c>
      <c r="C164" s="3" t="n">
        <v>1339724852</v>
      </c>
      <c r="D164" s="21" t="n">
        <f aca="false">C164/$C$2*100</f>
        <v>433.925251415293</v>
      </c>
      <c r="E164" s="0" t="n">
        <v>2010</v>
      </c>
      <c r="F164" s="0" t="s">
        <v>4083</v>
      </c>
      <c r="G164" s="0" t="n">
        <v>16</v>
      </c>
      <c r="H164" s="3" t="n">
        <f aca="false">SUM(C164:C168)</f>
        <v>1372404545</v>
      </c>
    </row>
    <row r="165" customFormat="false" ht="15" hidden="false" customHeight="false" outlineLevel="0" collapsed="false">
      <c r="A165" s="0" t="n">
        <v>53</v>
      </c>
      <c r="B165" s="0" t="s">
        <v>4084</v>
      </c>
      <c r="C165" s="3" t="n">
        <v>22300929</v>
      </c>
      <c r="D165" s="21" t="n">
        <f aca="false">C165/$C$2*100</f>
        <v>7.22307734209263</v>
      </c>
      <c r="E165" s="0" t="n">
        <v>2000</v>
      </c>
      <c r="F165" s="0" t="s">
        <v>4083</v>
      </c>
      <c r="G165" s="0" t="n">
        <v>16</v>
      </c>
    </row>
    <row r="166" customFormat="false" ht="15" hidden="false" customHeight="false" outlineLevel="0" collapsed="false">
      <c r="A166" s="0" t="n">
        <v>100</v>
      </c>
      <c r="B166" s="0" t="s">
        <v>4085</v>
      </c>
      <c r="C166" s="3" t="n">
        <v>7071576</v>
      </c>
      <c r="D166" s="21" t="n">
        <f aca="false">C166/$C$2*100</f>
        <v>2.29042208862627</v>
      </c>
      <c r="E166" s="0" t="n">
        <v>2011</v>
      </c>
      <c r="F166" s="0" t="s">
        <v>4083</v>
      </c>
      <c r="G166" s="0" t="n">
        <v>16</v>
      </c>
    </row>
    <row r="167" customFormat="false" ht="15" hidden="false" customHeight="false" outlineLevel="0" collapsed="false">
      <c r="A167" s="0" t="n">
        <v>137</v>
      </c>
      <c r="B167" s="0" t="s">
        <v>4086</v>
      </c>
      <c r="C167" s="3" t="n">
        <v>2754685</v>
      </c>
      <c r="D167" s="21" t="n">
        <f aca="false">C167/$C$2*100</f>
        <v>0.892218562199917</v>
      </c>
      <c r="E167" s="0" t="n">
        <v>2010</v>
      </c>
      <c r="F167" s="0" t="s">
        <v>4083</v>
      </c>
      <c r="G167" s="0" t="n">
        <v>16</v>
      </c>
    </row>
    <row r="168" customFormat="false" ht="15" hidden="false" customHeight="false" outlineLevel="0" collapsed="false">
      <c r="A168" s="0" t="n">
        <v>167</v>
      </c>
      <c r="B168" s="0" t="s">
        <v>4087</v>
      </c>
      <c r="C168" s="3" t="n">
        <v>552503</v>
      </c>
      <c r="D168" s="21" t="n">
        <f aca="false">C168/$C$2*100</f>
        <v>0.17895092624788</v>
      </c>
      <c r="E168" s="0" t="n">
        <v>2011</v>
      </c>
      <c r="F168" s="0" t="s">
        <v>4083</v>
      </c>
      <c r="G168" s="0" t="n">
        <v>16</v>
      </c>
    </row>
    <row r="169" customFormat="false" ht="15" hidden="false" customHeight="false" outlineLevel="0" collapsed="false">
      <c r="A169" s="0" t="n">
        <v>2</v>
      </c>
      <c r="B169" s="0" t="s">
        <v>4088</v>
      </c>
      <c r="C169" s="3" t="n">
        <v>1210854977</v>
      </c>
      <c r="D169" s="21" t="n">
        <f aca="false">C169/$C$2*100</f>
        <v>392.185417429417</v>
      </c>
      <c r="E169" s="0" t="n">
        <v>2011</v>
      </c>
      <c r="F169" s="0" t="s">
        <v>4083</v>
      </c>
      <c r="G169" s="0" t="n">
        <v>17</v>
      </c>
      <c r="H169" s="3" t="n">
        <f aca="false">SUM(C169:C173)</f>
        <v>1258722191</v>
      </c>
    </row>
    <row r="170" customFormat="false" ht="15" hidden="false" customHeight="false" outlineLevel="0" collapsed="false">
      <c r="A170" s="0" t="n">
        <v>45</v>
      </c>
      <c r="B170" s="0" t="s">
        <v>4089</v>
      </c>
      <c r="C170" s="3" t="n">
        <v>26494094</v>
      </c>
      <c r="D170" s="21" t="n">
        <f aca="false">C170/$C$2*100</f>
        <v>8.58120709099932</v>
      </c>
      <c r="E170" s="0" t="n">
        <v>2011</v>
      </c>
      <c r="F170" s="0" t="s">
        <v>4083</v>
      </c>
      <c r="G170" s="0" t="n">
        <v>17</v>
      </c>
    </row>
    <row r="171" customFormat="false" ht="15" hidden="false" customHeight="false" outlineLevel="0" collapsed="false">
      <c r="A171" s="0" t="n">
        <v>58</v>
      </c>
      <c r="B171" s="0" t="s">
        <v>4090</v>
      </c>
      <c r="C171" s="3" t="n">
        <v>20359439</v>
      </c>
      <c r="D171" s="21" t="n">
        <f aca="false">C171/$C$2*100</f>
        <v>6.59424558226328</v>
      </c>
      <c r="E171" s="0" t="n">
        <v>2012</v>
      </c>
      <c r="F171" s="0" t="s">
        <v>4083</v>
      </c>
      <c r="G171" s="0" t="n">
        <v>17</v>
      </c>
    </row>
    <row r="172" customFormat="false" ht="15" hidden="false" customHeight="false" outlineLevel="0" collapsed="false">
      <c r="A172" s="0" t="n">
        <v>165</v>
      </c>
      <c r="B172" s="0" t="s">
        <v>4091</v>
      </c>
      <c r="C172" s="3" t="n">
        <v>672425</v>
      </c>
      <c r="D172" s="21" t="n">
        <f aca="false">C172/$C$2*100</f>
        <v>0.217792621184375</v>
      </c>
      <c r="E172" s="0" t="n">
        <v>2005</v>
      </c>
      <c r="F172" s="0" t="s">
        <v>4083</v>
      </c>
      <c r="G172" s="0" t="n">
        <v>17</v>
      </c>
    </row>
    <row r="173" customFormat="false" ht="15" hidden="false" customHeight="false" outlineLevel="0" collapsed="false">
      <c r="A173" s="0" t="n">
        <v>180</v>
      </c>
      <c r="B173" s="0" t="s">
        <v>4092</v>
      </c>
      <c r="C173" s="3" t="n">
        <v>341256</v>
      </c>
      <c r="D173" s="21" t="n">
        <f aca="false">C173/$C$2*100</f>
        <v>0.110529856467108</v>
      </c>
      <c r="E173" s="0" t="n">
        <v>2014</v>
      </c>
      <c r="F173" s="0" t="s">
        <v>4083</v>
      </c>
      <c r="G173" s="0" t="n">
        <v>17</v>
      </c>
    </row>
    <row r="174" customFormat="false" ht="15" hidden="false" customHeight="false" outlineLevel="0" collapsed="false">
      <c r="A174" s="0" t="n">
        <v>4</v>
      </c>
      <c r="B174" s="0" t="s">
        <v>4093</v>
      </c>
      <c r="C174" s="3" t="n">
        <v>237641326</v>
      </c>
      <c r="D174" s="21" t="n">
        <f aca="false">C174/$C$2*100</f>
        <v>76.9699628825081</v>
      </c>
      <c r="E174" s="0" t="n">
        <v>2010</v>
      </c>
      <c r="F174" s="0" t="s">
        <v>4083</v>
      </c>
      <c r="G174" s="0" t="n">
        <v>18</v>
      </c>
      <c r="H174" s="3" t="n">
        <f aca="false">SUM(C174:C178)</f>
        <v>270438622</v>
      </c>
    </row>
    <row r="175" customFormat="false" ht="15" hidden="false" customHeight="false" outlineLevel="0" collapsed="false">
      <c r="A175" s="0" t="n">
        <v>44</v>
      </c>
      <c r="B175" s="0" t="s">
        <v>4094</v>
      </c>
      <c r="C175" s="3" t="n">
        <v>27565621</v>
      </c>
      <c r="D175" s="21" t="n">
        <f aca="false">C175/$C$2*100</f>
        <v>8.9282653859762</v>
      </c>
      <c r="E175" s="0" t="n">
        <v>2010</v>
      </c>
      <c r="F175" s="0" t="s">
        <v>4083</v>
      </c>
      <c r="G175" s="0" t="n">
        <v>18</v>
      </c>
    </row>
    <row r="176" customFormat="false" ht="15" hidden="false" customHeight="false" outlineLevel="0" collapsed="false">
      <c r="A176" s="0" t="n">
        <v>115</v>
      </c>
      <c r="B176" s="0" t="s">
        <v>4095</v>
      </c>
      <c r="C176" s="3" t="n">
        <v>3771721</v>
      </c>
      <c r="D176" s="21" t="n">
        <f aca="false">C176/$C$2*100</f>
        <v>1.22162769523166</v>
      </c>
      <c r="E176" s="0" t="n">
        <v>2010</v>
      </c>
      <c r="F176" s="0" t="s">
        <v>4083</v>
      </c>
      <c r="G176" s="0" t="n">
        <v>18</v>
      </c>
    </row>
    <row r="177" customFormat="false" ht="15" hidden="false" customHeight="false" outlineLevel="0" collapsed="false">
      <c r="A177" s="0" t="n">
        <v>158</v>
      </c>
      <c r="B177" s="0" t="s">
        <v>4096</v>
      </c>
      <c r="C177" s="3" t="n">
        <v>1066582</v>
      </c>
      <c r="D177" s="21" t="n">
        <f aca="false">C177/$C$2*100</f>
        <v>0.34545665239703</v>
      </c>
      <c r="E177" s="0" t="n">
        <v>2010</v>
      </c>
      <c r="F177" s="0" t="s">
        <v>4083</v>
      </c>
      <c r="G177" s="0" t="n">
        <v>18</v>
      </c>
    </row>
    <row r="178" customFormat="false" ht="15" hidden="false" customHeight="false" outlineLevel="0" collapsed="false">
      <c r="A178" s="0" t="n">
        <v>175</v>
      </c>
      <c r="B178" s="0" t="s">
        <v>4097</v>
      </c>
      <c r="C178" s="3" t="n">
        <v>393372</v>
      </c>
      <c r="D178" s="21" t="n">
        <f aca="false">C178/$C$2*100</f>
        <v>0.127409776526066</v>
      </c>
      <c r="E178" s="0" t="n">
        <v>2011</v>
      </c>
      <c r="F178" s="0" t="s">
        <v>4083</v>
      </c>
      <c r="G178" s="0" t="n">
        <v>18</v>
      </c>
    </row>
    <row r="179" customFormat="false" ht="15" hidden="false" customHeight="false" outlineLevel="0" collapsed="false">
      <c r="A179" s="0" t="n">
        <v>8</v>
      </c>
      <c r="B179" s="0" t="s">
        <v>4098</v>
      </c>
      <c r="C179" s="3" t="n">
        <v>149772364</v>
      </c>
      <c r="D179" s="21" t="n">
        <f aca="false">C179/$C$2*100</f>
        <v>48.5099687497346</v>
      </c>
      <c r="E179" s="0" t="n">
        <v>2011</v>
      </c>
      <c r="F179" s="0" t="s">
        <v>4083</v>
      </c>
      <c r="G179" s="0" t="n">
        <v>19</v>
      </c>
      <c r="H179" s="3" t="n">
        <f aca="false">SUM(C179:C179)</f>
        <v>149772364</v>
      </c>
    </row>
    <row r="180" customFormat="false" ht="15" hidden="false" customHeight="false" outlineLevel="0" collapsed="false">
      <c r="A180" s="0" t="n">
        <v>6</v>
      </c>
      <c r="B180" s="0" t="s">
        <v>4099</v>
      </c>
      <c r="C180" s="3" t="n">
        <v>132352279</v>
      </c>
      <c r="D180" s="21" t="n">
        <f aca="false">C180/$C$2*100</f>
        <v>42.8677544159359</v>
      </c>
      <c r="E180" s="0" t="n">
        <v>1998</v>
      </c>
      <c r="F180" s="0" t="s">
        <v>4083</v>
      </c>
      <c r="G180" s="0" t="n">
        <v>20</v>
      </c>
      <c r="H180" s="3" t="n">
        <f aca="false">SUM(C180:C186)</f>
        <v>216127930</v>
      </c>
    </row>
    <row r="181" customFormat="false" ht="15" hidden="false" customHeight="false" outlineLevel="0" collapsed="false">
      <c r="A181" s="0" t="n">
        <v>41</v>
      </c>
      <c r="B181" s="0" t="s">
        <v>4100</v>
      </c>
      <c r="C181" s="3" t="n">
        <v>21703000</v>
      </c>
      <c r="D181" s="21" t="n">
        <f aca="false">C181/$C$2*100</f>
        <v>7.02941332871991</v>
      </c>
      <c r="E181" s="20" t="n">
        <v>2014</v>
      </c>
      <c r="F181" s="0" t="s">
        <v>4083</v>
      </c>
      <c r="G181" s="0" t="n">
        <v>20</v>
      </c>
    </row>
    <row r="182" customFormat="false" ht="15" hidden="false" customHeight="false" outlineLevel="0" collapsed="false">
      <c r="A182" s="0" t="n">
        <v>47</v>
      </c>
      <c r="B182" s="0" t="s">
        <v>4101</v>
      </c>
      <c r="C182" s="3" t="n">
        <v>28397412</v>
      </c>
      <c r="D182" s="21" t="n">
        <f aca="false">C182/$C$2*100</f>
        <v>9.19767527134271</v>
      </c>
      <c r="E182" s="0" t="n">
        <v>2010</v>
      </c>
      <c r="F182" s="0" t="s">
        <v>4083</v>
      </c>
      <c r="G182" s="0" t="n">
        <v>20</v>
      </c>
    </row>
    <row r="183" customFormat="false" ht="15" hidden="false" customHeight="false" outlineLevel="0" collapsed="false">
      <c r="A183" s="0" t="n">
        <v>64</v>
      </c>
      <c r="B183" s="0" t="s">
        <v>4102</v>
      </c>
      <c r="C183" s="3" t="n">
        <v>16009597</v>
      </c>
      <c r="D183" s="21" t="n">
        <f aca="false">C183/$C$2*100</f>
        <v>5.18536951293528</v>
      </c>
      <c r="E183" s="0" t="n">
        <v>2009</v>
      </c>
      <c r="F183" s="0" t="s">
        <v>4083</v>
      </c>
      <c r="G183" s="0" t="n">
        <v>20</v>
      </c>
    </row>
    <row r="184" customFormat="false" ht="15" hidden="false" customHeight="false" outlineLevel="0" collapsed="false">
      <c r="A184" s="0" t="n">
        <v>96</v>
      </c>
      <c r="B184" s="0" t="s">
        <v>4103</v>
      </c>
      <c r="C184" s="3" t="n">
        <v>7564502</v>
      </c>
      <c r="D184" s="21" t="n">
        <f aca="false">C184/$C$2*100</f>
        <v>2.45007654167297</v>
      </c>
      <c r="E184" s="0" t="n">
        <v>2010</v>
      </c>
      <c r="F184" s="0" t="s">
        <v>4083</v>
      </c>
      <c r="G184" s="0" t="n">
        <v>20</v>
      </c>
    </row>
    <row r="185" customFormat="false" ht="15" hidden="false" customHeight="false" outlineLevel="0" collapsed="false">
      <c r="A185" s="0" t="n">
        <v>112</v>
      </c>
      <c r="B185" s="0" t="s">
        <v>4104</v>
      </c>
      <c r="C185" s="3" t="n">
        <v>5107640</v>
      </c>
      <c r="D185" s="21" t="n">
        <f aca="false">C185/$C$2*100</f>
        <v>1.65432026421707</v>
      </c>
      <c r="E185" s="0" t="n">
        <v>2009</v>
      </c>
      <c r="F185" s="0" t="s">
        <v>4083</v>
      </c>
      <c r="G185" s="0" t="n">
        <v>20</v>
      </c>
    </row>
    <row r="186" customFormat="false" ht="15" hidden="false" customHeight="false" outlineLevel="0" collapsed="false">
      <c r="A186" s="0" t="n">
        <v>119</v>
      </c>
      <c r="B186" s="0" t="s">
        <v>4105</v>
      </c>
      <c r="C186" s="3" t="n">
        <v>4993500</v>
      </c>
      <c r="D186" s="21" t="n">
        <f aca="false">C186/$C$2*100</f>
        <v>1.61735130889568</v>
      </c>
      <c r="E186" s="0" t="n">
        <v>1995</v>
      </c>
      <c r="F186" s="0" t="s">
        <v>4083</v>
      </c>
      <c r="G186" s="0" t="n">
        <v>20</v>
      </c>
    </row>
    <row r="187" customFormat="false" ht="15" hidden="false" customHeight="false" outlineLevel="0" collapsed="false">
      <c r="A187" s="0" t="n">
        <v>10</v>
      </c>
      <c r="B187" s="0" t="s">
        <v>4106</v>
      </c>
      <c r="C187" s="3" t="n">
        <v>128057352</v>
      </c>
      <c r="D187" s="21" t="n">
        <f aca="false">C187/$C$2*100</f>
        <v>41.4766648384729</v>
      </c>
      <c r="E187" s="0" t="n">
        <v>2010</v>
      </c>
      <c r="F187" s="0" t="s">
        <v>4083</v>
      </c>
      <c r="G187" s="0" t="n">
        <v>21</v>
      </c>
      <c r="H187" s="3" t="n">
        <f aca="false">SUM(C187:C189)</f>
        <v>199626383</v>
      </c>
    </row>
    <row r="188" customFormat="false" ht="15" hidden="false" customHeight="false" outlineLevel="0" collapsed="false">
      <c r="A188" s="0" t="n">
        <v>26</v>
      </c>
      <c r="B188" s="0" t="s">
        <v>4107</v>
      </c>
      <c r="C188" s="3" t="n">
        <v>48219172</v>
      </c>
      <c r="D188" s="21" t="n">
        <f aca="false">C188/$C$2*100</f>
        <v>15.6177712922931</v>
      </c>
      <c r="E188" s="0" t="n">
        <v>2010</v>
      </c>
      <c r="F188" s="0" t="s">
        <v>4083</v>
      </c>
      <c r="G188" s="0" t="n">
        <v>21</v>
      </c>
    </row>
    <row r="189" customFormat="false" ht="15" hidden="false" customHeight="false" outlineLevel="0" collapsed="false">
      <c r="A189" s="0" t="n">
        <v>49</v>
      </c>
      <c r="B189" s="0" t="s">
        <v>4108</v>
      </c>
      <c r="C189" s="3" t="n">
        <v>23349859</v>
      </c>
      <c r="D189" s="21" t="n">
        <f aca="false">C189/$C$2*100</f>
        <v>7.56281666490027</v>
      </c>
      <c r="E189" s="0" t="n">
        <v>2008</v>
      </c>
      <c r="F189" s="0" t="s">
        <v>4083</v>
      </c>
      <c r="G189" s="0" t="n">
        <v>21</v>
      </c>
    </row>
    <row r="190" customFormat="false" ht="15" hidden="false" customHeight="false" outlineLevel="0" collapsed="false">
      <c r="A190" s="0" t="n">
        <v>18</v>
      </c>
      <c r="B190" s="0" t="s">
        <v>4109</v>
      </c>
      <c r="C190" s="3" t="n">
        <v>70586256</v>
      </c>
      <c r="D190" s="21" t="n">
        <f aca="false">C190/$C$2*100</f>
        <v>22.8622756646932</v>
      </c>
      <c r="E190" s="0" t="n">
        <v>2007</v>
      </c>
      <c r="F190" s="0" t="s">
        <v>4083</v>
      </c>
      <c r="G190" s="0" t="n">
        <v>22</v>
      </c>
      <c r="H190" s="3" t="n">
        <f aca="false">SUM(C190:C199)</f>
        <v>125080966</v>
      </c>
    </row>
    <row r="191" customFormat="false" ht="15" hidden="false" customHeight="false" outlineLevel="0" collapsed="false">
      <c r="A191" s="0" t="n">
        <v>55</v>
      </c>
      <c r="B191" s="0" t="s">
        <v>4110</v>
      </c>
      <c r="C191" s="3" t="n">
        <v>17920844</v>
      </c>
      <c r="D191" s="21" t="n">
        <f aca="false">C191/$C$2*100</f>
        <v>5.80440582755888</v>
      </c>
      <c r="E191" s="0" t="n">
        <v>2004</v>
      </c>
      <c r="F191" s="0" t="s">
        <v>4083</v>
      </c>
      <c r="G191" s="0" t="n">
        <v>22</v>
      </c>
    </row>
    <row r="192" customFormat="false" ht="15" hidden="false" customHeight="false" outlineLevel="0" collapsed="false">
      <c r="A192" s="0" t="n">
        <v>91</v>
      </c>
      <c r="B192" s="0" t="s">
        <v>4111</v>
      </c>
      <c r="C192" s="3" t="n">
        <v>8922447</v>
      </c>
      <c r="D192" s="21" t="n">
        <f aca="false">C192/$C$2*100</f>
        <v>2.88990314088361</v>
      </c>
      <c r="E192" s="0" t="n">
        <v>2009</v>
      </c>
      <c r="F192" s="0" t="s">
        <v>4083</v>
      </c>
      <c r="G192" s="0" t="n">
        <v>22</v>
      </c>
    </row>
    <row r="193" customFormat="false" ht="15" hidden="false" customHeight="false" outlineLevel="0" collapsed="false">
      <c r="A193" s="0" t="n">
        <v>97</v>
      </c>
      <c r="B193" s="0" t="s">
        <v>4112</v>
      </c>
      <c r="C193" s="3" t="n">
        <v>7412200</v>
      </c>
      <c r="D193" s="21" t="n">
        <f aca="false">C193/$C$2*100</f>
        <v>2.40074724577882</v>
      </c>
      <c r="E193" s="0" t="n">
        <v>2006</v>
      </c>
      <c r="F193" s="0" t="s">
        <v>4083</v>
      </c>
      <c r="G193" s="0" t="n">
        <v>22</v>
      </c>
    </row>
    <row r="194" customFormat="false" ht="15" hidden="false" customHeight="false" outlineLevel="0" collapsed="false">
      <c r="A194" s="0" t="n">
        <v>106</v>
      </c>
      <c r="B194" s="0" t="s">
        <v>4113</v>
      </c>
      <c r="C194" s="3" t="n">
        <v>5103639</v>
      </c>
      <c r="D194" s="21" t="n">
        <f aca="false">C194/$C$2*100</f>
        <v>1.65302437504376</v>
      </c>
      <c r="E194" s="0" t="n">
        <v>2004</v>
      </c>
      <c r="F194" s="0" t="s">
        <v>4083</v>
      </c>
      <c r="G194" s="0" t="n">
        <v>22</v>
      </c>
    </row>
    <row r="195" customFormat="false" ht="15" hidden="false" customHeight="false" outlineLevel="0" collapsed="false">
      <c r="A195" s="0" t="n">
        <v>122</v>
      </c>
      <c r="B195" s="0" t="s">
        <v>4114</v>
      </c>
      <c r="C195" s="3" t="n">
        <v>3787546</v>
      </c>
      <c r="D195" s="21" t="n">
        <f aca="false">C195/$C$2*100</f>
        <v>1.22675327537851</v>
      </c>
      <c r="E195" s="0" t="n">
        <v>2007</v>
      </c>
      <c r="F195" s="0" t="s">
        <v>4083</v>
      </c>
      <c r="G195" s="0" t="n">
        <v>22</v>
      </c>
    </row>
    <row r="196" customFormat="false" ht="15" hidden="false" customHeight="false" outlineLevel="0" collapsed="false">
      <c r="A196" s="0" t="n">
        <v>125</v>
      </c>
      <c r="B196" s="0" t="s">
        <v>4115</v>
      </c>
      <c r="C196" s="3" t="n">
        <v>3759138</v>
      </c>
      <c r="D196" s="21" t="n">
        <f aca="false">C196/$C$2*100</f>
        <v>1.21755217074587</v>
      </c>
      <c r="E196" s="20" t="n">
        <v>2005</v>
      </c>
      <c r="F196" s="0" t="s">
        <v>4083</v>
      </c>
      <c r="G196" s="0" t="n">
        <v>22</v>
      </c>
    </row>
    <row r="197" customFormat="false" ht="15" hidden="false" customHeight="false" outlineLevel="0" collapsed="false">
      <c r="A197" s="0" t="n">
        <v>132</v>
      </c>
      <c r="B197" s="0" t="s">
        <v>4116</v>
      </c>
      <c r="C197" s="3" t="n">
        <v>3729635</v>
      </c>
      <c r="D197" s="21" t="n">
        <f aca="false">C197/$C$2*100</f>
        <v>1.20799640511728</v>
      </c>
      <c r="E197" s="0" t="n">
        <v>2014</v>
      </c>
      <c r="F197" s="0" t="s">
        <v>4083</v>
      </c>
      <c r="G197" s="0" t="n">
        <v>22</v>
      </c>
    </row>
    <row r="198" customFormat="false" ht="15" hidden="false" customHeight="false" outlineLevel="0" collapsed="false">
      <c r="A198" s="0" t="n">
        <v>138</v>
      </c>
      <c r="B198" s="0" t="s">
        <v>4117</v>
      </c>
      <c r="C198" s="3" t="n">
        <v>3018854</v>
      </c>
      <c r="D198" s="21" t="n">
        <f aca="false">C198/$C$2*100</f>
        <v>0.977780608443967</v>
      </c>
      <c r="E198" s="0" t="n">
        <v>2011</v>
      </c>
      <c r="F198" s="0" t="s">
        <v>4083</v>
      </c>
      <c r="G198" s="0" t="n">
        <v>22</v>
      </c>
    </row>
    <row r="199" customFormat="false" ht="15" hidden="false" customHeight="false" outlineLevel="0" collapsed="false">
      <c r="A199" s="0" t="n">
        <v>161</v>
      </c>
      <c r="B199" s="0" t="s">
        <v>4118</v>
      </c>
      <c r="C199" s="3" t="n">
        <v>840407</v>
      </c>
      <c r="D199" s="21" t="n">
        <f aca="false">C199/$C$2*100</f>
        <v>0.272200532983897</v>
      </c>
      <c r="E199" s="0" t="n">
        <v>2011</v>
      </c>
      <c r="F199" s="0" t="s">
        <v>3903</v>
      </c>
      <c r="G199" s="0" t="n">
        <v>22</v>
      </c>
    </row>
    <row r="200" customFormat="false" ht="15" hidden="false" customHeight="false" outlineLevel="0" collapsed="false">
      <c r="A200" s="0" t="n">
        <v>17</v>
      </c>
      <c r="B200" s="0" t="s">
        <v>4119</v>
      </c>
      <c r="C200" s="3" t="n">
        <v>75149669</v>
      </c>
      <c r="D200" s="21" t="n">
        <f aca="false">C200/$C$2*100</f>
        <v>24.3403255272308</v>
      </c>
      <c r="E200" s="0" t="n">
        <v>2011</v>
      </c>
      <c r="F200" s="0" t="s">
        <v>4083</v>
      </c>
      <c r="G200" s="0" t="n">
        <v>23</v>
      </c>
      <c r="H200" s="3" t="n">
        <f aca="false">SUM(C200:C208)</f>
        <v>155421149</v>
      </c>
    </row>
    <row r="201" customFormat="false" ht="15" hidden="false" customHeight="false" outlineLevel="0" collapsed="false">
      <c r="A201" s="0" t="n">
        <v>36</v>
      </c>
      <c r="B201" s="0" t="s">
        <v>4120</v>
      </c>
      <c r="C201" s="3" t="n">
        <v>22046244</v>
      </c>
      <c r="D201" s="21" t="n">
        <f aca="false">C201/$C$2*100</f>
        <v>7.14058708113217</v>
      </c>
      <c r="E201" s="0" t="n">
        <v>1997</v>
      </c>
      <c r="F201" s="0" t="s">
        <v>4083</v>
      </c>
      <c r="G201" s="0" t="n">
        <v>23</v>
      </c>
    </row>
    <row r="202" customFormat="false" ht="15" hidden="false" customHeight="false" outlineLevel="0" collapsed="false">
      <c r="A202" s="0" t="n">
        <v>40</v>
      </c>
      <c r="B202" s="0" t="s">
        <v>4121</v>
      </c>
      <c r="C202" s="3" t="n">
        <v>27136977</v>
      </c>
      <c r="D202" s="21" t="n">
        <f aca="false">C202/$C$2*100</f>
        <v>8.78943131479361</v>
      </c>
      <c r="E202" s="0" t="n">
        <v>2010</v>
      </c>
      <c r="F202" s="0" t="s">
        <v>4083</v>
      </c>
      <c r="G202" s="0" t="n">
        <v>23</v>
      </c>
    </row>
    <row r="203" customFormat="false" ht="15" hidden="false" customHeight="false" outlineLevel="0" collapsed="false">
      <c r="A203" s="0" t="n">
        <v>48</v>
      </c>
      <c r="B203" s="0" t="s">
        <v>4122</v>
      </c>
      <c r="C203" s="3" t="n">
        <v>19664663</v>
      </c>
      <c r="D203" s="21" t="n">
        <f aca="false">C203/$C$2*100</f>
        <v>6.36921366617451</v>
      </c>
      <c r="E203" s="0" t="n">
        <v>2004</v>
      </c>
      <c r="F203" s="0" t="s">
        <v>4083</v>
      </c>
      <c r="G203" s="0" t="n">
        <v>23</v>
      </c>
    </row>
    <row r="204" customFormat="false" ht="15" hidden="false" customHeight="false" outlineLevel="0" collapsed="false">
      <c r="A204" s="0" t="n">
        <v>94</v>
      </c>
      <c r="B204" s="0" t="s">
        <v>4123</v>
      </c>
      <c r="C204" s="3" t="n">
        <v>4106427</v>
      </c>
      <c r="D204" s="21" t="n">
        <f aca="false">C204/$C$2*100</f>
        <v>1.33003606354952</v>
      </c>
      <c r="E204" s="0" t="n">
        <v>2005</v>
      </c>
      <c r="F204" s="0" t="s">
        <v>4083</v>
      </c>
      <c r="G204" s="0" t="n">
        <v>23</v>
      </c>
    </row>
    <row r="205" customFormat="false" ht="15" hidden="false" customHeight="false" outlineLevel="0" collapsed="false">
      <c r="A205" s="0" t="n">
        <v>127</v>
      </c>
      <c r="B205" s="0" t="s">
        <v>4124</v>
      </c>
      <c r="C205" s="3" t="n">
        <v>2773479</v>
      </c>
      <c r="D205" s="21" t="n">
        <f aca="false">C205/$C$2*100</f>
        <v>0.898305775677315</v>
      </c>
      <c r="E205" s="0" t="n">
        <v>2010</v>
      </c>
      <c r="F205" s="0" t="s">
        <v>4083</v>
      </c>
      <c r="G205" s="0" t="n">
        <v>23</v>
      </c>
    </row>
    <row r="206" customFormat="false" ht="15" hidden="false" customHeight="false" outlineLevel="0" collapsed="false">
      <c r="A206" s="0" t="n">
        <v>128</v>
      </c>
      <c r="B206" s="0" t="s">
        <v>4125</v>
      </c>
      <c r="C206" s="3" t="n">
        <v>2193651</v>
      </c>
      <c r="D206" s="21" t="n">
        <f aca="false">C206/$C$2*100</f>
        <v>0.710504519096888</v>
      </c>
      <c r="E206" s="0" t="n">
        <v>2005</v>
      </c>
      <c r="F206" s="0" t="s">
        <v>4083</v>
      </c>
      <c r="G206" s="0" t="n">
        <v>23</v>
      </c>
    </row>
    <row r="207" customFormat="false" ht="15" hidden="false" customHeight="false" outlineLevel="0" collapsed="false">
      <c r="A207" s="0" t="n">
        <v>142</v>
      </c>
      <c r="B207" s="0" t="s">
        <v>4126</v>
      </c>
      <c r="C207" s="3" t="n">
        <v>1699435</v>
      </c>
      <c r="D207" s="21" t="n">
        <f aca="false">C207/$C$2*100</f>
        <v>0.550432246246746</v>
      </c>
      <c r="E207" s="0" t="n">
        <v>2010</v>
      </c>
      <c r="F207" s="0" t="s">
        <v>4083</v>
      </c>
      <c r="G207" s="0" t="n">
        <v>23</v>
      </c>
    </row>
    <row r="208" customFormat="false" ht="15" hidden="false" customHeight="false" outlineLevel="0" collapsed="false">
      <c r="A208" s="0" t="n">
        <v>154</v>
      </c>
      <c r="B208" s="0" t="s">
        <v>4127</v>
      </c>
      <c r="C208" s="3" t="n">
        <v>650604</v>
      </c>
      <c r="D208" s="21" t="n">
        <f aca="false">C208/$C$2*100</f>
        <v>0.210724988679836</v>
      </c>
      <c r="E208" s="0" t="n">
        <v>2001</v>
      </c>
      <c r="F208" s="0" t="s">
        <v>4083</v>
      </c>
      <c r="G208" s="0" t="n">
        <v>23</v>
      </c>
    </row>
    <row r="209" customFormat="false" ht="15" hidden="false" customHeight="false" outlineLevel="0" collapsed="false">
      <c r="A209" s="0" t="n">
        <v>12</v>
      </c>
      <c r="B209" s="0" t="s">
        <v>4128</v>
      </c>
      <c r="C209" s="3" t="n">
        <v>92337852</v>
      </c>
      <c r="D209" s="21" t="n">
        <f aca="false">C209/$C$2*100</f>
        <v>29.9074288160239</v>
      </c>
      <c r="E209" s="0" t="n">
        <v>2010</v>
      </c>
      <c r="F209" s="0" t="s">
        <v>4083</v>
      </c>
      <c r="G209" s="0" t="n">
        <v>24</v>
      </c>
      <c r="H209" s="3" t="n">
        <f aca="false">SUM(C209:C236)</f>
        <v>128338529</v>
      </c>
    </row>
    <row r="210" customFormat="false" ht="15" hidden="false" customHeight="false" outlineLevel="0" collapsed="false">
      <c r="A210" s="0" t="n">
        <v>52</v>
      </c>
      <c r="B210" s="0" t="s">
        <v>4129</v>
      </c>
      <c r="C210" s="3" t="n">
        <v>21507717</v>
      </c>
      <c r="D210" s="21" t="n">
        <f aca="false">C210/$C$2*100</f>
        <v>6.96616285997953</v>
      </c>
      <c r="E210" s="0" t="n">
        <v>2011</v>
      </c>
      <c r="F210" s="0" t="s">
        <v>4130</v>
      </c>
      <c r="G210" s="0" t="n">
        <v>24</v>
      </c>
    </row>
    <row r="211" customFormat="false" ht="15" hidden="false" customHeight="false" outlineLevel="0" collapsed="false">
      <c r="A211" s="0" t="n">
        <v>99</v>
      </c>
      <c r="B211" s="0" t="s">
        <v>4131</v>
      </c>
      <c r="C211" s="3" t="n">
        <v>7275324</v>
      </c>
      <c r="D211" s="21" t="n">
        <f aca="false">C211/$C$2*100</f>
        <v>2.35641429739464</v>
      </c>
      <c r="E211" s="0" t="n">
        <v>2011</v>
      </c>
      <c r="F211" s="0" t="s">
        <v>4130</v>
      </c>
      <c r="G211" s="0" t="n">
        <v>24</v>
      </c>
    </row>
    <row r="212" customFormat="false" ht="15" hidden="false" customHeight="false" outlineLevel="0" collapsed="false">
      <c r="A212" s="0" t="n">
        <v>124</v>
      </c>
      <c r="B212" s="0" t="s">
        <v>4132</v>
      </c>
      <c r="C212" s="3" t="n">
        <v>4242048</v>
      </c>
      <c r="D212" s="21" t="n">
        <f aca="false">C212/$C$2*100</f>
        <v>1.37396252832648</v>
      </c>
      <c r="E212" s="0" t="n">
        <v>2013</v>
      </c>
      <c r="F212" s="0" t="s">
        <v>4130</v>
      </c>
      <c r="G212" s="0" t="n">
        <v>24</v>
      </c>
    </row>
    <row r="213" customFormat="false" ht="15" hidden="false" customHeight="false" outlineLevel="0" collapsed="false">
      <c r="A213" s="0" t="n">
        <v>162</v>
      </c>
      <c r="B213" s="0" t="s">
        <v>4133</v>
      </c>
      <c r="C213" s="3" t="n">
        <v>837271</v>
      </c>
      <c r="D213" s="21" t="n">
        <f aca="false">C213/$C$2*100</f>
        <v>0.271184809802822</v>
      </c>
      <c r="E213" s="0" t="n">
        <v>2007</v>
      </c>
      <c r="F213" s="0" t="s">
        <v>4130</v>
      </c>
      <c r="G213" s="0" t="n">
        <v>24</v>
      </c>
    </row>
    <row r="214" customFormat="false" ht="15" hidden="false" customHeight="false" outlineLevel="0" collapsed="false">
      <c r="A214" s="0" t="n">
        <v>169</v>
      </c>
      <c r="B214" s="0" t="s">
        <v>4134</v>
      </c>
      <c r="C214" s="3" t="n">
        <v>515870</v>
      </c>
      <c r="D214" s="21" t="n">
        <f aca="false">C214/$C$2*100</f>
        <v>0.167085815504158</v>
      </c>
      <c r="E214" s="0" t="n">
        <v>2009</v>
      </c>
      <c r="F214" s="0" t="s">
        <v>4130</v>
      </c>
      <c r="G214" s="0" t="n">
        <v>24</v>
      </c>
    </row>
    <row r="215" customFormat="false" ht="15" hidden="false" customHeight="false" outlineLevel="0" collapsed="false">
      <c r="A215" s="0" t="n">
        <v>183</v>
      </c>
      <c r="B215" s="0" t="s">
        <v>4135</v>
      </c>
      <c r="C215" s="3" t="n">
        <v>234023</v>
      </c>
      <c r="D215" s="21" t="n">
        <f aca="false">C215/$C$2*100</f>
        <v>0.0757980184963839</v>
      </c>
      <c r="E215" s="0" t="n">
        <v>2009</v>
      </c>
      <c r="F215" s="0" t="s">
        <v>4130</v>
      </c>
      <c r="G215" s="0" t="n">
        <v>24</v>
      </c>
    </row>
    <row r="216" customFormat="false" ht="15" hidden="false" customHeight="false" outlineLevel="0" collapsed="false">
      <c r="A216" s="0" t="n">
        <v>184</v>
      </c>
      <c r="B216" s="0" t="s">
        <v>4136</v>
      </c>
      <c r="C216" s="3" t="n">
        <v>245580</v>
      </c>
      <c r="D216" s="21" t="n">
        <f aca="false">C216/$C$2*100</f>
        <v>0.0795412304873536</v>
      </c>
      <c r="E216" s="0" t="n">
        <v>2009</v>
      </c>
      <c r="F216" s="0" t="s">
        <v>4130</v>
      </c>
      <c r="G216" s="0" t="n">
        <v>24</v>
      </c>
    </row>
    <row r="217" customFormat="false" ht="15" hidden="false" customHeight="false" outlineLevel="0" collapsed="false">
      <c r="A217" s="0" t="n">
        <v>185</v>
      </c>
      <c r="B217" s="0" t="s">
        <v>4137</v>
      </c>
      <c r="C217" s="3" t="n">
        <v>268270</v>
      </c>
      <c r="D217" s="21" t="n">
        <f aca="false">C217/$C$2*100</f>
        <v>0.0868903245494029</v>
      </c>
      <c r="E217" s="0" t="n">
        <v>2012</v>
      </c>
      <c r="F217" s="0" t="s">
        <v>4130</v>
      </c>
      <c r="G217" s="0" t="n">
        <v>24</v>
      </c>
    </row>
    <row r="218" customFormat="false" ht="15" hidden="false" customHeight="false" outlineLevel="0" collapsed="false">
      <c r="A218" s="0" t="n">
        <v>189</v>
      </c>
      <c r="B218" s="0" t="s">
        <v>4138</v>
      </c>
      <c r="C218" s="3" t="n">
        <v>167820</v>
      </c>
      <c r="D218" s="21" t="n">
        <f aca="false">C218/$C$2*100</f>
        <v>0.0543554414056018</v>
      </c>
      <c r="E218" s="0" t="n">
        <v>2011</v>
      </c>
      <c r="F218" s="0" t="s">
        <v>4130</v>
      </c>
      <c r="G218" s="0" t="n">
        <v>24</v>
      </c>
    </row>
    <row r="219" customFormat="false" ht="15" hidden="false" customHeight="false" outlineLevel="0" collapsed="false">
      <c r="A219" s="0" t="n">
        <v>191</v>
      </c>
      <c r="B219" s="0" t="s">
        <v>4139</v>
      </c>
      <c r="C219" s="3" t="n">
        <v>159358</v>
      </c>
      <c r="D219" s="21" t="n">
        <f aca="false">C219/$C$2*100</f>
        <v>0.0516146730515665</v>
      </c>
      <c r="E219" s="0" t="n">
        <v>2010</v>
      </c>
      <c r="F219" s="0" t="s">
        <v>4130</v>
      </c>
      <c r="G219" s="0" t="n">
        <v>24</v>
      </c>
    </row>
    <row r="220" customFormat="false" ht="15" hidden="false" customHeight="false" outlineLevel="0" collapsed="false">
      <c r="A220" s="0" t="n">
        <v>193</v>
      </c>
      <c r="B220" s="0" t="s">
        <v>4140</v>
      </c>
      <c r="C220" s="3" t="n">
        <v>103058</v>
      </c>
      <c r="D220" s="21" t="n">
        <f aca="false">C220/$C$2*100</f>
        <v>0.0333795917076541</v>
      </c>
      <c r="E220" s="0" t="n">
        <v>2010</v>
      </c>
      <c r="F220" s="0" t="s">
        <v>4130</v>
      </c>
      <c r="G220" s="0" t="n">
        <v>24</v>
      </c>
    </row>
    <row r="221" customFormat="false" ht="15" hidden="false" customHeight="false" outlineLevel="0" collapsed="false">
      <c r="A221" s="0" t="n">
        <v>198</v>
      </c>
      <c r="B221" s="0" t="s">
        <v>4141</v>
      </c>
      <c r="C221" s="3" t="n">
        <v>103252</v>
      </c>
      <c r="D221" s="21" t="n">
        <f aca="false">C221/$C$2*100</f>
        <v>0.0334424266238303</v>
      </c>
      <c r="E221" s="0" t="n">
        <v>2011</v>
      </c>
      <c r="F221" s="0" t="s">
        <v>4130</v>
      </c>
      <c r="G221" s="0" t="n">
        <v>24</v>
      </c>
    </row>
    <row r="222" customFormat="false" ht="15" hidden="false" customHeight="false" outlineLevel="0" collapsed="false">
      <c r="A222" s="0" t="n">
        <v>200</v>
      </c>
      <c r="B222" s="0" t="s">
        <v>4142</v>
      </c>
      <c r="C222" s="3" t="n">
        <v>102843</v>
      </c>
      <c r="D222" s="21" t="n">
        <f aca="false">C222/$C$2*100</f>
        <v>0.0333099550737475</v>
      </c>
      <c r="E222" s="0" t="n">
        <v>2010</v>
      </c>
      <c r="F222" s="0" t="s">
        <v>4130</v>
      </c>
      <c r="G222" s="0" t="n">
        <v>24</v>
      </c>
    </row>
    <row r="223" customFormat="false" ht="15" hidden="false" customHeight="false" outlineLevel="0" collapsed="false">
      <c r="A223" s="0" t="n">
        <v>210</v>
      </c>
      <c r="B223" s="0" t="s">
        <v>4143</v>
      </c>
      <c r="C223" s="3" t="n">
        <v>53158</v>
      </c>
      <c r="D223" s="21" t="n">
        <f aca="false">C223/$C$2*100</f>
        <v>0.0172174148149147</v>
      </c>
      <c r="E223" s="0" t="n">
        <v>2011</v>
      </c>
      <c r="F223" s="0" t="s">
        <v>4130</v>
      </c>
      <c r="G223" s="0" t="n">
        <v>24</v>
      </c>
    </row>
    <row r="224" customFormat="false" ht="15" hidden="false" customHeight="false" outlineLevel="0" collapsed="false">
      <c r="A224" s="0" t="n">
        <v>211</v>
      </c>
      <c r="B224" s="0" t="s">
        <v>4144</v>
      </c>
      <c r="C224" s="3" t="n">
        <v>55519</v>
      </c>
      <c r="D224" s="21" t="n">
        <f aca="false">C224/$C$2*100</f>
        <v>0.0179821222226052</v>
      </c>
      <c r="E224" s="0" t="n">
        <v>2010</v>
      </c>
      <c r="F224" s="0" t="s">
        <v>4130</v>
      </c>
      <c r="G224" s="0" t="n">
        <v>24</v>
      </c>
    </row>
    <row r="225" customFormat="false" ht="15" hidden="false" customHeight="false" outlineLevel="0" collapsed="false">
      <c r="A225" s="0" t="n">
        <v>213</v>
      </c>
      <c r="B225" s="0" t="s">
        <v>4145</v>
      </c>
      <c r="C225" s="3" t="n">
        <v>53883</v>
      </c>
      <c r="D225" s="21" t="n">
        <f aca="false">C225/$C$2*100</f>
        <v>0.0174522360222741</v>
      </c>
      <c r="E225" s="0" t="n">
        <v>2010</v>
      </c>
      <c r="F225" s="0" t="s">
        <v>4130</v>
      </c>
      <c r="G225" s="0" t="n">
        <v>24</v>
      </c>
    </row>
    <row r="226" customFormat="false" ht="15" hidden="false" customHeight="false" outlineLevel="0" collapsed="false">
      <c r="A226" s="0" t="n">
        <v>225</v>
      </c>
      <c r="B226" s="0" t="s">
        <v>4146</v>
      </c>
      <c r="C226" s="3" t="n">
        <v>17501</v>
      </c>
      <c r="D226" s="21" t="n">
        <f aca="false">C226/$C$2*100</f>
        <v>0.00566842199999664</v>
      </c>
      <c r="E226" s="0" t="n">
        <v>2012</v>
      </c>
      <c r="F226" s="0" t="s">
        <v>4130</v>
      </c>
      <c r="G226" s="0" t="n">
        <v>24</v>
      </c>
    </row>
    <row r="227" customFormat="false" ht="15" hidden="false" customHeight="false" outlineLevel="0" collapsed="false">
      <c r="A227" s="0" t="n">
        <v>226</v>
      </c>
      <c r="B227" s="0" t="s">
        <v>4147</v>
      </c>
      <c r="C227" s="3" t="n">
        <v>17794</v>
      </c>
      <c r="D227" s="21" t="n">
        <f aca="false">C227/$C$2*100</f>
        <v>0.00576332215690191</v>
      </c>
      <c r="E227" s="0" t="n">
        <v>2011</v>
      </c>
      <c r="F227" s="0" t="s">
        <v>4130</v>
      </c>
      <c r="G227" s="0" t="n">
        <v>24</v>
      </c>
    </row>
    <row r="228" customFormat="false" ht="15" hidden="false" customHeight="false" outlineLevel="0" collapsed="false">
      <c r="A228" s="0" t="n">
        <v>228</v>
      </c>
      <c r="B228" s="0" t="s">
        <v>4148</v>
      </c>
      <c r="C228" s="3" t="n">
        <v>12197</v>
      </c>
      <c r="D228" s="21" t="n">
        <f aca="false">C228/$C$2*100</f>
        <v>0.00395050243608703</v>
      </c>
      <c r="E228" s="0" t="n">
        <v>2013</v>
      </c>
      <c r="F228" s="0" t="s">
        <v>4130</v>
      </c>
      <c r="G228" s="0" t="n">
        <v>24</v>
      </c>
    </row>
    <row r="229" customFormat="false" ht="15" hidden="false" customHeight="false" outlineLevel="0" collapsed="false">
      <c r="A229" s="0" t="n">
        <v>229</v>
      </c>
      <c r="B229" s="0" t="s">
        <v>4149</v>
      </c>
      <c r="C229" s="3" t="n">
        <v>9561</v>
      </c>
      <c r="D229" s="21" t="n">
        <f aca="false">C229/$C$2*100</f>
        <v>0.00309672491526015</v>
      </c>
      <c r="E229" s="0" t="n">
        <v>2002</v>
      </c>
      <c r="F229" s="0" t="s">
        <v>4130</v>
      </c>
      <c r="G229" s="0" t="n">
        <v>24</v>
      </c>
    </row>
    <row r="230" customFormat="false" ht="15" hidden="false" customHeight="false" outlineLevel="0" collapsed="false">
      <c r="A230" s="0" t="n">
        <v>230</v>
      </c>
      <c r="B230" s="0" t="s">
        <v>4150</v>
      </c>
      <c r="C230" s="3" t="n">
        <v>10086</v>
      </c>
      <c r="D230" s="21" t="n">
        <f aca="false">C230/$C$2*100</f>
        <v>0.00326676785852044</v>
      </c>
      <c r="E230" s="0" t="n">
        <v>2011</v>
      </c>
      <c r="F230" s="0" t="s">
        <v>4130</v>
      </c>
      <c r="G230" s="0" t="n">
        <v>24</v>
      </c>
    </row>
    <row r="231" customFormat="false" ht="15" hidden="false" customHeight="false" outlineLevel="0" collapsed="false">
      <c r="A231" s="0" t="n">
        <v>236</v>
      </c>
      <c r="B231" s="0" t="s">
        <v>4151</v>
      </c>
      <c r="C231" s="3" t="n">
        <v>3000</v>
      </c>
      <c r="D231" s="21" t="n">
        <f aca="false">C231/$C$2*100</f>
        <v>0.00097167396148734</v>
      </c>
      <c r="F231" s="0" t="s">
        <v>4130</v>
      </c>
      <c r="G231" s="0" t="n">
        <v>24</v>
      </c>
    </row>
    <row r="232" customFormat="false" ht="15" hidden="false" customHeight="false" outlineLevel="0" collapsed="false">
      <c r="A232" s="0" t="n">
        <v>238</v>
      </c>
      <c r="B232" s="0" t="s">
        <v>4152</v>
      </c>
      <c r="C232" s="7" t="n">
        <v>2000</v>
      </c>
      <c r="D232" s="21" t="n">
        <f aca="false">C232/$C$2*100</f>
        <v>0.00064778264099156</v>
      </c>
      <c r="F232" s="0" t="s">
        <v>4130</v>
      </c>
      <c r="G232" s="0" t="n">
        <v>24</v>
      </c>
    </row>
    <row r="233" customFormat="false" ht="15" hidden="false" customHeight="false" outlineLevel="0" collapsed="false">
      <c r="A233" s="0" t="n">
        <v>239</v>
      </c>
      <c r="B233" s="0" t="s">
        <v>4153</v>
      </c>
      <c r="C233" s="3" t="n">
        <v>1611</v>
      </c>
      <c r="D233" s="21" t="n">
        <f aca="false">C233/$C$2*100</f>
        <v>0.000521788917318701</v>
      </c>
      <c r="E233" s="0" t="n">
        <v>2011</v>
      </c>
      <c r="F233" s="0" t="s">
        <v>4130</v>
      </c>
      <c r="G233" s="0" t="n">
        <v>24</v>
      </c>
    </row>
    <row r="234" customFormat="false" ht="15" hidden="false" customHeight="false" outlineLevel="0" collapsed="false">
      <c r="A234" s="0" t="n">
        <v>240</v>
      </c>
      <c r="B234" s="0" t="s">
        <v>4154</v>
      </c>
      <c r="C234" s="3" t="n">
        <v>1383</v>
      </c>
      <c r="D234" s="21" t="n">
        <f aca="false">C234/$C$2*100</f>
        <v>0.000447941696245664</v>
      </c>
      <c r="E234" s="0" t="n">
        <v>2013</v>
      </c>
      <c r="F234" s="0" t="s">
        <v>4130</v>
      </c>
      <c r="G234" s="0" t="n">
        <v>24</v>
      </c>
    </row>
    <row r="235" customFormat="false" ht="15" hidden="false" customHeight="false" outlineLevel="0" collapsed="false">
      <c r="A235" s="0" t="n">
        <v>242</v>
      </c>
      <c r="B235" s="0" t="s">
        <v>4155</v>
      </c>
      <c r="C235" s="7" t="n">
        <v>500</v>
      </c>
      <c r="D235" s="21" t="n">
        <f aca="false">C235/$C$2*100</f>
        <v>0.00016194566024789</v>
      </c>
      <c r="F235" s="0" t="s">
        <v>4130</v>
      </c>
      <c r="G235" s="0" t="n">
        <v>24</v>
      </c>
    </row>
    <row r="236" customFormat="false" ht="15" hidden="false" customHeight="false" outlineLevel="0" collapsed="false">
      <c r="A236" s="0" t="n">
        <v>243</v>
      </c>
      <c r="B236" s="0" t="s">
        <v>4156</v>
      </c>
      <c r="C236" s="3" t="n">
        <v>50</v>
      </c>
      <c r="D236" s="21" t="n">
        <f aca="false">C236/$C$2*100</f>
        <v>1.6194566024789E-005</v>
      </c>
      <c r="E236" s="0" t="n">
        <v>2011</v>
      </c>
      <c r="F236" s="0" t="s">
        <v>4130</v>
      </c>
      <c r="G236" s="0" t="n">
        <v>24</v>
      </c>
    </row>
    <row r="237" customFormat="false" ht="15" hidden="false" customHeight="false" outlineLevel="0" collapsed="false">
      <c r="A237" s="0" t="n">
        <v>13</v>
      </c>
      <c r="B237" s="0" t="s">
        <v>4157</v>
      </c>
      <c r="C237" s="3" t="n">
        <v>85846997</v>
      </c>
      <c r="D237" s="21" t="n">
        <f aca="false">C237/$C$2*100</f>
        <v>27.8050972189273</v>
      </c>
      <c r="E237" s="0" t="n">
        <v>2009</v>
      </c>
      <c r="F237" s="0" t="s">
        <v>4083</v>
      </c>
      <c r="G237" s="0" t="n">
        <v>25</v>
      </c>
      <c r="H237" s="3" t="n">
        <f aca="false">SUM(C237:C241)</f>
        <v>222265550</v>
      </c>
    </row>
    <row r="238" customFormat="false" ht="15" hidden="false" customHeight="false" outlineLevel="0" collapsed="false">
      <c r="A238" s="0" t="n">
        <v>20</v>
      </c>
      <c r="B238" s="0" t="s">
        <v>4158</v>
      </c>
      <c r="C238" s="3" t="n">
        <v>65981859</v>
      </c>
      <c r="D238" s="21" t="n">
        <f aca="false">C238/$C$2*100</f>
        <v>21.3709514402764</v>
      </c>
      <c r="E238" s="0" t="n">
        <v>2000</v>
      </c>
      <c r="F238" s="0" t="s">
        <v>4083</v>
      </c>
      <c r="G238" s="0" t="n">
        <v>25</v>
      </c>
    </row>
    <row r="239" customFormat="false" ht="15" hidden="false" customHeight="false" outlineLevel="0" collapsed="false">
      <c r="A239" s="0" t="n">
        <v>25</v>
      </c>
      <c r="B239" s="0" t="s">
        <v>4159</v>
      </c>
      <c r="C239" s="3" t="n">
        <v>51419420</v>
      </c>
      <c r="D239" s="21" t="n">
        <f aca="false">C239/$C$2*100</f>
        <v>16.6543038429271</v>
      </c>
      <c r="E239" s="0" t="n">
        <v>2014</v>
      </c>
      <c r="F239" s="0" t="s">
        <v>4083</v>
      </c>
      <c r="G239" s="0" t="n">
        <v>25</v>
      </c>
    </row>
    <row r="240" customFormat="false" ht="15" hidden="false" customHeight="false" outlineLevel="0" collapsed="false">
      <c r="A240" s="0" t="n">
        <v>70</v>
      </c>
      <c r="B240" s="0" t="s">
        <v>4160</v>
      </c>
      <c r="C240" s="3" t="n">
        <v>13395382</v>
      </c>
      <c r="D240" s="21" t="n">
        <f aca="false">C240/$C$2*100</f>
        <v>4.3386479645254</v>
      </c>
      <c r="E240" s="0" t="n">
        <v>2008</v>
      </c>
      <c r="F240" s="0" t="s">
        <v>4083</v>
      </c>
      <c r="G240" s="0" t="n">
        <v>25</v>
      </c>
    </row>
    <row r="241" customFormat="false" ht="15" hidden="false" customHeight="false" outlineLevel="0" collapsed="false">
      <c r="A241" s="0" t="n">
        <v>107</v>
      </c>
      <c r="B241" s="0" t="s">
        <v>4161</v>
      </c>
      <c r="C241" s="3" t="n">
        <v>5621892</v>
      </c>
      <c r="D241" s="21" t="n">
        <f aca="false">C241/$C$2*100</f>
        <v>1.82088202356466</v>
      </c>
      <c r="E241" s="0" t="n">
        <v>2005</v>
      </c>
      <c r="F241" s="0" t="s">
        <v>4083</v>
      </c>
      <c r="G241" s="0" t="n">
        <v>25</v>
      </c>
    </row>
    <row r="242" customFormat="false" ht="15" hidden="false" customHeight="false" outlineLevel="0" collapsed="false">
      <c r="A242" s="0" t="n">
        <v>9</v>
      </c>
      <c r="B242" s="0" t="s">
        <v>4162</v>
      </c>
      <c r="C242" s="3" t="n">
        <v>142856536</v>
      </c>
      <c r="D242" s="21" t="n">
        <f aca="false">C242/$C$2*100</f>
        <v>46.2699920864929</v>
      </c>
      <c r="E242" s="0" t="n">
        <v>2010</v>
      </c>
      <c r="F242" s="0" t="s">
        <v>3903</v>
      </c>
      <c r="G242" s="0" t="n">
        <v>26</v>
      </c>
      <c r="H242" s="3" t="n">
        <f aca="false">SUM(C242:C242)</f>
        <v>142856536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6"/>
  <sheetViews>
    <sheetView windowProtection="false" showFormulas="false" showGridLines="true" showRowColHeaders="true" showZeros="true" rightToLeft="false" tabSelected="false" showOutlineSymbols="true" defaultGridColor="true" view="normal" topLeftCell="A149" colorId="64" zoomScale="100" zoomScaleNormal="100" zoomScalePageLayoutView="100" workbookViewId="0">
      <selection pane="topLeft" activeCell="H141" activeCellId="0" sqref="H141"/>
    </sheetView>
  </sheetViews>
  <sheetFormatPr defaultRowHeight="15"/>
  <cols>
    <col collapsed="false" hidden="false" max="4" min="1" style="0" width="10.7091836734694"/>
    <col collapsed="false" hidden="false" max="5" min="5" style="0" width="10.1428571428571"/>
    <col collapsed="false" hidden="false" max="6" min="6" style="0" width="31.0051020408163"/>
    <col collapsed="false" hidden="false" max="7" min="7" style="0" width="6.57142857142857"/>
    <col collapsed="false" hidden="false" max="8" min="8" style="0" width="15.5714285714286"/>
    <col collapsed="false" hidden="false" max="1025" min="9" style="0" width="10.7091836734694"/>
  </cols>
  <sheetData>
    <row r="1" customFormat="false" ht="18.75" hidden="false" customHeight="false" outlineLevel="0" collapsed="false">
      <c r="A1" s="0" t="s">
        <v>4163</v>
      </c>
      <c r="B1" s="0" t="s">
        <v>4164</v>
      </c>
      <c r="E1" s="2" t="s">
        <v>164</v>
      </c>
      <c r="F1" s="2" t="s">
        <v>4165</v>
      </c>
      <c r="G1" s="2" t="s">
        <v>4166</v>
      </c>
      <c r="H1" s="2" t="s">
        <v>3</v>
      </c>
    </row>
    <row r="2" customFormat="false" ht="15" hidden="false" customHeight="false" outlineLevel="0" collapsed="false">
      <c r="A2" s="0" t="n">
        <v>1</v>
      </c>
      <c r="B2" s="3" t="n">
        <v>1000</v>
      </c>
      <c r="E2" s="0" t="n">
        <v>1</v>
      </c>
      <c r="F2" s="0" t="s">
        <v>37</v>
      </c>
      <c r="G2" s="3" t="n">
        <f aca="false">7000+(3000*H2/5000000)</f>
        <v>7645.5676</v>
      </c>
      <c r="H2" s="3" t="n">
        <v>1075946</v>
      </c>
      <c r="I2" s="21" t="n">
        <f aca="false">H2/$H$144*100</f>
        <v>3.92783217210054</v>
      </c>
    </row>
    <row r="3" customFormat="false" ht="15" hidden="false" customHeight="false" outlineLevel="0" collapsed="false">
      <c r="A3" s="0" t="n">
        <f aca="false">A2+1</f>
        <v>2</v>
      </c>
      <c r="B3" s="3" t="n">
        <f aca="false">B2+(A3*1000)</f>
        <v>3000</v>
      </c>
      <c r="E3" s="0" t="n">
        <v>2</v>
      </c>
      <c r="F3" s="0" t="s">
        <v>39</v>
      </c>
      <c r="G3" s="3" t="n">
        <f aca="false">7000+(3000*H3/5000000)</f>
        <v>10093.552</v>
      </c>
      <c r="H3" s="3" t="n">
        <v>5155920</v>
      </c>
      <c r="I3" s="21" t="n">
        <f aca="false">H3/$H$144*100</f>
        <v>18.822123464167</v>
      </c>
    </row>
    <row r="4" customFormat="false" ht="15" hidden="false" customHeight="false" outlineLevel="0" collapsed="false">
      <c r="A4" s="0" t="n">
        <f aca="false">A3+1</f>
        <v>3</v>
      </c>
      <c r="B4" s="3" t="n">
        <f aca="false">B3+(A4*1000)</f>
        <v>6000</v>
      </c>
      <c r="E4" s="0" t="n">
        <v>3</v>
      </c>
      <c r="F4" s="0" t="s">
        <v>4167</v>
      </c>
      <c r="G4" s="3" t="n">
        <f aca="false">7000+(3000*H4/5000000)</f>
        <v>7399.2526</v>
      </c>
      <c r="H4" s="3" t="n">
        <v>665421</v>
      </c>
      <c r="I4" s="21" t="n">
        <f aca="false">H4/$H$144*100</f>
        <v>2.4291758246151</v>
      </c>
    </row>
    <row r="5" customFormat="false" ht="15" hidden="false" customHeight="false" outlineLevel="0" collapsed="false">
      <c r="A5" s="0" t="n">
        <f aca="false">A4+1</f>
        <v>4</v>
      </c>
      <c r="B5" s="3" t="n">
        <f aca="false">B4+(A5*1000)</f>
        <v>10000</v>
      </c>
      <c r="E5" s="0" t="n">
        <v>4</v>
      </c>
      <c r="F5" s="0" t="s">
        <v>4168</v>
      </c>
      <c r="G5" s="3" t="n">
        <f aca="false">7000+(3000*H5/5000000)</f>
        <v>8731.9456</v>
      </c>
      <c r="H5" s="3" t="n">
        <v>2886576</v>
      </c>
      <c r="I5" s="21" t="n">
        <f aca="false">H5/$H$144*100</f>
        <v>10.5376906276089</v>
      </c>
    </row>
    <row r="6" customFormat="false" ht="15" hidden="false" customHeight="false" outlineLevel="0" collapsed="false">
      <c r="A6" s="0" t="n">
        <f aca="false">A5+1</f>
        <v>5</v>
      </c>
      <c r="B6" s="3" t="n">
        <f aca="false">B5+(A6*1000)</f>
        <v>15000</v>
      </c>
      <c r="E6" s="0" t="n">
        <v>6</v>
      </c>
      <c r="F6" s="0" t="s">
        <v>77</v>
      </c>
      <c r="G6" s="3" t="n">
        <f aca="false">7000+(3000*H6/5000000)</f>
        <v>7704.6982</v>
      </c>
      <c r="H6" s="3" t="n">
        <v>1174497</v>
      </c>
      <c r="I6" s="21" t="n">
        <f aca="false">H6/$H$144*100</f>
        <v>4.28760096011842</v>
      </c>
    </row>
    <row r="7" customFormat="false" ht="15" hidden="false" customHeight="false" outlineLevel="0" collapsed="false">
      <c r="A7" s="0" t="n">
        <f aca="false">A6+1</f>
        <v>6</v>
      </c>
      <c r="B7" s="3" t="n">
        <f aca="false">B6+(A7*1000)</f>
        <v>21000</v>
      </c>
      <c r="E7" s="0" t="n">
        <v>7</v>
      </c>
      <c r="F7" s="0" t="s">
        <v>4169</v>
      </c>
      <c r="G7" s="3" t="n">
        <f aca="false">7000+(3000*H7/5000000)</f>
        <v>7294.9408</v>
      </c>
      <c r="H7" s="3" t="n">
        <v>491568</v>
      </c>
      <c r="I7" s="21" t="n">
        <f aca="false">H7/$H$144*100</f>
        <v>1.79451069586682</v>
      </c>
    </row>
    <row r="8" customFormat="false" ht="15" hidden="false" customHeight="false" outlineLevel="0" collapsed="false">
      <c r="A8" s="0" t="n">
        <f aca="false">A7+1</f>
        <v>7</v>
      </c>
      <c r="B8" s="3" t="n">
        <f aca="false">B7+(A8*1000)</f>
        <v>28000</v>
      </c>
      <c r="E8" s="0" t="n">
        <v>8</v>
      </c>
      <c r="F8" s="0" t="s">
        <v>4170</v>
      </c>
      <c r="G8" s="3" t="n">
        <f aca="false">7000+(3000*H8/5000000)</f>
        <v>7403.6032</v>
      </c>
      <c r="H8" s="3" t="n">
        <v>672672</v>
      </c>
      <c r="I8" s="21" t="n">
        <f aca="false">H8/$H$144*100</f>
        <v>2.4556462153967</v>
      </c>
    </row>
    <row r="9" customFormat="false" ht="15" hidden="false" customHeight="false" outlineLevel="0" collapsed="false">
      <c r="A9" s="0" t="n">
        <f aca="false">A8+1</f>
        <v>8</v>
      </c>
      <c r="B9" s="3" t="n">
        <f aca="false">B8+(A9*1000)</f>
        <v>36000</v>
      </c>
      <c r="E9" s="0" t="n">
        <v>9</v>
      </c>
      <c r="F9" s="0" t="s">
        <v>4171</v>
      </c>
      <c r="G9" s="3" t="n">
        <f aca="false">7000+(3000*H9/5000000)</f>
        <v>7365.904</v>
      </c>
      <c r="H9" s="3" t="n">
        <v>609840</v>
      </c>
      <c r="I9" s="21" t="n">
        <f aca="false">H9/$H$144*100</f>
        <v>2.2262726678047</v>
      </c>
    </row>
    <row r="10" customFormat="false" ht="15" hidden="false" customHeight="false" outlineLevel="0" collapsed="false">
      <c r="A10" s="0" t="n">
        <f aca="false">A9+1</f>
        <v>9</v>
      </c>
      <c r="B10" s="3" t="n">
        <f aca="false">B9+(A10*1000)</f>
        <v>45000</v>
      </c>
      <c r="E10" s="0" t="n">
        <v>10</v>
      </c>
      <c r="F10" s="0" t="s">
        <v>4172</v>
      </c>
      <c r="G10" s="3" t="n">
        <f aca="false">7000+(3000*H10/5000000)</f>
        <v>7423.5616</v>
      </c>
      <c r="H10" s="3" t="n">
        <v>705936</v>
      </c>
      <c r="I10" s="21" t="n">
        <f aca="false">H10/$H$144*100</f>
        <v>2.57707927000423</v>
      </c>
    </row>
    <row r="11" customFormat="false" ht="15" hidden="false" customHeight="false" outlineLevel="0" collapsed="false">
      <c r="A11" s="0" t="n">
        <f aca="false">A10+1</f>
        <v>10</v>
      </c>
      <c r="B11" s="3" t="n">
        <f aca="false">B10+(A11*1000)</f>
        <v>55000</v>
      </c>
      <c r="E11" s="0" t="n">
        <v>11</v>
      </c>
      <c r="F11" s="0" t="s">
        <v>97</v>
      </c>
      <c r="G11" s="3" t="n">
        <f aca="false">7000+(3000*H11/5000000)</f>
        <v>8791.8208</v>
      </c>
      <c r="H11" s="3" t="n">
        <v>2986368</v>
      </c>
      <c r="I11" s="21" t="n">
        <f aca="false">H11/$H$144*100</f>
        <v>10.9019897914315</v>
      </c>
    </row>
    <row r="12" customFormat="false" ht="15" hidden="false" customHeight="false" outlineLevel="0" collapsed="false">
      <c r="A12" s="0" t="n">
        <f aca="false">A11+1</f>
        <v>11</v>
      </c>
      <c r="B12" s="3" t="n">
        <f aca="false">B11+(A12*1000)</f>
        <v>66000</v>
      </c>
      <c r="E12" s="0" t="n">
        <v>22</v>
      </c>
      <c r="F12" s="0" t="s">
        <v>105</v>
      </c>
      <c r="G12" s="3" t="n">
        <f aca="false">7000+(3000*H12/5000000)</f>
        <v>7624.6426</v>
      </c>
      <c r="H12" s="3" t="n">
        <v>1041071</v>
      </c>
      <c r="I12" s="21" t="n">
        <f aca="false">H12/$H$144*100</f>
        <v>3.80051802529206</v>
      </c>
    </row>
    <row r="13" customFormat="false" ht="15" hidden="false" customHeight="false" outlineLevel="0" collapsed="false">
      <c r="A13" s="0" t="n">
        <f aca="false">A12+1</f>
        <v>12</v>
      </c>
      <c r="B13" s="3" t="n">
        <f aca="false">B12+(A13*1000)</f>
        <v>78000</v>
      </c>
      <c r="E13" s="0" t="n">
        <v>23</v>
      </c>
      <c r="F13" s="0" t="s">
        <v>111</v>
      </c>
      <c r="G13" s="3" t="n">
        <f aca="false">7000+(3000*H13/5000000)</f>
        <v>7827.634</v>
      </c>
      <c r="H13" s="3" t="n">
        <v>1379390</v>
      </c>
      <c r="I13" s="21" t="n">
        <f aca="false">H13/$H$144*100</f>
        <v>5.03558024275732</v>
      </c>
    </row>
    <row r="14" customFormat="false" ht="15" hidden="false" customHeight="false" outlineLevel="0" collapsed="false">
      <c r="A14" s="0" t="n">
        <f aca="false">A13+1</f>
        <v>13</v>
      </c>
      <c r="B14" s="3" t="n">
        <f aca="false">B13+(A14*1000)</f>
        <v>91000</v>
      </c>
      <c r="E14" s="0" t="n">
        <v>24</v>
      </c>
      <c r="F14" s="0" t="s">
        <v>4173</v>
      </c>
      <c r="G14" s="3" t="n">
        <f aca="false">7000+(3000*H14/5000000)</f>
        <v>7450.1728</v>
      </c>
      <c r="H14" s="3" t="n">
        <v>750288</v>
      </c>
      <c r="I14" s="21" t="n">
        <f aca="false">H14/$H$144*100</f>
        <v>2.73899000948093</v>
      </c>
    </row>
    <row r="15" customFormat="false" ht="15" hidden="false" customHeight="false" outlineLevel="0" collapsed="false">
      <c r="A15" s="0" t="n">
        <f aca="false">A14+1</f>
        <v>14</v>
      </c>
      <c r="B15" s="3" t="n">
        <f aca="false">B14+(A15*1000)</f>
        <v>105000</v>
      </c>
      <c r="E15" s="0" t="n">
        <v>25</v>
      </c>
      <c r="F15" s="0" t="s">
        <v>4174</v>
      </c>
      <c r="G15" s="3" t="n">
        <f aca="false">7000+(3000*H15/5000000)</f>
        <v>7328.2048</v>
      </c>
      <c r="H15" s="3" t="n">
        <v>547008</v>
      </c>
      <c r="I15" s="21" t="n">
        <f aca="false">H15/$H$144*100</f>
        <v>1.9968991202127</v>
      </c>
    </row>
    <row r="16" customFormat="false" ht="15" hidden="false" customHeight="false" outlineLevel="0" collapsed="false">
      <c r="A16" s="0" t="n">
        <f aca="false">A15+1</f>
        <v>15</v>
      </c>
      <c r="B16" s="3" t="n">
        <f aca="false">B15+(A16*1000)</f>
        <v>120000</v>
      </c>
      <c r="E16" s="0" t="n">
        <v>26</v>
      </c>
      <c r="F16" s="0" t="s">
        <v>121</v>
      </c>
      <c r="G16" s="3" t="n">
        <f aca="false">7000+(3000*H16/5000000)</f>
        <v>7530.0064</v>
      </c>
      <c r="H16" s="3" t="n">
        <v>883344</v>
      </c>
      <c r="I16" s="21" t="n">
        <f aca="false">H16/$H$144*100</f>
        <v>3.22472222791105</v>
      </c>
    </row>
    <row r="17" customFormat="false" ht="15" hidden="false" customHeight="false" outlineLevel="0" collapsed="false">
      <c r="A17" s="0" t="n">
        <f aca="false">A16+1</f>
        <v>16</v>
      </c>
      <c r="B17" s="3" t="n">
        <f aca="false">B16+(A17*1000)</f>
        <v>136000</v>
      </c>
      <c r="E17" s="0" t="n">
        <v>27</v>
      </c>
      <c r="F17" s="0" t="s">
        <v>4175</v>
      </c>
      <c r="G17" s="3" t="n">
        <f aca="false">7000+(3000*H17/5000000)</f>
        <v>7454.608</v>
      </c>
      <c r="H17" s="3" t="n">
        <v>757680</v>
      </c>
      <c r="I17" s="21" t="n">
        <f aca="false">H17/$H$144*100</f>
        <v>2.76597513272705</v>
      </c>
    </row>
    <row r="18" customFormat="false" ht="15" hidden="false" customHeight="false" outlineLevel="0" collapsed="false">
      <c r="A18" s="0" t="n">
        <f aca="false">A17+1</f>
        <v>17</v>
      </c>
      <c r="B18" s="3" t="n">
        <f aca="false">B17+(A18*1000)</f>
        <v>153000</v>
      </c>
      <c r="E18" s="0" t="n">
        <v>28</v>
      </c>
      <c r="F18" s="0" t="s">
        <v>4176</v>
      </c>
      <c r="G18" s="3" t="n">
        <f aca="false">7000+(3000*H18/5000000)</f>
        <v>7215.1072</v>
      </c>
      <c r="H18" s="3" t="n">
        <v>358512</v>
      </c>
      <c r="I18" s="21" t="n">
        <f aca="false">H18/$H$144*100</f>
        <v>1.3087784774367</v>
      </c>
    </row>
    <row r="19" customFormat="false" ht="15" hidden="false" customHeight="false" outlineLevel="0" collapsed="false">
      <c r="A19" s="0" t="n">
        <f aca="false">A18+1</f>
        <v>18</v>
      </c>
      <c r="B19" s="3" t="n">
        <f aca="false">B18+(A19*1000)</f>
        <v>171000</v>
      </c>
      <c r="E19" s="0" t="n">
        <v>29</v>
      </c>
      <c r="F19" s="0" t="s">
        <v>4177</v>
      </c>
      <c r="G19" s="3" t="n">
        <f aca="false">7000+(3000*H19/5000000)</f>
        <v>7472.3488</v>
      </c>
      <c r="H19" s="3" t="n">
        <v>787248</v>
      </c>
      <c r="I19" s="21" t="n">
        <f aca="false">H19/$H$144*100</f>
        <v>2.87391562571152</v>
      </c>
    </row>
    <row r="20" customFormat="false" ht="15" hidden="false" customHeight="false" outlineLevel="0" collapsed="false">
      <c r="A20" s="0" t="n">
        <f aca="false">A19+1</f>
        <v>19</v>
      </c>
      <c r="B20" s="3" t="n">
        <f aca="false">B19+(A20*1000)</f>
        <v>190000</v>
      </c>
      <c r="E20" s="0" t="n">
        <v>30</v>
      </c>
      <c r="F20" s="0" t="s">
        <v>141</v>
      </c>
      <c r="G20" s="3" t="n">
        <f aca="false">7000+(3000*H20/5000000)</f>
        <v>7926.9568</v>
      </c>
      <c r="H20" s="3" t="n">
        <v>1544928</v>
      </c>
      <c r="I20" s="21" t="n">
        <f aca="false">H20/$H$144*100</f>
        <v>5.63989075843857</v>
      </c>
    </row>
    <row r="21" customFormat="false" ht="15" hidden="false" customHeight="false" outlineLevel="0" collapsed="false">
      <c r="A21" s="0" t="n">
        <f aca="false">A20+1</f>
        <v>20</v>
      </c>
      <c r="B21" s="3" t="n">
        <f aca="false">B20+(A21*1000)</f>
        <v>210000</v>
      </c>
      <c r="E21" s="0" t="n">
        <v>31</v>
      </c>
      <c r="F21" s="0" t="s">
        <v>4178</v>
      </c>
      <c r="G21" s="3" t="n">
        <f aca="false">7000+(3000*H21/5000000)</f>
        <v>7432.432</v>
      </c>
      <c r="H21" s="3" t="n">
        <v>720720</v>
      </c>
      <c r="I21" s="21" t="n">
        <f aca="false">H21/$H$144*100</f>
        <v>2.63104951649646</v>
      </c>
    </row>
    <row r="22" customFormat="false" ht="15" hidden="false" customHeight="false" outlineLevel="0" collapsed="false">
      <c r="A22" s="0" t="n">
        <f aca="false">A21+1</f>
        <v>21</v>
      </c>
      <c r="B22" s="3" t="n">
        <f aca="false">B21+(A22*1000)</f>
        <v>231000</v>
      </c>
      <c r="E22" s="0" t="n">
        <v>32</v>
      </c>
      <c r="F22" s="0" t="s">
        <v>4179</v>
      </c>
      <c r="G22" s="3" t="n">
        <f aca="false">7000+(3000*H22/5000000)</f>
        <v>7394.0236</v>
      </c>
      <c r="H22" s="3" t="n">
        <v>656706</v>
      </c>
      <c r="I22" s="21" t="n">
        <f aca="false">H22/$H$144*100</f>
        <v>2.39736097760618</v>
      </c>
    </row>
    <row r="23" customFormat="false" ht="15" hidden="false" customHeight="false" outlineLevel="0" collapsed="false">
      <c r="A23" s="0" t="n">
        <f aca="false">A22+1</f>
        <v>22</v>
      </c>
      <c r="B23" s="3" t="n">
        <f aca="false">B22+(A23*1000)</f>
        <v>253000</v>
      </c>
      <c r="E23" s="0" t="n">
        <v>33</v>
      </c>
      <c r="F23" s="0" t="s">
        <v>155</v>
      </c>
      <c r="G23" s="3" t="n">
        <f aca="false">7000+(3000*H23/5000000)</f>
        <v>7924.7392</v>
      </c>
      <c r="H23" s="3" t="n">
        <v>1541232</v>
      </c>
      <c r="I23" s="21" t="n">
        <f aca="false">H23/$H$144*100</f>
        <v>5.62639819681551</v>
      </c>
    </row>
    <row r="24" customFormat="false" ht="15" hidden="false" customHeight="false" outlineLevel="0" collapsed="false">
      <c r="A24" s="0" t="n">
        <f aca="false">A23+1</f>
        <v>23</v>
      </c>
      <c r="B24" s="3" t="n">
        <f aca="false">B23+(A24*1000)</f>
        <v>276000</v>
      </c>
      <c r="F24" s="3"/>
      <c r="G24" s="3"/>
      <c r="H24" s="3"/>
    </row>
    <row r="25" customFormat="false" ht="15" hidden="false" customHeight="false" outlineLevel="0" collapsed="false">
      <c r="A25" s="0" t="n">
        <f aca="false">A24+1</f>
        <v>24</v>
      </c>
      <c r="B25" s="3" t="n">
        <f aca="false">B24+(A25*1000)</f>
        <v>300000</v>
      </c>
      <c r="E25" s="0" t="n">
        <v>5</v>
      </c>
      <c r="F25" s="0" t="s">
        <v>509</v>
      </c>
      <c r="G25" s="3" t="n">
        <f aca="false">7000+(3000*H25/5000000)</f>
        <v>8313.7312</v>
      </c>
      <c r="H25" s="3" t="n">
        <v>2189552</v>
      </c>
      <c r="I25" s="21" t="n">
        <f aca="false">H25/$H$145*100</f>
        <v>14.8884234530177</v>
      </c>
    </row>
    <row r="26" customFormat="false" ht="15" hidden="false" customHeight="false" outlineLevel="0" collapsed="false">
      <c r="A26" s="0" t="n">
        <f aca="false">A25+1</f>
        <v>25</v>
      </c>
      <c r="B26" s="3" t="n">
        <f aca="false">B25+(A26*1000)</f>
        <v>325000</v>
      </c>
      <c r="E26" s="0" t="n">
        <v>12</v>
      </c>
      <c r="F26" s="0" t="s">
        <v>519</v>
      </c>
      <c r="G26" s="3" t="n">
        <f aca="false">7000+(3000*H26/5000000)</f>
        <v>8499.8596</v>
      </c>
      <c r="H26" s="3" t="n">
        <v>2499766</v>
      </c>
      <c r="I26" s="21" t="n">
        <f aca="false">H26/$H$145*100</f>
        <v>16.9978035422115</v>
      </c>
    </row>
    <row r="27" customFormat="false" ht="15" hidden="false" customHeight="false" outlineLevel="0" collapsed="false">
      <c r="A27" s="0" t="n">
        <f aca="false">A26+1</f>
        <v>26</v>
      </c>
      <c r="B27" s="3" t="n">
        <f aca="false">B26+(A27*1000)</f>
        <v>351000</v>
      </c>
      <c r="E27" s="0" t="n">
        <v>13</v>
      </c>
      <c r="F27" s="0" t="s">
        <v>525</v>
      </c>
      <c r="G27" s="3" t="n">
        <f aca="false">7000+(3000*H27/5000000)</f>
        <v>7903.696</v>
      </c>
      <c r="H27" s="3" t="n">
        <v>1506160</v>
      </c>
      <c r="I27" s="21" t="n">
        <f aca="false">H27/$H$145*100</f>
        <v>10.2415233198376</v>
      </c>
    </row>
    <row r="28" customFormat="false" ht="15" hidden="false" customHeight="false" outlineLevel="0" collapsed="false">
      <c r="A28" s="0" t="n">
        <f aca="false">A27+1</f>
        <v>27</v>
      </c>
      <c r="B28" s="3" t="n">
        <f aca="false">B27+(A28*1000)</f>
        <v>378000</v>
      </c>
      <c r="E28" s="0" t="n">
        <v>14</v>
      </c>
      <c r="F28" s="0" t="s">
        <v>535</v>
      </c>
      <c r="G28" s="3" t="n">
        <f aca="false">7000+(3000*H28/5000000)</f>
        <v>8038.576</v>
      </c>
      <c r="H28" s="3" t="n">
        <v>1730960</v>
      </c>
      <c r="I28" s="21" t="n">
        <f aca="false">H28/$H$145*100</f>
        <v>11.7701088899626</v>
      </c>
    </row>
    <row r="29" customFormat="false" ht="15" hidden="false" customHeight="false" outlineLevel="0" collapsed="false">
      <c r="A29" s="0" t="n">
        <f aca="false">A28+1</f>
        <v>28</v>
      </c>
      <c r="B29" s="3" t="n">
        <f aca="false">B28+(A29*1000)</f>
        <v>406000</v>
      </c>
      <c r="E29" s="0" t="n">
        <v>15</v>
      </c>
      <c r="F29" s="0" t="s">
        <v>4180</v>
      </c>
      <c r="G29" s="3" t="n">
        <f aca="false">7000+(3000*H29/5000000)</f>
        <v>7566.496</v>
      </c>
      <c r="H29" s="3" t="n">
        <v>944160</v>
      </c>
      <c r="I29" s="21" t="n">
        <f aca="false">H29/$H$145*100</f>
        <v>6.42005939452508</v>
      </c>
    </row>
    <row r="30" customFormat="false" ht="15" hidden="false" customHeight="false" outlineLevel="0" collapsed="false">
      <c r="A30" s="0" t="n">
        <f aca="false">A29+1</f>
        <v>29</v>
      </c>
      <c r="B30" s="3" t="n">
        <f aca="false">B29+(A30*1000)</f>
        <v>435000</v>
      </c>
      <c r="E30" s="0" t="n">
        <v>16</v>
      </c>
      <c r="F30" s="0" t="s">
        <v>4181</v>
      </c>
      <c r="G30" s="3" t="n">
        <f aca="false">7000+(3000*H30/5000000)</f>
        <v>8888.32</v>
      </c>
      <c r="H30" s="3" t="n">
        <v>3147200</v>
      </c>
      <c r="I30" s="21" t="n">
        <f aca="false">H30/$H$145*100</f>
        <v>21.4001979817503</v>
      </c>
    </row>
    <row r="31" customFormat="false" ht="15" hidden="false" customHeight="false" outlineLevel="0" collapsed="false">
      <c r="A31" s="0" t="n">
        <f aca="false">A30+1</f>
        <v>30</v>
      </c>
      <c r="B31" s="3" t="n">
        <f aca="false">B30+(A31*1000)</f>
        <v>465000</v>
      </c>
      <c r="E31" s="0" t="n">
        <v>17</v>
      </c>
      <c r="F31" s="0" t="s">
        <v>553</v>
      </c>
      <c r="G31" s="3" t="n">
        <f aca="false">7000+(3000*H31/5000000)</f>
        <v>7900.9984</v>
      </c>
      <c r="H31" s="3" t="n">
        <v>1501664</v>
      </c>
      <c r="I31" s="21" t="n">
        <f aca="false">H31/$H$145*100</f>
        <v>10.2109516084351</v>
      </c>
    </row>
    <row r="32" customFormat="false" ht="15" hidden="false" customHeight="false" outlineLevel="0" collapsed="false">
      <c r="A32" s="0" t="n">
        <f aca="false">A31+1</f>
        <v>31</v>
      </c>
      <c r="B32" s="3" t="n">
        <f aca="false">B31+(A32*1000)</f>
        <v>496000</v>
      </c>
      <c r="E32" s="0" t="n">
        <v>18</v>
      </c>
      <c r="F32" s="0" t="s">
        <v>563</v>
      </c>
      <c r="G32" s="3" t="n">
        <f aca="false">7000+(3000*H32/5000000)</f>
        <v>7712.1664</v>
      </c>
      <c r="H32" s="3" t="n">
        <v>1186944</v>
      </c>
      <c r="I32" s="21" t="n">
        <f aca="false">H32/$H$145*100</f>
        <v>8.0709318102601</v>
      </c>
    </row>
    <row r="33" customFormat="false" ht="15" hidden="false" customHeight="false" outlineLevel="0" collapsed="false">
      <c r="A33" s="0" t="n">
        <f aca="false">A32+1</f>
        <v>32</v>
      </c>
      <c r="B33" s="3" t="n">
        <f aca="false">B32+(A33*1000)</f>
        <v>528000</v>
      </c>
    </row>
    <row r="34" customFormat="false" ht="15" hidden="false" customHeight="false" outlineLevel="0" collapsed="false">
      <c r="A34" s="0" t="n">
        <f aca="false">A33+1</f>
        <v>33</v>
      </c>
      <c r="B34" s="3" t="n">
        <f aca="false">B33+(A34*1000)</f>
        <v>561000</v>
      </c>
      <c r="E34" s="0" t="n">
        <v>19</v>
      </c>
      <c r="F34" s="0" t="s">
        <v>723</v>
      </c>
      <c r="G34" s="3" t="n">
        <f aca="false">7000+(3000*H34/5000000)</f>
        <v>7334.548</v>
      </c>
      <c r="H34" s="3" t="n">
        <v>557580</v>
      </c>
      <c r="I34" s="21" t="n">
        <f aca="false">H34/$H$146*100</f>
        <v>5.08423992309173</v>
      </c>
    </row>
    <row r="35" customFormat="false" ht="15" hidden="false" customHeight="false" outlineLevel="0" collapsed="false">
      <c r="A35" s="0" t="n">
        <f aca="false">A34+1</f>
        <v>34</v>
      </c>
      <c r="B35" s="3" t="n">
        <f aca="false">B34+(A35*1000)</f>
        <v>595000</v>
      </c>
      <c r="E35" s="0" t="n">
        <v>20</v>
      </c>
      <c r="F35" s="0" t="s">
        <v>731</v>
      </c>
      <c r="G35" s="3" t="n">
        <f aca="false">7000+(3000*H35/5000000)</f>
        <v>7547.3776</v>
      </c>
      <c r="H35" s="3" t="n">
        <v>912296</v>
      </c>
      <c r="I35" s="21" t="n">
        <f aca="false">H35/$H$146*100</f>
        <v>8.31868385680421</v>
      </c>
    </row>
    <row r="36" customFormat="false" ht="15" hidden="false" customHeight="false" outlineLevel="0" collapsed="false">
      <c r="A36" s="0" t="n">
        <f aca="false">A35+1</f>
        <v>35</v>
      </c>
      <c r="B36" s="3" t="n">
        <f aca="false">B35+(A36*1000)</f>
        <v>630000</v>
      </c>
      <c r="E36" s="0" t="n">
        <v>21</v>
      </c>
      <c r="F36" s="0" t="s">
        <v>747</v>
      </c>
      <c r="G36" s="3" t="n">
        <f aca="false">7000+(3000*H36/5000000)</f>
        <v>7435.8514</v>
      </c>
      <c r="H36" s="3" t="n">
        <v>726419</v>
      </c>
      <c r="I36" s="21" t="n">
        <f aca="false">H36/$H$146*100</f>
        <v>6.62378220289891</v>
      </c>
    </row>
    <row r="37" customFormat="false" ht="15" hidden="false" customHeight="false" outlineLevel="0" collapsed="false">
      <c r="A37" s="0" t="n">
        <f aca="false">A36+1</f>
        <v>36</v>
      </c>
      <c r="B37" s="3" t="n">
        <f aca="false">B36+(A37*1000)</f>
        <v>666000</v>
      </c>
      <c r="E37" s="0" t="n">
        <v>34</v>
      </c>
      <c r="F37" s="0" t="s">
        <v>711</v>
      </c>
      <c r="G37" s="3" t="n">
        <f aca="false">7000+(3000*H37/5000000)</f>
        <v>7466.4112</v>
      </c>
      <c r="H37" s="3" t="n">
        <v>777352</v>
      </c>
      <c r="I37" s="21" t="n">
        <f aca="false">H37/$H$146*100</f>
        <v>7.08820989399764</v>
      </c>
    </row>
    <row r="38" customFormat="false" ht="15" hidden="false" customHeight="false" outlineLevel="0" collapsed="false">
      <c r="A38" s="0" t="n">
        <f aca="false">A37+1</f>
        <v>37</v>
      </c>
      <c r="B38" s="3" t="n">
        <f aca="false">B37+(A38*1000)</f>
        <v>703000</v>
      </c>
      <c r="E38" s="0" t="n">
        <v>35</v>
      </c>
      <c r="F38" s="0" t="s">
        <v>729</v>
      </c>
      <c r="G38" s="3" t="n">
        <f aca="false">7000+(3000*H38/5000000)</f>
        <v>7422.895</v>
      </c>
      <c r="H38" s="3" t="n">
        <v>704825</v>
      </c>
      <c r="I38" s="21" t="n">
        <f aca="false">H38/$H$146*100</f>
        <v>6.42687937837284</v>
      </c>
    </row>
    <row r="39" customFormat="false" ht="15" hidden="false" customHeight="false" outlineLevel="0" collapsed="false">
      <c r="A39" s="0" t="n">
        <f aca="false">A38+1</f>
        <v>38</v>
      </c>
      <c r="B39" s="3" t="n">
        <f aca="false">B38+(A39*1000)</f>
        <v>741000</v>
      </c>
      <c r="E39" s="0" t="n">
        <v>36</v>
      </c>
      <c r="F39" s="0" t="s">
        <v>775</v>
      </c>
      <c r="G39" s="3" t="n">
        <f aca="false">7000+(3000*H39/5000000)</f>
        <v>7797.6124</v>
      </c>
      <c r="H39" s="3" t="n">
        <v>1329354</v>
      </c>
      <c r="I39" s="21" t="n">
        <f aca="false">H39/$H$146*100</f>
        <v>12.1215873573688</v>
      </c>
    </row>
    <row r="40" customFormat="false" ht="15" hidden="false" customHeight="false" outlineLevel="0" collapsed="false">
      <c r="A40" s="0" t="n">
        <f aca="false">A39+1</f>
        <v>39</v>
      </c>
      <c r="B40" s="3" t="n">
        <f aca="false">B39+(A40*1000)</f>
        <v>780000</v>
      </c>
      <c r="E40" s="0" t="n">
        <v>37</v>
      </c>
      <c r="F40" s="0" t="s">
        <v>793</v>
      </c>
      <c r="G40" s="3" t="n">
        <f aca="false">7000+(3000*H40/5000000)</f>
        <v>7841.9242</v>
      </c>
      <c r="H40" s="3" t="n">
        <v>1403207</v>
      </c>
      <c r="I40" s="21" t="n">
        <f aca="false">H40/$H$146*100</f>
        <v>12.7950088772226</v>
      </c>
    </row>
    <row r="41" customFormat="false" ht="15" hidden="false" customHeight="false" outlineLevel="0" collapsed="false">
      <c r="A41" s="0" t="n">
        <f aca="false">A40+1</f>
        <v>40</v>
      </c>
      <c r="B41" s="3" t="n">
        <f aca="false">B40+(A41*1000)</f>
        <v>820000</v>
      </c>
      <c r="E41" s="0" t="n">
        <v>38</v>
      </c>
      <c r="F41" s="0" t="s">
        <v>805</v>
      </c>
      <c r="G41" s="3" t="n">
        <f aca="false">7000+(3000*H41/5000000)</f>
        <v>7660.8238</v>
      </c>
      <c r="H41" s="3" t="n">
        <v>1101373</v>
      </c>
      <c r="I41" s="21" t="n">
        <f aca="false">H41/$H$146*100</f>
        <v>10.0427644047765</v>
      </c>
    </row>
    <row r="42" customFormat="false" ht="15" hidden="false" customHeight="false" outlineLevel="0" collapsed="false">
      <c r="A42" s="0" t="n">
        <f aca="false">A41+1</f>
        <v>41</v>
      </c>
      <c r="B42" s="3" t="n">
        <f aca="false">B41+(A42*1000)</f>
        <v>861000</v>
      </c>
      <c r="E42" s="0" t="n">
        <v>43</v>
      </c>
      <c r="F42" s="0" t="s">
        <v>825</v>
      </c>
      <c r="G42" s="3" t="n">
        <f aca="false">7000+(3000*H42/5000000)</f>
        <v>7666.6204</v>
      </c>
      <c r="H42" s="3" t="n">
        <v>1111034</v>
      </c>
      <c r="I42" s="21" t="n">
        <f aca="false">H42/$H$146*100</f>
        <v>10.1308573096458</v>
      </c>
    </row>
    <row r="43" customFormat="false" ht="15" hidden="false" customHeight="false" outlineLevel="0" collapsed="false">
      <c r="A43" s="0" t="n">
        <f aca="false">A42+1</f>
        <v>42</v>
      </c>
      <c r="B43" s="3" t="n">
        <f aca="false">B42+(A43*1000)</f>
        <v>903000</v>
      </c>
      <c r="E43" s="0" t="n">
        <v>44</v>
      </c>
      <c r="F43" s="0" t="s">
        <v>847</v>
      </c>
      <c r="G43" s="3" t="n">
        <f aca="false">7000+(3000*H43/5000000)</f>
        <v>7569.8932</v>
      </c>
      <c r="H43" s="3" t="n">
        <v>949822</v>
      </c>
      <c r="I43" s="21" t="n">
        <f aca="false">H43/$H$146*100</f>
        <v>8.66086110016649</v>
      </c>
    </row>
    <row r="44" customFormat="false" ht="15" hidden="false" customHeight="false" outlineLevel="0" collapsed="false">
      <c r="A44" s="0" t="n">
        <f aca="false">A43+1</f>
        <v>43</v>
      </c>
      <c r="B44" s="3" t="n">
        <f aca="false">B43+(A44*1000)</f>
        <v>946000</v>
      </c>
      <c r="E44" s="0" t="n">
        <v>45</v>
      </c>
      <c r="F44" s="0" t="s">
        <v>4182</v>
      </c>
      <c r="G44" s="3" t="n">
        <f aca="false">7000+(3000*H44/5000000)</f>
        <v>7428.6532</v>
      </c>
      <c r="H44" s="3" t="n">
        <v>714422</v>
      </c>
      <c r="I44" s="21" t="n">
        <f aca="false">H44/$H$146*100</f>
        <v>6.51438870536074</v>
      </c>
    </row>
    <row r="45" customFormat="false" ht="15" hidden="false" customHeight="false" outlineLevel="0" collapsed="false">
      <c r="A45" s="0" t="n">
        <f aca="false">A44+1</f>
        <v>44</v>
      </c>
      <c r="B45" s="3" t="n">
        <f aca="false">B44+(A45*1000)</f>
        <v>990000</v>
      </c>
      <c r="E45" s="0" t="n">
        <v>46</v>
      </c>
      <c r="F45" s="0" t="s">
        <v>753</v>
      </c>
      <c r="G45" s="3" t="n">
        <f aca="false">7000+(3000*H45/5000000)</f>
        <v>7407.4882</v>
      </c>
      <c r="H45" s="3" t="n">
        <v>679147</v>
      </c>
      <c r="I45" s="21" t="n">
        <f aca="false">H45/$H$146*100</f>
        <v>6.19273699029373</v>
      </c>
    </row>
    <row r="46" customFormat="false" ht="15" hidden="false" customHeight="false" outlineLevel="0" collapsed="false">
      <c r="A46" s="0" t="n">
        <f aca="false">A45+1</f>
        <v>45</v>
      </c>
      <c r="B46" s="3" t="n">
        <f aca="false">B45+(A46*1000)</f>
        <v>1035000</v>
      </c>
    </row>
    <row r="47" customFormat="false" ht="15" hidden="false" customHeight="false" outlineLevel="0" collapsed="false">
      <c r="A47" s="0" t="n">
        <f aca="false">A46+1</f>
        <v>46</v>
      </c>
      <c r="B47" s="3" t="n">
        <f aca="false">B46+(A47*1000)</f>
        <v>1081000</v>
      </c>
      <c r="E47" s="0" t="n">
        <v>39</v>
      </c>
      <c r="F47" s="0" t="s">
        <v>4183</v>
      </c>
      <c r="G47" s="3" t="n">
        <f aca="false">7000+(3000*H47/5000000)</f>
        <v>7450.1224</v>
      </c>
      <c r="H47" s="3" t="n">
        <v>750204</v>
      </c>
      <c r="I47" s="21" t="n">
        <f aca="false">H47/$H$147*100</f>
        <v>4.41180959032432</v>
      </c>
    </row>
    <row r="48" customFormat="false" ht="15" hidden="false" customHeight="false" outlineLevel="0" collapsed="false">
      <c r="A48" s="0" t="n">
        <f aca="false">A47+1</f>
        <v>47</v>
      </c>
      <c r="B48" s="3" t="n">
        <f aca="false">B47+(A48*1000)</f>
        <v>1128000</v>
      </c>
      <c r="E48" s="0" t="n">
        <v>40</v>
      </c>
      <c r="F48" s="0" t="s">
        <v>4184</v>
      </c>
      <c r="G48" s="3" t="n">
        <f aca="false">7000+(3000*H48/5000000)</f>
        <v>7416.5932</v>
      </c>
      <c r="H48" s="3" t="n">
        <v>694322</v>
      </c>
      <c r="I48" s="21" t="n">
        <f aca="false">H48/$H$147*100</f>
        <v>4.08317798675182</v>
      </c>
    </row>
    <row r="49" customFormat="false" ht="15" hidden="false" customHeight="false" outlineLevel="0" collapsed="false">
      <c r="A49" s="0" t="n">
        <f aca="false">A48+1</f>
        <v>48</v>
      </c>
      <c r="B49" s="3" t="n">
        <f aca="false">B48+(A49*1000)</f>
        <v>1176000</v>
      </c>
      <c r="E49" s="0" t="n">
        <v>41</v>
      </c>
      <c r="F49" s="0" t="s">
        <v>4185</v>
      </c>
      <c r="G49" s="3" t="n">
        <f aca="false">7000+(3000*H49/5000000)</f>
        <v>7479.7156</v>
      </c>
      <c r="H49" s="3" t="n">
        <v>799526</v>
      </c>
      <c r="I49" s="21" t="n">
        <f aca="false">H49/$H$147*100</f>
        <v>4.70186305926607</v>
      </c>
    </row>
    <row r="50" customFormat="false" ht="15" hidden="false" customHeight="false" outlineLevel="0" collapsed="false">
      <c r="A50" s="0" t="n">
        <f aca="false">A49+1</f>
        <v>49</v>
      </c>
      <c r="B50" s="3" t="n">
        <f aca="false">B49+(A50*1000)</f>
        <v>1225000</v>
      </c>
      <c r="E50" s="0" t="n">
        <v>42</v>
      </c>
      <c r="F50" s="0" t="s">
        <v>4186</v>
      </c>
      <c r="G50" s="3" t="n">
        <f aca="false">7000+(3000*H50/5000000)</f>
        <v>7324.0888</v>
      </c>
      <c r="H50" s="3" t="n">
        <v>540148</v>
      </c>
      <c r="I50" s="21" t="n">
        <f aca="false">H50/$H$147*100</f>
        <v>3.1765094915443</v>
      </c>
    </row>
    <row r="51" customFormat="false" ht="15" hidden="false" customHeight="false" outlineLevel="0" collapsed="false">
      <c r="A51" s="0" t="n">
        <f aca="false">A50+1</f>
        <v>50</v>
      </c>
      <c r="B51" s="3" t="n">
        <f aca="false">B50+(A51*1000)</f>
        <v>1275000</v>
      </c>
      <c r="E51" s="0" t="n">
        <v>47</v>
      </c>
      <c r="F51" s="0" t="s">
        <v>1199</v>
      </c>
      <c r="G51" s="3" t="n">
        <f aca="false">7000+(3000*H51/5000000)</f>
        <v>7439.6068</v>
      </c>
      <c r="H51" s="3" t="n">
        <v>732678</v>
      </c>
      <c r="I51" s="21" t="n">
        <f aca="false">H51/$H$147*100</f>
        <v>4.30874245807759</v>
      </c>
    </row>
    <row r="52" customFormat="false" ht="15" hidden="false" customHeight="false" outlineLevel="0" collapsed="false">
      <c r="A52" s="0" t="n">
        <f aca="false">A51+1</f>
        <v>51</v>
      </c>
      <c r="B52" s="3" t="n">
        <f aca="false">B51+(A52*1000)</f>
        <v>1326000</v>
      </c>
      <c r="E52" s="0" t="n">
        <v>48</v>
      </c>
      <c r="F52" s="0" t="s">
        <v>1110</v>
      </c>
      <c r="G52" s="3" t="n">
        <f aca="false">7000+(3000*H52/5000000)</f>
        <v>8112.2488</v>
      </c>
      <c r="H52" s="3" t="n">
        <v>1853748</v>
      </c>
      <c r="I52" s="21" t="n">
        <f aca="false">H52/$H$147*100</f>
        <v>10.9015457188239</v>
      </c>
    </row>
    <row r="53" customFormat="false" ht="15" hidden="false" customHeight="false" outlineLevel="0" collapsed="false">
      <c r="A53" s="0" t="n">
        <f aca="false">A52+1</f>
        <v>52</v>
      </c>
      <c r="B53" s="3" t="n">
        <f aca="false">B52+(A53*1000)</f>
        <v>1378000</v>
      </c>
      <c r="E53" s="0" t="n">
        <v>49</v>
      </c>
      <c r="F53" s="0" t="s">
        <v>1114</v>
      </c>
      <c r="G53" s="3" t="n">
        <f aca="false">7000+(3000*H53/5000000)</f>
        <v>8191.1704</v>
      </c>
      <c r="H53" s="3" t="n">
        <v>1985284</v>
      </c>
      <c r="I53" s="21" t="n">
        <f aca="false">H53/$H$147*100</f>
        <v>11.6750843646761</v>
      </c>
    </row>
    <row r="54" customFormat="false" ht="15" hidden="false" customHeight="false" outlineLevel="0" collapsed="false">
      <c r="A54" s="0" t="n">
        <f aca="false">A53+1</f>
        <v>53</v>
      </c>
      <c r="B54" s="3" t="n">
        <f aca="false">B53+(A54*1000)</f>
        <v>1431000</v>
      </c>
      <c r="E54" s="0" t="n">
        <v>61</v>
      </c>
      <c r="F54" s="0" t="s">
        <v>1259</v>
      </c>
      <c r="G54" s="3" t="n">
        <f aca="false">7000+(3000*H54/5000000)</f>
        <v>8443.9738</v>
      </c>
      <c r="H54" s="3" t="n">
        <v>2406623</v>
      </c>
      <c r="I54" s="21" t="n">
        <f aca="false">H54/$H$147*100</f>
        <v>14.1529003200397</v>
      </c>
    </row>
    <row r="55" customFormat="false" ht="15" hidden="false" customHeight="false" outlineLevel="0" collapsed="false">
      <c r="A55" s="0" t="n">
        <f aca="false">A54+1</f>
        <v>54</v>
      </c>
      <c r="B55" s="3" t="n">
        <f aca="false">B54+(A55*1000)</f>
        <v>1485000</v>
      </c>
      <c r="E55" s="0" t="n">
        <v>62</v>
      </c>
      <c r="F55" s="0" t="s">
        <v>1276</v>
      </c>
      <c r="G55" s="3" t="n">
        <f aca="false">7000+(3000*H55/5000000)</f>
        <v>7943.4106</v>
      </c>
      <c r="H55" s="3" t="n">
        <v>1572351</v>
      </c>
      <c r="I55" s="21" t="n">
        <f aca="false">H55/$H$147*100</f>
        <v>9.24670252512122</v>
      </c>
    </row>
    <row r="56" customFormat="false" ht="15" hidden="false" customHeight="false" outlineLevel="0" collapsed="false">
      <c r="A56" s="0" t="n">
        <f aca="false">A55+1</f>
        <v>55</v>
      </c>
      <c r="B56" s="3" t="n">
        <f aca="false">B55+(A56*1000)</f>
        <v>1540000</v>
      </c>
      <c r="E56" s="0" t="n">
        <v>63</v>
      </c>
      <c r="F56" s="0" t="s">
        <v>1280</v>
      </c>
      <c r="G56" s="3" t="n">
        <f aca="false">7000+(3000*H56/5000000)</f>
        <v>10401.7402</v>
      </c>
      <c r="H56" s="3" t="n">
        <v>5669567</v>
      </c>
      <c r="I56" s="21" t="n">
        <f aca="false">H56/$H$147*100</f>
        <v>33.341664485375</v>
      </c>
    </row>
    <row r="57" customFormat="false" ht="15" hidden="false" customHeight="false" outlineLevel="0" collapsed="false">
      <c r="A57" s="0" t="n">
        <f aca="false">A56+1</f>
        <v>56</v>
      </c>
      <c r="B57" s="3" t="n">
        <f aca="false">B56+(A57*1000)</f>
        <v>1596000</v>
      </c>
    </row>
    <row r="58" customFormat="false" ht="15" hidden="false" customHeight="false" outlineLevel="0" collapsed="false">
      <c r="A58" s="0" t="n">
        <f aca="false">A57+1</f>
        <v>57</v>
      </c>
      <c r="B58" s="3" t="n">
        <f aca="false">B57+(A58*1000)</f>
        <v>1653000</v>
      </c>
      <c r="E58" s="0" t="n">
        <v>50</v>
      </c>
      <c r="F58" s="0" t="s">
        <v>4187</v>
      </c>
      <c r="G58" s="3" t="n">
        <f aca="false">7000+(3000*H58/5000000)</f>
        <v>8669.7106</v>
      </c>
      <c r="H58" s="3" t="n">
        <v>2782851</v>
      </c>
      <c r="I58" s="21" t="n">
        <f aca="false">H58/$H$148*100</f>
        <v>5.34026465028355</v>
      </c>
    </row>
    <row r="59" customFormat="false" ht="15" hidden="false" customHeight="false" outlineLevel="0" collapsed="false">
      <c r="A59" s="0" t="n">
        <f aca="false">A58+1</f>
        <v>58</v>
      </c>
      <c r="B59" s="3" t="n">
        <f aca="false">B58+(A59*1000)</f>
        <v>1711000</v>
      </c>
      <c r="E59" s="0" t="n">
        <v>51</v>
      </c>
      <c r="F59" s="0" t="s">
        <v>4188</v>
      </c>
      <c r="G59" s="3" t="n">
        <f aca="false">7000+(3000*H59/5000000)</f>
        <v>7935.826</v>
      </c>
      <c r="H59" s="3" t="n">
        <v>1559710</v>
      </c>
      <c r="I59" s="21" t="n">
        <f aca="false">H59/$H$148*100</f>
        <v>2.99306868304978</v>
      </c>
    </row>
    <row r="60" customFormat="false" ht="15" hidden="false" customHeight="false" outlineLevel="0" collapsed="false">
      <c r="A60" s="0" t="n">
        <f aca="false">A59+1</f>
        <v>59</v>
      </c>
      <c r="B60" s="3" t="n">
        <f aca="false">B59+(A60*1000)</f>
        <v>1770000</v>
      </c>
      <c r="E60" s="0" t="n">
        <v>52</v>
      </c>
      <c r="F60" s="0" t="s">
        <v>1452</v>
      </c>
      <c r="G60" s="3" t="n">
        <f aca="false">7000+(3000*H60/5000000)</f>
        <v>8975.0854</v>
      </c>
      <c r="H60" s="3" t="n">
        <v>3291809</v>
      </c>
      <c r="I60" s="21" t="n">
        <f aca="false">H60/$H$148*100</f>
        <v>6.3169502205419</v>
      </c>
    </row>
    <row r="61" customFormat="false" ht="15" hidden="false" customHeight="false" outlineLevel="0" collapsed="false">
      <c r="A61" s="0" t="n">
        <f aca="false">A60+1</f>
        <v>60</v>
      </c>
      <c r="B61" s="3" t="n">
        <f aca="false">B60+(A61*1000)</f>
        <v>1830000</v>
      </c>
      <c r="E61" s="0" t="n">
        <v>53</v>
      </c>
      <c r="F61" s="0" t="s">
        <v>1458</v>
      </c>
      <c r="G61" s="3" t="n">
        <f aca="false">7000+(3000*H61/5000000)</f>
        <v>8940.6076</v>
      </c>
      <c r="H61" s="3" t="n">
        <v>3234346</v>
      </c>
      <c r="I61" s="21" t="n">
        <f aca="false">H61/$H$148*100</f>
        <v>6.20667926906112</v>
      </c>
    </row>
    <row r="62" customFormat="false" ht="15" hidden="false" customHeight="false" outlineLevel="0" collapsed="false">
      <c r="A62" s="0" t="n">
        <f aca="false">A61+1</f>
        <v>61</v>
      </c>
      <c r="B62" s="3" t="n">
        <f aca="false">B61+(A62*1000)</f>
        <v>1891000</v>
      </c>
      <c r="E62" s="0" t="n">
        <v>54</v>
      </c>
      <c r="F62" s="0" t="s">
        <v>1463</v>
      </c>
      <c r="G62" s="3" t="n">
        <f aca="false">7000+(3000*H62/5000000)</f>
        <v>9462.7</v>
      </c>
      <c r="H62" s="3" t="n">
        <v>4104500</v>
      </c>
      <c r="I62" s="21" t="n">
        <f aca="false">H62/$H$148*100</f>
        <v>7.87649653434152</v>
      </c>
    </row>
    <row r="63" customFormat="false" ht="15" hidden="false" customHeight="false" outlineLevel="0" collapsed="false">
      <c r="A63" s="0" t="n">
        <f aca="false">A62+1</f>
        <v>62</v>
      </c>
      <c r="B63" s="3" t="n">
        <f aca="false">B62+(A63*1000)</f>
        <v>1953000</v>
      </c>
      <c r="E63" s="0" t="n">
        <v>55</v>
      </c>
      <c r="F63" s="0" t="s">
        <v>1469</v>
      </c>
      <c r="G63" s="3" t="n">
        <f aca="false">7000+(3000*H63/5000000)</f>
        <v>8699.263</v>
      </c>
      <c r="H63" s="3" t="n">
        <v>2832105</v>
      </c>
      <c r="I63" s="21" t="n">
        <f aca="false">H63/$H$148*100</f>
        <v>5.43478260869565</v>
      </c>
    </row>
    <row r="64" customFormat="false" ht="15" hidden="false" customHeight="false" outlineLevel="0" collapsed="false">
      <c r="A64" s="0" t="n">
        <f aca="false">A63+1</f>
        <v>63</v>
      </c>
      <c r="B64" s="3" t="n">
        <f aca="false">B63+(A64*1000)</f>
        <v>2016000</v>
      </c>
      <c r="E64" s="0" t="n">
        <v>56</v>
      </c>
      <c r="F64" s="0" t="s">
        <v>1470</v>
      </c>
      <c r="G64" s="3" t="n">
        <f aca="false">7000+(3000*H64/5000000)</f>
        <v>10024.1956</v>
      </c>
      <c r="H64" s="3" t="n">
        <v>5040326</v>
      </c>
      <c r="I64" s="21" t="n">
        <f aca="false">H64/$H$148*100</f>
        <v>9.67233774417139</v>
      </c>
    </row>
    <row r="65" customFormat="false" ht="15" hidden="false" customHeight="false" outlineLevel="0" collapsed="false">
      <c r="A65" s="0" t="n">
        <f aca="false">A64+1</f>
        <v>64</v>
      </c>
      <c r="B65" s="3" t="n">
        <f aca="false">B64+(A65*1000)</f>
        <v>2080000</v>
      </c>
      <c r="E65" s="0" t="n">
        <v>57</v>
      </c>
      <c r="F65" s="0" t="s">
        <v>1472</v>
      </c>
      <c r="G65" s="3" t="n">
        <f aca="false">7000+(3000*H65/5000000)</f>
        <v>11171.8138</v>
      </c>
      <c r="H65" s="3" t="n">
        <v>6953023</v>
      </c>
      <c r="I65" s="21" t="n">
        <f aca="false">H65/$H$148*100</f>
        <v>13.3427851291745</v>
      </c>
    </row>
    <row r="66" customFormat="false" ht="15" hidden="false" customHeight="false" outlineLevel="0" collapsed="false">
      <c r="A66" s="0" t="n">
        <f aca="false">A65+1</f>
        <v>65</v>
      </c>
      <c r="B66" s="3" t="n">
        <f aca="false">B65+(A66*1000)</f>
        <v>2145000</v>
      </c>
      <c r="E66" s="0" t="n">
        <v>58</v>
      </c>
      <c r="F66" s="0" t="s">
        <v>1476</v>
      </c>
      <c r="G66" s="3" t="n">
        <f aca="false">7000+(3000*H66/5000000)</f>
        <v>15471.688</v>
      </c>
      <c r="H66" s="3" t="n">
        <v>14119480</v>
      </c>
      <c r="I66" s="21" t="n">
        <f aca="false">H66/$H$148*100</f>
        <v>27.0951480781348</v>
      </c>
    </row>
    <row r="67" customFormat="false" ht="15" hidden="false" customHeight="false" outlineLevel="0" collapsed="false">
      <c r="A67" s="0" t="n">
        <f aca="false">A66+1</f>
        <v>66</v>
      </c>
      <c r="B67" s="3" t="n">
        <f aca="false">B66+(A67*1000)</f>
        <v>2211000</v>
      </c>
      <c r="E67" s="0" t="n">
        <v>59</v>
      </c>
      <c r="F67" s="0" t="s">
        <v>1478</v>
      </c>
      <c r="G67" s="3" t="n">
        <f aca="false">7000+(3000*H67/5000000)</f>
        <v>10038.9718</v>
      </c>
      <c r="H67" s="3" t="n">
        <v>5064953</v>
      </c>
      <c r="I67" s="21" t="n">
        <f aca="false">H67/$H$148*100</f>
        <v>9.71959672337744</v>
      </c>
    </row>
    <row r="68" customFormat="false" ht="15" hidden="false" customHeight="false" outlineLevel="0" collapsed="false">
      <c r="A68" s="0" t="n">
        <f aca="false">A67+1</f>
        <v>67</v>
      </c>
      <c r="B68" s="3" t="n">
        <f aca="false">B67+(A68*1000)</f>
        <v>2278000</v>
      </c>
      <c r="E68" s="0" t="n">
        <v>60</v>
      </c>
      <c r="F68" s="0" t="s">
        <v>1480</v>
      </c>
      <c r="G68" s="3" t="n">
        <f aca="false">7000+(3000*H68/5000000)</f>
        <v>8876.5774</v>
      </c>
      <c r="H68" s="3" t="n">
        <v>3127629</v>
      </c>
      <c r="I68" s="21" t="n">
        <f aca="false">H68/$H$148*100</f>
        <v>6.00189035916824</v>
      </c>
    </row>
    <row r="69" customFormat="false" ht="15" hidden="false" customHeight="false" outlineLevel="0" collapsed="false">
      <c r="A69" s="0" t="n">
        <f aca="false">A68+1</f>
        <v>68</v>
      </c>
      <c r="B69" s="3" t="n">
        <f aca="false">B68+(A69*1000)</f>
        <v>2346000</v>
      </c>
    </row>
    <row r="70" customFormat="false" ht="15" hidden="false" customHeight="false" outlineLevel="0" collapsed="false">
      <c r="A70" s="0" t="n">
        <f aca="false">A69+1</f>
        <v>69</v>
      </c>
      <c r="B70" s="3" t="n">
        <f aca="false">B69+(A70*1000)</f>
        <v>2415000</v>
      </c>
      <c r="E70" s="0" t="n">
        <v>64</v>
      </c>
      <c r="F70" s="0" t="s">
        <v>4189</v>
      </c>
      <c r="G70" s="3" t="n">
        <f aca="false">7000+(3000*H70/5000000)</f>
        <v>7946.5462</v>
      </c>
      <c r="H70" s="3" t="n">
        <v>1577577</v>
      </c>
      <c r="I70" s="21" t="n">
        <f aca="false">H70/$H$149*100</f>
        <v>6.35992790310289</v>
      </c>
    </row>
    <row r="71" customFormat="false" ht="15" hidden="false" customHeight="false" outlineLevel="0" collapsed="false">
      <c r="A71" s="0" t="n">
        <f aca="false">A70+1</f>
        <v>70</v>
      </c>
      <c r="B71" s="3" t="n">
        <f aca="false">B70+(A71*1000)</f>
        <v>2485000</v>
      </c>
      <c r="E71" s="0" t="n">
        <v>65</v>
      </c>
      <c r="F71" s="0" t="s">
        <v>4190</v>
      </c>
      <c r="G71" s="3" t="n">
        <f aca="false">7000+(3000*H71/5000000)</f>
        <v>7465.1188</v>
      </c>
      <c r="H71" s="3" t="n">
        <v>775198</v>
      </c>
      <c r="I71" s="21" t="n">
        <f aca="false">H71/$H$149*100</f>
        <v>3.12517448633541</v>
      </c>
    </row>
    <row r="72" customFormat="false" ht="15" hidden="false" customHeight="false" outlineLevel="0" collapsed="false">
      <c r="A72" s="0" t="n">
        <f aca="false">A71+1</f>
        <v>71</v>
      </c>
      <c r="B72" s="3" t="n">
        <f aca="false">B71+(A72*1000)</f>
        <v>2556000</v>
      </c>
      <c r="E72" s="0" t="n">
        <v>66</v>
      </c>
      <c r="F72" s="0" t="s">
        <v>1852</v>
      </c>
      <c r="G72" s="3" t="n">
        <f aca="false">7000+(3000*H72/5000000)</f>
        <v>8169.982</v>
      </c>
      <c r="H72" s="3" t="n">
        <v>1949970</v>
      </c>
      <c r="I72" s="21" t="n">
        <f aca="false">H72/$H$149*100</f>
        <v>7.86121286835036</v>
      </c>
    </row>
    <row r="73" customFormat="false" ht="15" hidden="false" customHeight="false" outlineLevel="0" collapsed="false">
      <c r="A73" s="0" t="n">
        <f aca="false">A72+1</f>
        <v>72</v>
      </c>
      <c r="B73" s="3" t="n">
        <f aca="false">B72+(A73*1000)</f>
        <v>2628000</v>
      </c>
      <c r="E73" s="0" t="n">
        <v>67</v>
      </c>
      <c r="F73" s="0" t="s">
        <v>1892</v>
      </c>
      <c r="G73" s="3" t="n">
        <f aca="false">7000+(3000*H73/5000000)</f>
        <v>8343.7066</v>
      </c>
      <c r="H73" s="3" t="n">
        <v>2239511</v>
      </c>
      <c r="I73" s="21" t="n">
        <f aca="false">H73/$H$149*100</f>
        <v>9.0284838700145</v>
      </c>
    </row>
    <row r="74" customFormat="false" ht="15" hidden="false" customHeight="false" outlineLevel="0" collapsed="false">
      <c r="A74" s="0" t="n">
        <f aca="false">A73+1</f>
        <v>73</v>
      </c>
      <c r="B74" s="3" t="n">
        <f aca="false">B73+(A74*1000)</f>
        <v>2701000</v>
      </c>
      <c r="E74" s="0" t="n">
        <v>68</v>
      </c>
      <c r="F74" s="0" t="s">
        <v>4191</v>
      </c>
      <c r="G74" s="3" t="n">
        <f aca="false">7000+(3000*H74/5000000)</f>
        <v>7716.1708</v>
      </c>
      <c r="H74" s="3" t="n">
        <v>1193618</v>
      </c>
      <c r="I74" s="21" t="n">
        <f aca="false">H74/$H$149*100</f>
        <v>4.81201514971749</v>
      </c>
    </row>
    <row r="75" customFormat="false" ht="15" hidden="false" customHeight="false" outlineLevel="0" collapsed="false">
      <c r="A75" s="0" t="n">
        <f aca="false">A74+1</f>
        <v>74</v>
      </c>
      <c r="B75" s="3" t="n">
        <f aca="false">B74+(A75*1000)</f>
        <v>2775000</v>
      </c>
      <c r="E75" s="0" t="n">
        <v>69</v>
      </c>
      <c r="F75" s="0" t="s">
        <v>4192</v>
      </c>
      <c r="G75" s="3" t="n">
        <f aca="false">7000+(3000*H75/5000000)</f>
        <v>7992.712</v>
      </c>
      <c r="H75" s="3" t="n">
        <v>1654520</v>
      </c>
      <c r="I75" s="21" t="n">
        <f aca="false">H75/$H$149*100</f>
        <v>6.67012000950939</v>
      </c>
    </row>
    <row r="76" customFormat="false" ht="15" hidden="false" customHeight="false" outlineLevel="0" collapsed="false">
      <c r="A76" s="0" t="n">
        <f aca="false">A75+1</f>
        <v>75</v>
      </c>
      <c r="B76" s="3" t="n">
        <f aca="false">B75+(A76*1000)</f>
        <v>2850000</v>
      </c>
      <c r="E76" s="0" t="n">
        <v>86</v>
      </c>
      <c r="F76" s="0" t="s">
        <v>1774</v>
      </c>
      <c r="G76" s="3" t="n">
        <f aca="false">7000+(3000*H76/5000000)</f>
        <v>8188.5172</v>
      </c>
      <c r="H76" s="3" t="n">
        <v>1980862</v>
      </c>
      <c r="I76" s="21" t="n">
        <f aca="false">H76/$H$149*100</f>
        <v>7.98575252174455</v>
      </c>
    </row>
    <row r="77" customFormat="false" ht="15" hidden="false" customHeight="false" outlineLevel="0" collapsed="false">
      <c r="A77" s="0" t="n">
        <f aca="false">A76+1</f>
        <v>76</v>
      </c>
      <c r="B77" s="3" t="n">
        <f aca="false">B76+(A77*1000)</f>
        <v>2926000</v>
      </c>
      <c r="E77" s="0" t="n">
        <v>87</v>
      </c>
      <c r="F77" s="0" t="s">
        <v>4193</v>
      </c>
      <c r="G77" s="3" t="n">
        <f aca="false">7000+(3000*H77/5000000)</f>
        <v>7724.7886</v>
      </c>
      <c r="H77" s="3" t="n">
        <v>1207981</v>
      </c>
      <c r="I77" s="21" t="n">
        <f aca="false">H77/$H$149*100</f>
        <v>4.86991891255903</v>
      </c>
    </row>
    <row r="78" customFormat="false" ht="15" hidden="false" customHeight="false" outlineLevel="0" collapsed="false">
      <c r="A78" s="0" t="n">
        <f aca="false">A77+1</f>
        <v>77</v>
      </c>
      <c r="B78" s="3" t="n">
        <f aca="false">B77+(A78*1000)</f>
        <v>3003000</v>
      </c>
      <c r="E78" s="0" t="n">
        <v>88</v>
      </c>
      <c r="F78" s="0" t="s">
        <v>4194</v>
      </c>
      <c r="G78" s="3" t="n">
        <f aca="false">7000+(3000*H78/5000000)</f>
        <v>7875.2548</v>
      </c>
      <c r="H78" s="3" t="n">
        <v>1458758</v>
      </c>
      <c r="I78" s="21" t="n">
        <f aca="false">H78/$H$149*100</f>
        <v>5.88091466094813</v>
      </c>
    </row>
    <row r="79" customFormat="false" ht="15" hidden="false" customHeight="false" outlineLevel="0" collapsed="false">
      <c r="A79" s="0" t="n">
        <f aca="false">A78+1</f>
        <v>78</v>
      </c>
      <c r="B79" s="3" t="n">
        <f aca="false">B78+(A79*1000)</f>
        <v>3081000</v>
      </c>
      <c r="E79" s="0" t="n">
        <v>89</v>
      </c>
      <c r="F79" s="0" t="s">
        <v>4195</v>
      </c>
      <c r="G79" s="3" t="n">
        <f aca="false">7000+(3000*H79/5000000)</f>
        <v>7935.6172</v>
      </c>
      <c r="H79" s="3" t="n">
        <v>1559362</v>
      </c>
      <c r="I79" s="21" t="n">
        <f aca="false">H79/$H$149*100</f>
        <v>6.28649498239283</v>
      </c>
    </row>
    <row r="80" customFormat="false" ht="15" hidden="false" customHeight="false" outlineLevel="0" collapsed="false">
      <c r="A80" s="0" t="n">
        <f aca="false">A79+1</f>
        <v>79</v>
      </c>
      <c r="B80" s="3" t="n">
        <f aca="false">B79+(A80*1000)</f>
        <v>3160000</v>
      </c>
      <c r="E80" s="0" t="n">
        <v>90</v>
      </c>
      <c r="F80" s="0" t="s">
        <v>4196</v>
      </c>
      <c r="G80" s="3" t="n">
        <f aca="false">7000+(3000*H80/5000000)</f>
        <v>7776.088</v>
      </c>
      <c r="H80" s="3" t="n">
        <v>1293480</v>
      </c>
      <c r="I80" s="21" t="n">
        <f aca="false">H80/$H$149*100</f>
        <v>5.21460413286041</v>
      </c>
    </row>
    <row r="81" customFormat="false" ht="15" hidden="false" customHeight="false" outlineLevel="0" collapsed="false">
      <c r="A81" s="0" t="n">
        <f aca="false">A80+1</f>
        <v>80</v>
      </c>
      <c r="B81" s="3" t="n">
        <f aca="false">B80+(A81*1000)</f>
        <v>3240000</v>
      </c>
      <c r="E81" s="0" t="n">
        <v>91</v>
      </c>
      <c r="F81" s="0" t="s">
        <v>1978</v>
      </c>
      <c r="G81" s="3" t="n">
        <f aca="false">7000+(3000*H81/5000000)</f>
        <v>9612.8296</v>
      </c>
      <c r="H81" s="3" t="n">
        <v>4354716</v>
      </c>
      <c r="I81" s="21" t="n">
        <f aca="false">H81/$H$149*100</f>
        <v>17.5558339139634</v>
      </c>
    </row>
    <row r="82" customFormat="false" ht="15" hidden="false" customHeight="false" outlineLevel="0" collapsed="false">
      <c r="A82" s="0" t="n">
        <f aca="false">A81+1</f>
        <v>81</v>
      </c>
      <c r="B82" s="3" t="n">
        <f aca="false">B81+(A82*1000)</f>
        <v>3321000</v>
      </c>
      <c r="E82" s="0" t="n">
        <v>92</v>
      </c>
      <c r="F82" s="0" t="s">
        <v>4197</v>
      </c>
      <c r="G82" s="3" t="n">
        <f aca="false">7000+(3000*H82/5000000)</f>
        <v>7815.0124</v>
      </c>
      <c r="H82" s="3" t="n">
        <v>1358354</v>
      </c>
      <c r="I82" s="21" t="n">
        <f aca="false">H82/$H$149*100</f>
        <v>5.47614063015081</v>
      </c>
    </row>
    <row r="83" customFormat="false" ht="15" hidden="false" customHeight="false" outlineLevel="0" collapsed="false">
      <c r="A83" s="0" t="n">
        <f aca="false">A82+1</f>
        <v>82</v>
      </c>
      <c r="B83" s="3" t="n">
        <f aca="false">B82+(A83*1000)</f>
        <v>3403000</v>
      </c>
      <c r="E83" s="0" t="n">
        <v>93</v>
      </c>
      <c r="F83" s="0" t="s">
        <v>4198</v>
      </c>
      <c r="G83" s="3" t="n">
        <f aca="false">7000+(3000*H83/5000000)</f>
        <v>7741.5952</v>
      </c>
      <c r="H83" s="3" t="n">
        <v>1235992</v>
      </c>
      <c r="I83" s="21" t="n">
        <f aca="false">H83/$H$149*100</f>
        <v>4.98284394917773</v>
      </c>
    </row>
    <row r="84" customFormat="false" ht="15" hidden="false" customHeight="false" outlineLevel="0" collapsed="false">
      <c r="A84" s="0" t="n">
        <f aca="false">A83+1</f>
        <v>83</v>
      </c>
      <c r="B84" s="3" t="n">
        <f aca="false">B83+(A84*1000)</f>
        <v>3486000</v>
      </c>
      <c r="E84" s="0" t="n">
        <v>94</v>
      </c>
      <c r="F84" s="0" t="s">
        <v>1751</v>
      </c>
      <c r="G84" s="3" t="n">
        <f aca="false">7000+(3000*H84/5000000)</f>
        <v>7579.0312</v>
      </c>
      <c r="H84" s="3" t="n">
        <v>965052</v>
      </c>
      <c r="I84" s="21" t="n">
        <f aca="false">H84/$H$149*100</f>
        <v>3.89056200917309</v>
      </c>
    </row>
    <row r="85" customFormat="false" ht="15" hidden="false" customHeight="false" outlineLevel="0" collapsed="false">
      <c r="A85" s="0" t="n">
        <f aca="false">A84+1</f>
        <v>84</v>
      </c>
      <c r="B85" s="3" t="n">
        <f aca="false">B84+(A85*1000)</f>
        <v>3570000</v>
      </c>
    </row>
    <row r="86" customFormat="false" ht="15" hidden="false" customHeight="false" outlineLevel="0" collapsed="false">
      <c r="A86" s="0" t="n">
        <f aca="false">A85+1</f>
        <v>85</v>
      </c>
      <c r="B86" s="3" t="n">
        <f aca="false">B85+(A86*1000)</f>
        <v>3655000</v>
      </c>
      <c r="E86" s="0" t="n">
        <v>100</v>
      </c>
      <c r="F86" s="0" t="s">
        <v>2571</v>
      </c>
      <c r="G86" s="3" t="n">
        <f aca="false">7000+(3000*H86/5000000)</f>
        <v>8418.976</v>
      </c>
      <c r="H86" s="3" t="n">
        <v>2364960</v>
      </c>
      <c r="I86" s="21" t="n">
        <f aca="false">H86/$H$152*100</f>
        <v>14.4202609495534</v>
      </c>
    </row>
    <row r="87" customFormat="false" ht="15" hidden="false" customHeight="false" outlineLevel="0" collapsed="false">
      <c r="A87" s="0" t="n">
        <f aca="false">A86+1</f>
        <v>86</v>
      </c>
      <c r="B87" s="3" t="n">
        <f aca="false">B86+(A87*1000)</f>
        <v>3741000</v>
      </c>
      <c r="E87" s="0" t="n">
        <v>101</v>
      </c>
      <c r="F87" s="0" t="s">
        <v>2589</v>
      </c>
      <c r="G87" s="3" t="n">
        <f aca="false">7000+(3000*H87/5000000)</f>
        <v>7756.9396</v>
      </c>
      <c r="H87" s="3" t="n">
        <v>1261566</v>
      </c>
      <c r="I87" s="21" t="n">
        <f aca="false">H87/$H$152*100</f>
        <v>7.69235459588502</v>
      </c>
    </row>
    <row r="88" customFormat="false" ht="15" hidden="false" customHeight="false" outlineLevel="0" collapsed="false">
      <c r="A88" s="0" t="n">
        <f aca="false">A87+1</f>
        <v>87</v>
      </c>
      <c r="B88" s="3" t="n">
        <f aca="false">B87+(A88*1000)</f>
        <v>3828000</v>
      </c>
      <c r="E88" s="0" t="n">
        <v>102</v>
      </c>
      <c r="F88" s="0" t="s">
        <v>4199</v>
      </c>
      <c r="G88" s="3" t="n">
        <f aca="false">7000+(3000*H88/5000000)</f>
        <v>7496.836</v>
      </c>
      <c r="H88" s="3" t="n">
        <v>828060</v>
      </c>
      <c r="I88" s="21" t="n">
        <f aca="false">H88/$H$152*100</f>
        <v>5.04906691102055</v>
      </c>
    </row>
    <row r="89" customFormat="false" ht="15" hidden="false" customHeight="false" outlineLevel="0" collapsed="false">
      <c r="A89" s="0" t="n">
        <f aca="false">A88+1</f>
        <v>88</v>
      </c>
      <c r="B89" s="3" t="n">
        <f aca="false">B88+(A89*1000)</f>
        <v>3916000</v>
      </c>
      <c r="E89" s="0" t="n">
        <v>103</v>
      </c>
      <c r="F89" s="0" t="s">
        <v>4200</v>
      </c>
      <c r="G89" s="3" t="n">
        <f aca="false">7000+(3000*H89/5000000)</f>
        <v>7721.35</v>
      </c>
      <c r="H89" s="3" t="n">
        <v>1202250</v>
      </c>
      <c r="I89" s="21" t="n">
        <f aca="false">H89/$H$152*100</f>
        <v>7.33067735885618</v>
      </c>
    </row>
    <row r="90" customFormat="false" ht="15" hidden="false" customHeight="false" outlineLevel="0" collapsed="false">
      <c r="A90" s="0" t="n">
        <f aca="false">A89+1</f>
        <v>89</v>
      </c>
      <c r="B90" s="3" t="n">
        <f aca="false">B89+(A90*1000)</f>
        <v>4005000</v>
      </c>
      <c r="E90" s="0" t="n">
        <v>104</v>
      </c>
      <c r="F90" s="0" t="s">
        <v>4201</v>
      </c>
      <c r="G90" s="3" t="n">
        <f aca="false">7000+(3000*H90/5000000)</f>
        <v>7618.3</v>
      </c>
      <c r="H90" s="3" t="n">
        <v>1030500</v>
      </c>
      <c r="I90" s="21" t="n">
        <f aca="false">H90/$H$152*100</f>
        <v>6.28343773616244</v>
      </c>
    </row>
    <row r="91" customFormat="false" ht="15" hidden="false" customHeight="false" outlineLevel="0" collapsed="false">
      <c r="A91" s="0" t="n">
        <f aca="false">A90+1</f>
        <v>90</v>
      </c>
      <c r="B91" s="3" t="n">
        <f aca="false">B90+(A91*1000)</f>
        <v>4095000</v>
      </c>
      <c r="E91" s="0" t="n">
        <v>105</v>
      </c>
      <c r="F91" s="0" t="s">
        <v>4202</v>
      </c>
      <c r="G91" s="3" t="n">
        <f aca="false">7000+(3000*H91/5000000)</f>
        <v>7412.2</v>
      </c>
      <c r="H91" s="3" t="n">
        <v>687000</v>
      </c>
      <c r="I91" s="21" t="n">
        <f aca="false">H91/$H$152*100</f>
        <v>4.18895849077496</v>
      </c>
    </row>
    <row r="92" customFormat="false" ht="15" hidden="false" customHeight="false" outlineLevel="0" collapsed="false">
      <c r="A92" s="0" t="n">
        <f aca="false">A91+1</f>
        <v>91</v>
      </c>
      <c r="B92" s="3" t="n">
        <f aca="false">B91+(A92*1000)</f>
        <v>4186000</v>
      </c>
      <c r="E92" s="0" t="n">
        <v>106</v>
      </c>
      <c r="F92" s="0" t="s">
        <v>4203</v>
      </c>
      <c r="G92" s="3" t="n">
        <f aca="false">7000+(3000*H92/5000000)</f>
        <v>7680.13</v>
      </c>
      <c r="H92" s="3" t="n">
        <v>1133550</v>
      </c>
      <c r="I92" s="21" t="n">
        <f aca="false">H92/$H$152*100</f>
        <v>6.91178150977869</v>
      </c>
    </row>
    <row r="93" customFormat="false" ht="15" hidden="false" customHeight="false" outlineLevel="0" collapsed="false">
      <c r="A93" s="0" t="n">
        <f aca="false">A92+1</f>
        <v>92</v>
      </c>
      <c r="B93" s="3" t="n">
        <f aca="false">B92+(A93*1000)</f>
        <v>4278000</v>
      </c>
      <c r="E93" s="0" t="n">
        <v>107</v>
      </c>
      <c r="F93" s="0" t="s">
        <v>4204</v>
      </c>
      <c r="G93" s="3" t="n">
        <f aca="false">7000+(3000*H93/5000000)</f>
        <v>7346.332</v>
      </c>
      <c r="H93" s="3" t="n">
        <v>577220</v>
      </c>
      <c r="I93" s="21" t="n">
        <f aca="false">H93/$H$152*100</f>
        <v>3.51957877735826</v>
      </c>
    </row>
    <row r="94" customFormat="false" ht="15" hidden="false" customHeight="false" outlineLevel="0" collapsed="false">
      <c r="A94" s="0" t="n">
        <f aca="false">A93+1</f>
        <v>93</v>
      </c>
      <c r="B94" s="3" t="n">
        <f aca="false">B93+(A94*1000)</f>
        <v>4371000</v>
      </c>
      <c r="E94" s="0" t="n">
        <v>108</v>
      </c>
      <c r="F94" s="0" t="s">
        <v>4205</v>
      </c>
      <c r="G94" s="3" t="n">
        <f aca="false">7000+(3000*H94/5000000)</f>
        <v>8157.1876</v>
      </c>
      <c r="H94" s="3" t="n">
        <v>1928646</v>
      </c>
      <c r="I94" s="21" t="n">
        <f aca="false">H94/$H$152*100</f>
        <v>11.7598515828227</v>
      </c>
    </row>
    <row r="95" customFormat="false" ht="15" hidden="false" customHeight="false" outlineLevel="0" collapsed="false">
      <c r="A95" s="0" t="n">
        <f aca="false">A94+1</f>
        <v>94</v>
      </c>
      <c r="B95" s="3" t="n">
        <f aca="false">B94+(A95*1000)</f>
        <v>4465000</v>
      </c>
      <c r="E95" s="0" t="n">
        <v>109</v>
      </c>
      <c r="F95" s="0" t="s">
        <v>2655</v>
      </c>
      <c r="G95" s="3" t="n">
        <f aca="false">7000+(3000*H95/5000000)</f>
        <v>8896.7968</v>
      </c>
      <c r="H95" s="3" t="n">
        <v>3161328</v>
      </c>
      <c r="I95" s="21" t="n">
        <f aca="false">H95/$H$152*100</f>
        <v>19.2760869981436</v>
      </c>
    </row>
    <row r="96" customFormat="false" ht="15" hidden="false" customHeight="false" outlineLevel="0" collapsed="false">
      <c r="A96" s="0" t="n">
        <f aca="false">A95+1</f>
        <v>95</v>
      </c>
      <c r="B96" s="3" t="n">
        <f aca="false">B95+(A96*1000)</f>
        <v>4560000</v>
      </c>
      <c r="E96" s="0" t="n">
        <v>110</v>
      </c>
      <c r="F96" s="0" t="s">
        <v>2661</v>
      </c>
      <c r="G96" s="3" t="n">
        <f aca="false">7000+(3000*H96/5000000)</f>
        <v>8335.1068</v>
      </c>
      <c r="H96" s="3" t="n">
        <v>2225178</v>
      </c>
      <c r="I96" s="21" t="n">
        <f aca="false">H96/$H$152*100</f>
        <v>13.5679450896443</v>
      </c>
    </row>
    <row r="97" customFormat="false" ht="15" hidden="false" customHeight="false" outlineLevel="0" collapsed="false">
      <c r="A97" s="0" t="n">
        <f aca="false">A96+1</f>
        <v>96</v>
      </c>
      <c r="B97" s="3" t="n">
        <f aca="false">B96+(A97*1000)</f>
        <v>4656000</v>
      </c>
    </row>
    <row r="98" customFormat="false" ht="15" hidden="false" customHeight="false" outlineLevel="0" collapsed="false">
      <c r="A98" s="0" t="n">
        <f aca="false">A97+1</f>
        <v>97</v>
      </c>
      <c r="B98" s="3" t="n">
        <f aca="false">B97+(A98*1000)</f>
        <v>4753000</v>
      </c>
      <c r="E98" s="0" t="n">
        <v>111</v>
      </c>
      <c r="F98" s="0" t="s">
        <v>4206</v>
      </c>
      <c r="G98" s="3" t="n">
        <f aca="false">7000+(3000*H98/5000000)</f>
        <v>7914.0808</v>
      </c>
      <c r="H98" s="3" t="n">
        <v>1523468</v>
      </c>
      <c r="I98" s="21" t="n">
        <f aca="false">H98/$H$154*100</f>
        <v>17.6193028808483</v>
      </c>
    </row>
    <row r="99" customFormat="false" ht="15" hidden="false" customHeight="false" outlineLevel="0" collapsed="false">
      <c r="A99" s="0" t="n">
        <f aca="false">A98+1</f>
        <v>98</v>
      </c>
      <c r="B99" s="3" t="n">
        <f aca="false">B98+(A99*1000)</f>
        <v>4851000</v>
      </c>
      <c r="E99" s="0" t="n">
        <v>112</v>
      </c>
      <c r="F99" s="0" t="s">
        <v>4207</v>
      </c>
      <c r="G99" s="3" t="n">
        <f aca="false">7000+(3000*H99/5000000)</f>
        <v>7540.5628</v>
      </c>
      <c r="H99" s="3" t="n">
        <v>900938</v>
      </c>
      <c r="I99" s="21" t="n">
        <f aca="false">H99/$H$154*100</f>
        <v>10.4195818349094</v>
      </c>
    </row>
    <row r="100" customFormat="false" ht="15" hidden="false" customHeight="false" outlineLevel="0" collapsed="false">
      <c r="A100" s="0" t="n">
        <f aca="false">A99+1</f>
        <v>99</v>
      </c>
      <c r="B100" s="3" t="n">
        <f aca="false">B99+(A100*1000)</f>
        <v>4950000</v>
      </c>
      <c r="E100" s="0" t="n">
        <v>113</v>
      </c>
      <c r="F100" s="0" t="s">
        <v>3577</v>
      </c>
      <c r="G100" s="3" t="n">
        <f aca="false">7000+(3000*H100/5000000)</f>
        <v>8272.7584</v>
      </c>
      <c r="H100" s="3" t="n">
        <v>2121264</v>
      </c>
      <c r="I100" s="21" t="n">
        <f aca="false">H100/$H$154*100</f>
        <v>24.5329687963514</v>
      </c>
    </row>
    <row r="101" customFormat="false" ht="15" hidden="false" customHeight="false" outlineLevel="0" collapsed="false">
      <c r="A101" s="0" t="n">
        <f aca="false">A100+1</f>
        <v>100</v>
      </c>
      <c r="B101" s="3" t="n">
        <f aca="false">B100+(A101*1000)</f>
        <v>5050000</v>
      </c>
      <c r="E101" s="0" t="n">
        <v>114</v>
      </c>
      <c r="F101" s="0" t="s">
        <v>4208</v>
      </c>
      <c r="G101" s="3" t="n">
        <f aca="false">7000+(3000*H101/5000000)</f>
        <v>7859.7928</v>
      </c>
      <c r="H101" s="3" t="n">
        <v>1432988</v>
      </c>
      <c r="I101" s="21" t="n">
        <f aca="false">H101/$H$154*100</f>
        <v>16.5728781941078</v>
      </c>
    </row>
    <row r="102" customFormat="false" ht="15" hidden="false" customHeight="false" outlineLevel="0" collapsed="false">
      <c r="A102" s="0" t="n">
        <f aca="false">A101+1</f>
        <v>101</v>
      </c>
      <c r="B102" s="3" t="n">
        <f aca="false">B101+(A102*1000)</f>
        <v>5151000</v>
      </c>
      <c r="E102" s="0" t="n">
        <v>115</v>
      </c>
      <c r="F102" s="0" t="s">
        <v>4209</v>
      </c>
      <c r="G102" s="3" t="n">
        <f aca="false">7000+(3000*H102/5000000)</f>
        <v>7887.844</v>
      </c>
      <c r="H102" s="3" t="n">
        <v>1479740</v>
      </c>
      <c r="I102" s="21" t="n">
        <f aca="false">H102/$H$154*100</f>
        <v>17.1135772099621</v>
      </c>
    </row>
    <row r="103" customFormat="false" ht="15" hidden="false" customHeight="false" outlineLevel="0" collapsed="false">
      <c r="A103" s="0" t="n">
        <f aca="false">A102+1</f>
        <v>102</v>
      </c>
      <c r="B103" s="3" t="n">
        <f aca="false">B102+(A103*1000)</f>
        <v>5253000</v>
      </c>
      <c r="E103" s="0" t="n">
        <v>116</v>
      </c>
      <c r="F103" s="0" t="s">
        <v>4210</v>
      </c>
      <c r="G103" s="3" t="n">
        <f aca="false">7000+(3000*H103/5000000)</f>
        <v>7349.0818</v>
      </c>
      <c r="H103" s="3" t="n">
        <v>581803</v>
      </c>
      <c r="I103" s="21" t="n">
        <f aca="false">H103/$H$154*100</f>
        <v>6.72870271905035</v>
      </c>
    </row>
    <row r="104" customFormat="false" ht="15" hidden="false" customHeight="false" outlineLevel="0" collapsed="false">
      <c r="A104" s="0" t="n">
        <f aca="false">A103+1</f>
        <v>103</v>
      </c>
      <c r="B104" s="3" t="n">
        <f aca="false">B103+(A104*1000)</f>
        <v>5356000</v>
      </c>
      <c r="E104" s="0" t="n">
        <v>117</v>
      </c>
      <c r="F104" s="0" t="s">
        <v>4211</v>
      </c>
      <c r="G104" s="3" t="n">
        <f aca="false">7000+(3000*H104/5000000)</f>
        <v>7363.8304</v>
      </c>
      <c r="H104" s="3" t="n">
        <v>606384</v>
      </c>
      <c r="I104" s="21" t="n">
        <f aca="false">H104/$H$154*100</f>
        <v>7.0129883647706</v>
      </c>
    </row>
    <row r="105" customFormat="false" ht="15" hidden="false" customHeight="false" outlineLevel="0" collapsed="false">
      <c r="A105" s="0" t="n">
        <f aca="false">A104+1</f>
        <v>104</v>
      </c>
      <c r="B105" s="3" t="n">
        <f aca="false">B104+(A105*1000)</f>
        <v>5460000</v>
      </c>
    </row>
    <row r="106" customFormat="false" ht="15" hidden="false" customHeight="false" outlineLevel="0" collapsed="false">
      <c r="A106" s="0" t="n">
        <f aca="false">A105+1</f>
        <v>105</v>
      </c>
      <c r="B106" s="3" t="n">
        <f aca="false">B105+(A106*1000)</f>
        <v>5565000</v>
      </c>
      <c r="E106" s="0" t="n">
        <v>95</v>
      </c>
      <c r="F106" s="0" t="s">
        <v>4212</v>
      </c>
      <c r="G106" s="3" t="n">
        <f aca="false">7000+(3000*H106/5000000)</f>
        <v>7665.1288</v>
      </c>
      <c r="H106" s="3" t="n">
        <v>1108548</v>
      </c>
      <c r="I106" s="21" t="n">
        <f aca="false">H106/$H$153*100</f>
        <v>22.2402561902375</v>
      </c>
    </row>
    <row r="107" customFormat="false" ht="15" hidden="false" customHeight="false" outlineLevel="0" collapsed="false">
      <c r="A107" s="0" t="n">
        <f aca="false">A106+1</f>
        <v>106</v>
      </c>
      <c r="B107" s="3" t="n">
        <f aca="false">B106+(A107*1000)</f>
        <v>5671000</v>
      </c>
      <c r="E107" s="0" t="n">
        <v>96</v>
      </c>
      <c r="F107" s="0" t="s">
        <v>4213</v>
      </c>
      <c r="G107" s="3" t="n">
        <f aca="false">7000+(3000*H107/5000000)</f>
        <v>7506.7648</v>
      </c>
      <c r="H107" s="3" t="n">
        <v>844608</v>
      </c>
      <c r="I107" s="21" t="n">
        <f aca="false">H107/$H$153*100</f>
        <v>16.9449570973238</v>
      </c>
    </row>
    <row r="108" customFormat="false" ht="15" hidden="false" customHeight="false" outlineLevel="0" collapsed="false">
      <c r="A108" s="0" t="n">
        <f aca="false">A107+1</f>
        <v>107</v>
      </c>
      <c r="B108" s="3" t="n">
        <f aca="false">B107+(A108*1000)</f>
        <v>5778000</v>
      </c>
      <c r="E108" s="0" t="n">
        <v>97</v>
      </c>
      <c r="F108" s="0" t="s">
        <v>3394</v>
      </c>
      <c r="G108" s="3" t="n">
        <f aca="false">7000+(3000*H108/5000000)</f>
        <v>7971.2992</v>
      </c>
      <c r="H108" s="3" t="n">
        <v>1618832</v>
      </c>
      <c r="I108" s="21" t="n">
        <f aca="false">H108/$H$153*100</f>
        <v>32.4778344365374</v>
      </c>
    </row>
    <row r="109" customFormat="false" ht="15" hidden="false" customHeight="false" outlineLevel="0" collapsed="false">
      <c r="A109" s="0" t="n">
        <f aca="false">A108+1</f>
        <v>108</v>
      </c>
      <c r="B109" s="3" t="n">
        <f aca="false">B108+(A109*1000)</f>
        <v>5886000</v>
      </c>
      <c r="E109" s="0" t="n">
        <v>98</v>
      </c>
      <c r="F109" s="0" t="s">
        <v>4214</v>
      </c>
      <c r="G109" s="3" t="n">
        <f aca="false">7000+(3000*H109/5000000)</f>
        <v>7318.7332</v>
      </c>
      <c r="H109" s="3" t="n">
        <v>531222</v>
      </c>
      <c r="I109" s="21" t="n">
        <f aca="false">H109/$H$153*100</f>
        <v>10.6576470968243</v>
      </c>
    </row>
    <row r="110" customFormat="false" ht="15" hidden="false" customHeight="false" outlineLevel="0" collapsed="false">
      <c r="A110" s="0" t="n">
        <f aca="false">A109+1</f>
        <v>109</v>
      </c>
      <c r="B110" s="3" t="n">
        <f aca="false">B109+(A110*1000)</f>
        <v>5995000</v>
      </c>
      <c r="E110" s="0" t="n">
        <v>99</v>
      </c>
      <c r="F110" s="0" t="s">
        <v>4215</v>
      </c>
      <c r="G110" s="3" t="n">
        <f aca="false">7000+(3000*H110/5000000)</f>
        <v>7528.7266</v>
      </c>
      <c r="H110" s="3" t="n">
        <v>881211</v>
      </c>
      <c r="I110" s="21" t="n">
        <f aca="false">H110/$H$153*100</f>
        <v>17.679305179077</v>
      </c>
    </row>
    <row r="111" customFormat="false" ht="15" hidden="false" customHeight="false" outlineLevel="0" collapsed="false">
      <c r="A111" s="0" t="n">
        <f aca="false">A110+1</f>
        <v>110</v>
      </c>
      <c r="B111" s="3" t="n">
        <f aca="false">B110+(A111*1000)</f>
        <v>6105000</v>
      </c>
    </row>
    <row r="112" customFormat="false" ht="15" hidden="false" customHeight="false" outlineLevel="0" collapsed="false">
      <c r="A112" s="0" t="n">
        <f aca="false">A111+1</f>
        <v>111</v>
      </c>
      <c r="B112" s="3" t="n">
        <f aca="false">B111+(A112*1000)</f>
        <v>6216000</v>
      </c>
      <c r="E112" s="0" t="n">
        <v>70</v>
      </c>
      <c r="F112" s="0" t="s">
        <v>2936</v>
      </c>
      <c r="G112" s="3" t="n">
        <f aca="false">7000+(3000*H112/5000000)</f>
        <v>7598.3722</v>
      </c>
      <c r="H112" s="3" t="n">
        <v>997287</v>
      </c>
      <c r="I112" s="21" t="n">
        <f aca="false">H112/$H$150*100</f>
        <v>14.9716581151108</v>
      </c>
    </row>
    <row r="113" customFormat="false" ht="15" hidden="false" customHeight="false" outlineLevel="0" collapsed="false">
      <c r="A113" s="0" t="n">
        <f aca="false">A112+1</f>
        <v>112</v>
      </c>
      <c r="B113" s="3" t="n">
        <f aca="false">B112+(A113*1000)</f>
        <v>6328000</v>
      </c>
      <c r="E113" s="0" t="n">
        <v>71</v>
      </c>
      <c r="F113" s="0" t="s">
        <v>4216</v>
      </c>
      <c r="G113" s="3" t="n">
        <f aca="false">7000+(3000*H113/5000000)</f>
        <v>7617.283</v>
      </c>
      <c r="H113" s="3" t="n">
        <v>1028805</v>
      </c>
      <c r="I113" s="21" t="n">
        <f aca="false">H113/$H$150*100</f>
        <v>15.4448185197607</v>
      </c>
    </row>
    <row r="114" customFormat="false" ht="15" hidden="false" customHeight="false" outlineLevel="0" collapsed="false">
      <c r="A114" s="0" t="n">
        <f aca="false">A113+1</f>
        <v>113</v>
      </c>
      <c r="B114" s="3" t="n">
        <f aca="false">B113+(A114*1000)</f>
        <v>6441000</v>
      </c>
      <c r="E114" s="0" t="n">
        <v>72</v>
      </c>
      <c r="F114" s="0" t="s">
        <v>4217</v>
      </c>
      <c r="G114" s="3" t="n">
        <f aca="false">7000+(3000*H114/5000000)</f>
        <v>7501.903</v>
      </c>
      <c r="H114" s="3" t="n">
        <v>836505</v>
      </c>
      <c r="I114" s="21" t="n">
        <f aca="false">H114/$H$150*100</f>
        <v>12.5579365534503</v>
      </c>
    </row>
    <row r="115" customFormat="false" ht="15" hidden="false" customHeight="false" outlineLevel="0" collapsed="false">
      <c r="A115" s="0" t="n">
        <f aca="false">A114+1</f>
        <v>114</v>
      </c>
      <c r="B115" s="3" t="n">
        <f aca="false">B114+(A115*1000)</f>
        <v>6555000</v>
      </c>
      <c r="E115" s="0" t="n">
        <v>73</v>
      </c>
      <c r="F115" s="0" t="s">
        <v>2926</v>
      </c>
      <c r="G115" s="3" t="n">
        <f aca="false">7000+(3000*H115/5000000)</f>
        <v>7576.6162</v>
      </c>
      <c r="H115" s="3" t="n">
        <v>961027</v>
      </c>
      <c r="I115" s="21" t="n">
        <f aca="false">H115/$H$150*100</f>
        <v>14.4273089726333</v>
      </c>
    </row>
    <row r="116" customFormat="false" ht="15" hidden="false" customHeight="false" outlineLevel="0" collapsed="false">
      <c r="A116" s="0" t="n">
        <f aca="false">A115+1</f>
        <v>115</v>
      </c>
      <c r="B116" s="3" t="n">
        <f aca="false">B115+(A116*1000)</f>
        <v>6670000</v>
      </c>
      <c r="E116" s="0" t="n">
        <v>118</v>
      </c>
      <c r="F116" s="0" t="s">
        <v>4218</v>
      </c>
      <c r="G116" s="3" t="n">
        <f aca="false">7000+(3000*H116/5000000)</f>
        <v>7395.3712</v>
      </c>
      <c r="H116" s="3" t="n">
        <v>658952</v>
      </c>
      <c r="I116" s="21" t="n">
        <f aca="false">H116/$H$150*100</f>
        <v>9.89244225410386</v>
      </c>
    </row>
    <row r="117" customFormat="false" ht="15" hidden="false" customHeight="false" outlineLevel="0" collapsed="false">
      <c r="A117" s="0" t="n">
        <f aca="false">A116+1</f>
        <v>116</v>
      </c>
      <c r="B117" s="3" t="n">
        <f aca="false">B116+(A117*1000)</f>
        <v>6786000</v>
      </c>
      <c r="E117" s="0" t="n">
        <v>119</v>
      </c>
      <c r="F117" s="0" t="s">
        <v>4219</v>
      </c>
      <c r="G117" s="3" t="n">
        <f aca="false">7000+(3000*H117/5000000)</f>
        <v>7478.0764</v>
      </c>
      <c r="H117" s="3" t="n">
        <v>796794</v>
      </c>
      <c r="I117" s="21" t="n">
        <f aca="false">H117/$H$150*100</f>
        <v>11.9617796644011</v>
      </c>
    </row>
    <row r="118" customFormat="false" ht="15" hidden="false" customHeight="false" outlineLevel="0" collapsed="false">
      <c r="A118" s="0" t="n">
        <f aca="false">A117+1</f>
        <v>117</v>
      </c>
      <c r="B118" s="3" t="n">
        <f aca="false">B117+(A118*1000)</f>
        <v>6903000</v>
      </c>
      <c r="E118" s="0" t="n">
        <v>120</v>
      </c>
      <c r="F118" s="0" t="s">
        <v>3022</v>
      </c>
      <c r="G118" s="3" t="n">
        <f aca="false">7000+(3000*H118/5000000)</f>
        <v>7419.5776</v>
      </c>
      <c r="H118" s="3" t="n">
        <v>699296</v>
      </c>
      <c r="I118" s="21" t="n">
        <f aca="false">H118/$H$150*100</f>
        <v>10.498101983947</v>
      </c>
    </row>
    <row r="119" customFormat="false" ht="15" hidden="false" customHeight="false" outlineLevel="0" collapsed="false">
      <c r="A119" s="0" t="n">
        <f aca="false">A118+1</f>
        <v>118</v>
      </c>
      <c r="B119" s="3" t="n">
        <f aca="false">B118+(A119*1000)</f>
        <v>7021000</v>
      </c>
      <c r="E119" s="0" t="n">
        <v>121</v>
      </c>
      <c r="F119" s="0" t="s">
        <v>2933</v>
      </c>
      <c r="G119" s="3" t="n">
        <f aca="false">7000+(3000*H119/5000000)</f>
        <v>7409.5</v>
      </c>
      <c r="H119" s="3" t="n">
        <v>682500</v>
      </c>
      <c r="I119" s="21" t="n">
        <f aca="false">H119/$H$150*100</f>
        <v>10.2459539365931</v>
      </c>
    </row>
    <row r="120" customFormat="false" ht="15" hidden="false" customHeight="false" outlineLevel="0" collapsed="false">
      <c r="A120" s="0" t="n">
        <f aca="false">A119+1</f>
        <v>119</v>
      </c>
      <c r="B120" s="3" t="n">
        <f aca="false">B119+(A120*1000)</f>
        <v>7140000</v>
      </c>
    </row>
    <row r="121" customFormat="false" ht="15" hidden="false" customHeight="false" outlineLevel="0" collapsed="false">
      <c r="A121" s="0" t="n">
        <f aca="false">A120+1</f>
        <v>120</v>
      </c>
      <c r="B121" s="3" t="n">
        <f aca="false">B120+(A121*1000)</f>
        <v>7260000</v>
      </c>
      <c r="E121" s="0" t="n">
        <v>74</v>
      </c>
      <c r="F121" s="0" t="s">
        <v>4220</v>
      </c>
      <c r="G121" s="3" t="n">
        <f aca="false">7000+(3000*H121/5000000)</f>
        <v>7479.907</v>
      </c>
      <c r="H121" s="3" t="n">
        <v>799845</v>
      </c>
      <c r="I121" s="21" t="n">
        <f aca="false">H121/$H$151*100</f>
        <v>14.3060455828858</v>
      </c>
    </row>
    <row r="122" customFormat="false" ht="15" hidden="false" customHeight="false" outlineLevel="0" collapsed="false">
      <c r="A122" s="0" t="n">
        <f aca="false">A121+1</f>
        <v>121</v>
      </c>
      <c r="B122" s="3" t="n">
        <f aca="false">B121+(A122*1000)</f>
        <v>7381000</v>
      </c>
      <c r="E122" s="0" t="n">
        <v>75</v>
      </c>
      <c r="F122" s="0" t="s">
        <v>4221</v>
      </c>
      <c r="G122" s="3" t="n">
        <f aca="false">7000+(3000*H122/5000000)</f>
        <v>7187.368</v>
      </c>
      <c r="H122" s="3" t="n">
        <v>312280</v>
      </c>
      <c r="I122" s="21" t="n">
        <f aca="false">H122/$H$151*100</f>
        <v>5.58544707364999</v>
      </c>
    </row>
    <row r="123" customFormat="false" ht="15" hidden="false" customHeight="false" outlineLevel="0" collapsed="false">
      <c r="A123" s="0" t="n">
        <f aca="false">A122+1</f>
        <v>122</v>
      </c>
      <c r="B123" s="3" t="n">
        <f aca="false">B122+(A123*1000)</f>
        <v>7503000</v>
      </c>
      <c r="E123" s="0" t="n">
        <v>76</v>
      </c>
      <c r="F123" s="0" t="s">
        <v>4222</v>
      </c>
      <c r="G123" s="3" t="n">
        <f aca="false">7000+(3000*H123/5000000)</f>
        <v>7231.4098</v>
      </c>
      <c r="H123" s="3" t="n">
        <v>385683</v>
      </c>
      <c r="I123" s="21" t="n">
        <f aca="false">H123/$H$151*100</f>
        <v>6.89833477554294</v>
      </c>
    </row>
    <row r="124" customFormat="false" ht="15" hidden="false" customHeight="false" outlineLevel="0" collapsed="false">
      <c r="A124" s="0" t="n">
        <f aca="false">A123+1</f>
        <v>123</v>
      </c>
      <c r="B124" s="3" t="n">
        <f aca="false">B123+(A124*1000)</f>
        <v>7626000</v>
      </c>
      <c r="E124" s="0" t="n">
        <v>77</v>
      </c>
      <c r="F124" s="0" t="s">
        <v>4223</v>
      </c>
      <c r="G124" s="3" t="n">
        <f aca="false">7000+(3000*H124/5000000)</f>
        <v>7190.3986</v>
      </c>
      <c r="H124" s="3" t="n">
        <v>317331</v>
      </c>
      <c r="I124" s="21" t="n">
        <f aca="false">H124/$H$151*100</f>
        <v>5.67578937276939</v>
      </c>
    </row>
    <row r="125" customFormat="false" ht="15" hidden="false" customHeight="false" outlineLevel="0" collapsed="false">
      <c r="A125" s="0" t="n">
        <f aca="false">A124+1</f>
        <v>124</v>
      </c>
      <c r="B125" s="3" t="n">
        <f aca="false">B124+(A125*1000)</f>
        <v>7750000</v>
      </c>
      <c r="E125" s="0" t="n">
        <v>78</v>
      </c>
      <c r="F125" s="0" t="s">
        <v>4224</v>
      </c>
      <c r="G125" s="3" t="n">
        <f aca="false">7000+(3000*H125/5000000)</f>
        <v>7225.78</v>
      </c>
      <c r="H125" s="3" t="n">
        <v>376300</v>
      </c>
      <c r="I125" s="21" t="n">
        <f aca="false">H125/$H$151*100</f>
        <v>6.73051022740647</v>
      </c>
    </row>
    <row r="126" customFormat="false" ht="15" hidden="false" customHeight="false" outlineLevel="0" collapsed="false">
      <c r="A126" s="0" t="n">
        <f aca="false">A125+1</f>
        <v>125</v>
      </c>
      <c r="B126" s="3" t="n">
        <f aca="false">B125+(A126*1000)</f>
        <v>7875000</v>
      </c>
      <c r="E126" s="0" t="n">
        <v>79</v>
      </c>
      <c r="F126" s="0" t="s">
        <v>4225</v>
      </c>
      <c r="G126" s="3" t="n">
        <f aca="false">7000+(3000*H126/5000000)</f>
        <v>7077.4012</v>
      </c>
      <c r="H126" s="3" t="n">
        <v>129002</v>
      </c>
      <c r="I126" s="21" t="n">
        <f aca="false">H126/$H$151*100</f>
        <v>2.30733266105737</v>
      </c>
    </row>
    <row r="127" customFormat="false" ht="15" hidden="false" customHeight="false" outlineLevel="0" collapsed="false">
      <c r="A127" s="0" t="n">
        <f aca="false">A126+1</f>
        <v>126</v>
      </c>
      <c r="B127" s="3" t="n">
        <f aca="false">B126+(A127*1000)</f>
        <v>8001000</v>
      </c>
      <c r="E127" s="0" t="n">
        <v>80</v>
      </c>
      <c r="F127" s="0" t="s">
        <v>4226</v>
      </c>
      <c r="G127" s="3" t="n">
        <f aca="false">7000+(3000*H127/5000000)</f>
        <v>7384.612</v>
      </c>
      <c r="H127" s="3" t="n">
        <v>641020</v>
      </c>
      <c r="I127" s="21" t="n">
        <f aca="false">H127/$H$151*100</f>
        <v>11.465298075929</v>
      </c>
    </row>
    <row r="128" customFormat="false" ht="15" hidden="false" customHeight="false" outlineLevel="0" collapsed="false">
      <c r="A128" s="0" t="n">
        <f aca="false">A127+1</f>
        <v>127</v>
      </c>
      <c r="B128" s="3" t="n">
        <f aca="false">B127+(A128*1000)</f>
        <v>8128000</v>
      </c>
      <c r="E128" s="0" t="n">
        <v>81</v>
      </c>
      <c r="F128" s="0" t="s">
        <v>4227</v>
      </c>
      <c r="G128" s="3" t="n">
        <f aca="false">7000+(3000*H128/5000000)</f>
        <v>7215.4096</v>
      </c>
      <c r="H128" s="3" t="n">
        <v>359016</v>
      </c>
      <c r="I128" s="21" t="n">
        <f aca="false">H128/$H$151*100</f>
        <v>6.42136821632357</v>
      </c>
    </row>
    <row r="129" customFormat="false" ht="15" hidden="false" customHeight="false" outlineLevel="0" collapsed="false">
      <c r="A129" s="0" t="n">
        <f aca="false">A128+1</f>
        <v>128</v>
      </c>
      <c r="B129" s="3" t="n">
        <f aca="false">B128+(A129*1000)</f>
        <v>8256000</v>
      </c>
      <c r="E129" s="0" t="n">
        <v>82</v>
      </c>
      <c r="F129" s="0" t="s">
        <v>4228</v>
      </c>
      <c r="G129" s="3" t="n">
        <f aca="false">7000+(3000*H129/5000000)</f>
        <v>7254.6028</v>
      </c>
      <c r="H129" s="3" t="n">
        <v>424338</v>
      </c>
      <c r="I129" s="21" t="n">
        <f aca="false">H129/$H$151*100</f>
        <v>7.58971897123892</v>
      </c>
    </row>
    <row r="130" customFormat="false" ht="15" hidden="false" customHeight="false" outlineLevel="0" collapsed="false">
      <c r="A130" s="0" t="n">
        <f aca="false">A129+1</f>
        <v>129</v>
      </c>
      <c r="B130" s="3" t="n">
        <f aca="false">B129+(A130*1000)</f>
        <v>8385000</v>
      </c>
      <c r="E130" s="0" t="n">
        <v>83</v>
      </c>
      <c r="F130" s="0" t="s">
        <v>4229</v>
      </c>
      <c r="G130" s="3" t="n">
        <f aca="false">7000+(3000*H130/5000000)</f>
        <v>7122.4288</v>
      </c>
      <c r="H130" s="3" t="n">
        <v>204048</v>
      </c>
      <c r="I130" s="21" t="n">
        <f aca="false">H130/$H$151*100</f>
        <v>3.64960709774604</v>
      </c>
    </row>
    <row r="131" customFormat="false" ht="15" hidden="false" customHeight="false" outlineLevel="0" collapsed="false">
      <c r="A131" s="0" t="n">
        <f aca="false">A130+1</f>
        <v>130</v>
      </c>
      <c r="B131" s="3" t="n">
        <f aca="false">B130+(A131*1000)</f>
        <v>8515000</v>
      </c>
      <c r="E131" s="0" t="n">
        <v>84</v>
      </c>
      <c r="F131" s="0" t="s">
        <v>4230</v>
      </c>
      <c r="G131" s="3" t="n">
        <f aca="false">7000+(3000*H131/5000000)</f>
        <v>7508.869</v>
      </c>
      <c r="H131" s="3" t="n">
        <v>848115</v>
      </c>
      <c r="I131" s="21" t="n">
        <f aca="false">H131/$H$151*100</f>
        <v>15.169403883914</v>
      </c>
    </row>
    <row r="132" customFormat="false" ht="15" hidden="false" customHeight="false" outlineLevel="0" collapsed="false">
      <c r="A132" s="0" t="n">
        <f aca="false">A131+1</f>
        <v>131</v>
      </c>
      <c r="B132" s="3" t="n">
        <f aca="false">B131+(A132*1000)</f>
        <v>8646000</v>
      </c>
      <c r="E132" s="0" t="n">
        <v>85</v>
      </c>
      <c r="F132" s="0" t="s">
        <v>4231</v>
      </c>
      <c r="G132" s="3" t="n">
        <f aca="false">7000+(3000*H132/5000000)</f>
        <v>7476.388</v>
      </c>
      <c r="H132" s="3" t="n">
        <v>793980</v>
      </c>
      <c r="I132" s="21" t="n">
        <f aca="false">H132/$H$151*100</f>
        <v>14.2011440615365</v>
      </c>
    </row>
    <row r="133" customFormat="false" ht="15" hidden="false" customHeight="false" outlineLevel="0" collapsed="false">
      <c r="A133" s="0" t="n">
        <f aca="false">A132+1</f>
        <v>132</v>
      </c>
      <c r="B133" s="3" t="n">
        <f aca="false">B132+(A133*1000)</f>
        <v>8778000</v>
      </c>
      <c r="G133" s="3"/>
      <c r="H133" s="3"/>
      <c r="I133" s="21"/>
    </row>
    <row r="134" customFormat="false" ht="15" hidden="false" customHeight="false" outlineLevel="0" collapsed="false">
      <c r="A134" s="0" t="n">
        <f aca="false">A133+1</f>
        <v>133</v>
      </c>
      <c r="B134" s="3" t="n">
        <f aca="false">B133+(A134*1000)</f>
        <v>8911000</v>
      </c>
      <c r="E134" s="0" t="n">
        <v>122</v>
      </c>
      <c r="F134" s="0" t="s">
        <v>4232</v>
      </c>
      <c r="G134" s="3" t="n">
        <f aca="false">7000+(3000*H134/5000000)</f>
        <v>7076.7382</v>
      </c>
      <c r="H134" s="3" t="n">
        <v>127897</v>
      </c>
      <c r="I134" s="21" t="n">
        <f aca="false">H134/$H$155*100</f>
        <v>3.85006490175632</v>
      </c>
    </row>
    <row r="135" customFormat="false" ht="15" hidden="false" customHeight="false" outlineLevel="0" collapsed="false">
      <c r="A135" s="0" t="n">
        <f aca="false">A134+1</f>
        <v>134</v>
      </c>
      <c r="B135" s="3" t="n">
        <f aca="false">B134+(A135*1000)</f>
        <v>9045000</v>
      </c>
      <c r="E135" s="0" t="n">
        <v>123</v>
      </c>
      <c r="F135" s="0" t="s">
        <v>4233</v>
      </c>
      <c r="G135" s="3" t="n">
        <f aca="false">7000+(3000*H135/5000000)</f>
        <v>7295.0746</v>
      </c>
      <c r="H135" s="3" t="n">
        <v>491791</v>
      </c>
      <c r="I135" s="21" t="n">
        <f aca="false">H135/$H$155*100</f>
        <v>14.8043133779498</v>
      </c>
    </row>
    <row r="136" customFormat="false" ht="15" hidden="false" customHeight="false" outlineLevel="0" collapsed="false">
      <c r="A136" s="0" t="n">
        <f aca="false">A135+1</f>
        <v>135</v>
      </c>
      <c r="B136" s="3" t="n">
        <f aca="false">B135+(A136*1000)</f>
        <v>9180000</v>
      </c>
      <c r="E136" s="0" t="n">
        <v>124</v>
      </c>
      <c r="F136" s="0" t="s">
        <v>4234</v>
      </c>
      <c r="G136" s="3" t="n">
        <f aca="false">7000+(3000*H136/5000000)</f>
        <v>7607.0506</v>
      </c>
      <c r="H136" s="3" t="n">
        <v>1011751</v>
      </c>
      <c r="I136" s="21" t="n">
        <f aca="false">H136/$H$155*100</f>
        <v>30.4565940906891</v>
      </c>
    </row>
    <row r="137" customFormat="false" ht="15" hidden="false" customHeight="false" outlineLevel="0" collapsed="false">
      <c r="A137" s="0" t="n">
        <f aca="false">A136+1</f>
        <v>136</v>
      </c>
      <c r="B137" s="3" t="n">
        <f aca="false">B136+(A137*1000)</f>
        <v>9316000</v>
      </c>
      <c r="E137" s="0" t="n">
        <v>125</v>
      </c>
      <c r="F137" s="0" t="s">
        <v>4235</v>
      </c>
      <c r="G137" s="3" t="n">
        <f aca="false">7000+(3000*H137/5000000)</f>
        <v>7310.3464</v>
      </c>
      <c r="H137" s="3" t="n">
        <v>517244</v>
      </c>
      <c r="I137" s="21" t="n">
        <f aca="false">H137/$H$155*100</f>
        <v>15.5705213573739</v>
      </c>
      <c r="K137" s="3" t="n">
        <f aca="false">7000+(3000*L137/5000000)</f>
        <v>8014.303</v>
      </c>
      <c r="L137" s="3" t="n">
        <f aca="false">H137+H138+H139+H140</f>
        <v>1690505</v>
      </c>
    </row>
    <row r="138" customFormat="false" ht="15" hidden="false" customHeight="false" outlineLevel="0" collapsed="false">
      <c r="A138" s="0" t="n">
        <f aca="false">A137+1</f>
        <v>137</v>
      </c>
      <c r="B138" s="3" t="n">
        <f aca="false">B137+(A138*1000)</f>
        <v>9453000</v>
      </c>
      <c r="E138" s="0" t="n">
        <v>126</v>
      </c>
      <c r="F138" s="0" t="s">
        <v>4236</v>
      </c>
      <c r="G138" s="3" t="n">
        <f aca="false">7000+(3000*H138/5000000)</f>
        <v>7394.2666</v>
      </c>
      <c r="H138" s="3" t="n">
        <v>657111</v>
      </c>
      <c r="I138" s="21" t="n">
        <f aca="false">H138/$H$155*100</f>
        <v>19.7809174387046</v>
      </c>
    </row>
    <row r="139" customFormat="false" ht="15" hidden="false" customHeight="false" outlineLevel="0" collapsed="false">
      <c r="A139" s="0" t="n">
        <f aca="false">A138+1</f>
        <v>138</v>
      </c>
      <c r="B139" s="3" t="n">
        <f aca="false">B138+(A139*1000)</f>
        <v>9591000</v>
      </c>
      <c r="E139" s="0" t="n">
        <v>127</v>
      </c>
      <c r="F139" s="0" t="s">
        <v>4237</v>
      </c>
      <c r="G139" s="3" t="n">
        <f aca="false">7000+(3000*H139/5000000)</f>
        <v>7187.488</v>
      </c>
      <c r="H139" s="3" t="n">
        <v>312480</v>
      </c>
      <c r="I139" s="21" t="n">
        <f aca="false">H139/$H$155*100</f>
        <v>9.40654026678355</v>
      </c>
    </row>
    <row r="140" customFormat="false" ht="15" hidden="false" customHeight="false" outlineLevel="0" collapsed="false">
      <c r="A140" s="0" t="n">
        <f aca="false">A139+1</f>
        <v>139</v>
      </c>
      <c r="B140" s="3" t="n">
        <f aca="false">B139+(A140*1000)</f>
        <v>9730000</v>
      </c>
      <c r="E140" s="0" t="n">
        <v>128</v>
      </c>
      <c r="F140" s="0" t="s">
        <v>4238</v>
      </c>
      <c r="G140" s="3" t="n">
        <f aca="false">7000+(3000*H140/5000000)</f>
        <v>7122.202</v>
      </c>
      <c r="H140" s="3" t="n">
        <v>203670</v>
      </c>
      <c r="I140" s="21" t="n">
        <f aca="false">H140/$H$155*100</f>
        <v>6.13104856674285</v>
      </c>
    </row>
    <row r="141" customFormat="false" ht="13.8" hidden="false" customHeight="false" outlineLevel="0" collapsed="false">
      <c r="A141" s="0" t="n">
        <f aca="false">A140+1</f>
        <v>140</v>
      </c>
      <c r="B141" s="3" t="n">
        <f aca="false">B140+(A141*1000)</f>
        <v>9870000</v>
      </c>
    </row>
    <row r="142" customFormat="false" ht="15" hidden="false" customHeight="false" outlineLevel="0" collapsed="false">
      <c r="A142" s="0" t="n">
        <f aca="false">A141+1</f>
        <v>141</v>
      </c>
      <c r="B142" s="3" t="n">
        <f aca="false">B141+(A142*1000)</f>
        <v>10011000</v>
      </c>
    </row>
    <row r="143" customFormat="false" ht="18.75" hidden="false" customHeight="false" outlineLevel="0" collapsed="false">
      <c r="A143" s="0" t="n">
        <f aca="false">A142+1</f>
        <v>142</v>
      </c>
      <c r="B143" s="3" t="n">
        <f aca="false">B142+(A143*1000)</f>
        <v>10153000</v>
      </c>
      <c r="E143" s="38" t="s">
        <v>164</v>
      </c>
      <c r="F143" s="38" t="s">
        <v>4165</v>
      </c>
      <c r="G143" s="38"/>
      <c r="H143" s="46" t="n">
        <f aca="false">SUM(H144:H169)</f>
        <v>192591574</v>
      </c>
    </row>
    <row r="144" customFormat="false" ht="15" hidden="false" customHeight="false" outlineLevel="0" collapsed="false">
      <c r="A144" s="0" t="n">
        <f aca="false">A143+1</f>
        <v>143</v>
      </c>
      <c r="B144" s="3" t="n">
        <f aca="false">B143+(A144*1000)</f>
        <v>10296000</v>
      </c>
      <c r="E144" s="0" t="n">
        <v>1</v>
      </c>
      <c r="F144" s="0" t="s">
        <v>4239</v>
      </c>
      <c r="H144" s="3" t="n">
        <f aca="false">SUM(H2:H23)</f>
        <v>27392871</v>
      </c>
      <c r="I144" s="21" t="n">
        <f aca="false">H144/$H$143*100</f>
        <v>14.2232967055973</v>
      </c>
    </row>
    <row r="145" customFormat="false" ht="15" hidden="false" customHeight="false" outlineLevel="0" collapsed="false">
      <c r="A145" s="0" t="n">
        <f aca="false">A144+1</f>
        <v>144</v>
      </c>
      <c r="B145" s="3" t="n">
        <f aca="false">B144+(A145*1000)</f>
        <v>10440000</v>
      </c>
      <c r="E145" s="0" t="n">
        <v>2</v>
      </c>
      <c r="F145" s="0" t="s">
        <v>507</v>
      </c>
      <c r="H145" s="3" t="n">
        <f aca="false">SUM(H25:H32)</f>
        <v>14706406</v>
      </c>
      <c r="I145" s="21" t="n">
        <f aca="false">H145/$H$143*100</f>
        <v>7.63605888594067</v>
      </c>
    </row>
    <row r="146" customFormat="false" ht="15" hidden="false" customHeight="false" outlineLevel="0" collapsed="false">
      <c r="A146" s="0" t="n">
        <f aca="false">A145+1</f>
        <v>145</v>
      </c>
      <c r="B146" s="3" t="n">
        <f aca="false">B145+(A146*1000)</f>
        <v>10585000</v>
      </c>
      <c r="E146" s="0" t="n">
        <v>3</v>
      </c>
      <c r="F146" s="0" t="s">
        <v>4240</v>
      </c>
      <c r="H146" s="3" t="n">
        <f aca="false">SUM(H34:H45)</f>
        <v>10966831</v>
      </c>
      <c r="I146" s="21" t="n">
        <f aca="false">H146/$H$143*100</f>
        <v>5.69434621267491</v>
      </c>
    </row>
    <row r="147" customFormat="false" ht="15" hidden="false" customHeight="false" outlineLevel="0" collapsed="false">
      <c r="A147" s="0" t="n">
        <f aca="false">A146+1</f>
        <v>146</v>
      </c>
      <c r="B147" s="3" t="n">
        <f aca="false">B146+(A147*1000)</f>
        <v>10731000</v>
      </c>
      <c r="E147" s="0" t="n">
        <v>4</v>
      </c>
      <c r="F147" s="0" t="s">
        <v>4241</v>
      </c>
      <c r="H147" s="3" t="n">
        <f aca="false">SUM(H47:H56)</f>
        <v>17004451</v>
      </c>
      <c r="I147" s="21" t="n">
        <f aca="false">H147/$H$143*100</f>
        <v>8.82928086978509</v>
      </c>
    </row>
    <row r="148" customFormat="false" ht="15" hidden="false" customHeight="false" outlineLevel="0" collapsed="false">
      <c r="A148" s="0" t="n">
        <f aca="false">A147+1</f>
        <v>147</v>
      </c>
      <c r="B148" s="3" t="n">
        <f aca="false">B147+(A148*1000)</f>
        <v>10878000</v>
      </c>
      <c r="E148" s="0" t="n">
        <v>5</v>
      </c>
      <c r="F148" s="0" t="s">
        <v>1437</v>
      </c>
      <c r="H148" s="3" t="n">
        <f aca="false">SUM(H58:H68)</f>
        <v>52110732</v>
      </c>
      <c r="I148" s="21" t="n">
        <f aca="false">H148/$H$143*100</f>
        <v>27.0576385652261</v>
      </c>
    </row>
    <row r="149" customFormat="false" ht="15" hidden="false" customHeight="false" outlineLevel="0" collapsed="false">
      <c r="A149" s="0" t="n">
        <f aca="false">A148+1</f>
        <v>148</v>
      </c>
      <c r="B149" s="3" t="n">
        <f aca="false">B148+(A149*1000)</f>
        <v>11026000</v>
      </c>
      <c r="E149" s="0" t="n">
        <v>6</v>
      </c>
      <c r="F149" s="0" t="s">
        <v>4242</v>
      </c>
      <c r="H149" s="3" t="n">
        <f aca="false">SUM(H70:H84)</f>
        <v>24804951</v>
      </c>
      <c r="I149" s="21" t="n">
        <f aca="false">H149/$H$143*100</f>
        <v>12.879561906483</v>
      </c>
    </row>
    <row r="150" customFormat="false" ht="15" hidden="false" customHeight="false" outlineLevel="0" collapsed="false">
      <c r="A150" s="0" t="n">
        <f aca="false">A149+1</f>
        <v>149</v>
      </c>
      <c r="B150" s="3" t="n">
        <f aca="false">B149+(A150*1000)</f>
        <v>11175000</v>
      </c>
      <c r="E150" s="0" t="n">
        <v>7</v>
      </c>
      <c r="F150" s="0" t="s">
        <v>4243</v>
      </c>
      <c r="H150" s="3" t="n">
        <f aca="false">SUM(H112:H119)</f>
        <v>6661166</v>
      </c>
      <c r="I150" s="21" t="n">
        <f aca="false">H150/$H$143*100</f>
        <v>3.45870063868942</v>
      </c>
    </row>
    <row r="151" customFormat="false" ht="15" hidden="false" customHeight="false" outlineLevel="0" collapsed="false">
      <c r="A151" s="0" t="n">
        <f aca="false">A150+1</f>
        <v>150</v>
      </c>
      <c r="B151" s="3" t="n">
        <f aca="false">B150+(A151*1000)</f>
        <v>11325000</v>
      </c>
      <c r="E151" s="0" t="n">
        <v>8</v>
      </c>
      <c r="F151" s="0" t="s">
        <v>4244</v>
      </c>
      <c r="H151" s="3" t="n">
        <f aca="false">SUM(H121:H132)</f>
        <v>5590958</v>
      </c>
      <c r="I151" s="21" t="n">
        <f aca="false">H151/$H$143*100</f>
        <v>2.90301277666488</v>
      </c>
    </row>
    <row r="152" customFormat="false" ht="15" hidden="false" customHeight="false" outlineLevel="0" collapsed="false">
      <c r="A152" s="0" t="n">
        <f aca="false">A151+1</f>
        <v>151</v>
      </c>
      <c r="B152" s="3" t="n">
        <f aca="false">B151+(A152*1000)</f>
        <v>11476000</v>
      </c>
      <c r="E152" s="0" t="n">
        <v>9</v>
      </c>
      <c r="F152" s="0" t="s">
        <v>4245</v>
      </c>
      <c r="H152" s="3" t="n">
        <f aca="false">SUM(H86:H96)</f>
        <v>16400258</v>
      </c>
      <c r="I152" s="21" t="n">
        <f aca="false">H152/$H$143*100</f>
        <v>8.51556361442895</v>
      </c>
    </row>
    <row r="153" customFormat="false" ht="15" hidden="false" customHeight="false" outlineLevel="0" collapsed="false">
      <c r="A153" s="0" t="n">
        <f aca="false">A152+1</f>
        <v>152</v>
      </c>
      <c r="B153" s="3" t="n">
        <f aca="false">B152+(A153*1000)</f>
        <v>11628000</v>
      </c>
      <c r="E153" s="0" t="n">
        <v>10</v>
      </c>
      <c r="F153" s="0" t="s">
        <v>4246</v>
      </c>
      <c r="H153" s="3" t="n">
        <f aca="false">SUM(H106:H110)</f>
        <v>4984421</v>
      </c>
      <c r="I153" s="21" t="n">
        <f aca="false">H153/$H$143*100</f>
        <v>2.58807843794869</v>
      </c>
    </row>
    <row r="154" customFormat="false" ht="15" hidden="false" customHeight="false" outlineLevel="0" collapsed="false">
      <c r="A154" s="0" t="n">
        <f aca="false">A153+1</f>
        <v>153</v>
      </c>
      <c r="B154" s="3" t="n">
        <f aca="false">B153+(A154*1000)</f>
        <v>11781000</v>
      </c>
      <c r="E154" s="0" t="n">
        <v>11</v>
      </c>
      <c r="F154" s="0" t="s">
        <v>4247</v>
      </c>
      <c r="H154" s="3" t="n">
        <f aca="false">SUM(H98:H104)</f>
        <v>8646585</v>
      </c>
      <c r="I154" s="21" t="n">
        <f aca="false">H154/$H$143*100</f>
        <v>4.4895967255556</v>
      </c>
    </row>
    <row r="155" customFormat="false" ht="15" hidden="false" customHeight="false" outlineLevel="0" collapsed="false">
      <c r="A155" s="0" t="n">
        <f aca="false">A154+1</f>
        <v>154</v>
      </c>
      <c r="B155" s="3" t="n">
        <f aca="false">B154+(A155*1000)</f>
        <v>11935000</v>
      </c>
      <c r="E155" s="0" t="n">
        <v>12</v>
      </c>
      <c r="F155" s="0" t="s">
        <v>4248</v>
      </c>
      <c r="H155" s="3" t="n">
        <f aca="false">SUM(H134:H140)</f>
        <v>3321944</v>
      </c>
      <c r="I155" s="21" t="n">
        <f aca="false">H155/$H$143*100</f>
        <v>1.72486466100537</v>
      </c>
    </row>
    <row r="156" customFormat="false" ht="15" hidden="false" customHeight="false" outlineLevel="0" collapsed="false">
      <c r="A156" s="0" t="n">
        <f aca="false">A155+1</f>
        <v>155</v>
      </c>
      <c r="B156" s="3" t="n">
        <f aca="false">B155+(A156*1000)</f>
        <v>12090000</v>
      </c>
      <c r="E156" s="0" t="n">
        <v>13</v>
      </c>
      <c r="I156" s="21" t="n">
        <f aca="false">H156/$H$143*100</f>
        <v>0</v>
      </c>
    </row>
    <row r="157" customFormat="false" ht="15" hidden="false" customHeight="false" outlineLevel="0" collapsed="false">
      <c r="E157" s="0" t="n">
        <v>14</v>
      </c>
      <c r="I157" s="21" t="n">
        <f aca="false">H157/$H$143*100</f>
        <v>0</v>
      </c>
    </row>
    <row r="158" customFormat="false" ht="15" hidden="false" customHeight="false" outlineLevel="0" collapsed="false">
      <c r="E158" s="0" t="n">
        <v>15</v>
      </c>
      <c r="I158" s="21" t="n">
        <f aca="false">H158/$H$143*100</f>
        <v>0</v>
      </c>
    </row>
    <row r="159" customFormat="false" ht="15" hidden="false" customHeight="false" outlineLevel="0" collapsed="false">
      <c r="E159" s="0" t="n">
        <v>16</v>
      </c>
      <c r="I159" s="21" t="n">
        <f aca="false">H159/$H$143*100</f>
        <v>0</v>
      </c>
    </row>
    <row r="160" customFormat="false" ht="15" hidden="false" customHeight="false" outlineLevel="0" collapsed="false">
      <c r="E160" s="0" t="n">
        <v>17</v>
      </c>
      <c r="I160" s="21" t="n">
        <f aca="false">H160/$H$143*100</f>
        <v>0</v>
      </c>
    </row>
    <row r="161" customFormat="false" ht="15" hidden="false" customHeight="false" outlineLevel="0" collapsed="false">
      <c r="E161" s="0" t="n">
        <v>18</v>
      </c>
      <c r="I161" s="21" t="n">
        <f aca="false">H161/$H$143*100</f>
        <v>0</v>
      </c>
    </row>
    <row r="162" customFormat="false" ht="15" hidden="false" customHeight="false" outlineLevel="0" collapsed="false">
      <c r="E162" s="0" t="n">
        <v>19</v>
      </c>
      <c r="I162" s="21" t="n">
        <f aca="false">H162/$H$143*100</f>
        <v>0</v>
      </c>
    </row>
    <row r="163" customFormat="false" ht="15" hidden="false" customHeight="false" outlineLevel="0" collapsed="false">
      <c r="E163" s="0" t="n">
        <v>20</v>
      </c>
      <c r="I163" s="21" t="n">
        <f aca="false">H163/$H$143*100</f>
        <v>0</v>
      </c>
    </row>
    <row r="164" customFormat="false" ht="15" hidden="false" customHeight="false" outlineLevel="0" collapsed="false">
      <c r="E164" s="0" t="n">
        <v>21</v>
      </c>
      <c r="I164" s="21" t="n">
        <f aca="false">H164/$H$143*100</f>
        <v>0</v>
      </c>
    </row>
    <row r="165" customFormat="false" ht="15" hidden="false" customHeight="false" outlineLevel="0" collapsed="false">
      <c r="E165" s="0" t="n">
        <v>22</v>
      </c>
      <c r="I165" s="21" t="n">
        <f aca="false">H165/$H$143*100</f>
        <v>0</v>
      </c>
    </row>
    <row r="166" customFormat="false" ht="15" hidden="false" customHeight="false" outlineLevel="0" collapsed="false">
      <c r="E166" s="0" t="n">
        <v>23</v>
      </c>
      <c r="I166" s="21" t="n">
        <f aca="false">H166/$H$143*100</f>
        <v>0</v>
      </c>
    </row>
    <row r="167" customFormat="false" ht="15" hidden="false" customHeight="false" outlineLevel="0" collapsed="false">
      <c r="E167" s="0" t="n">
        <v>24</v>
      </c>
      <c r="I167" s="21" t="n">
        <f aca="false">H167/$H$143*100</f>
        <v>0</v>
      </c>
    </row>
    <row r="168" customFormat="false" ht="15" hidden="false" customHeight="false" outlineLevel="0" collapsed="false">
      <c r="E168" s="0" t="n">
        <v>25</v>
      </c>
      <c r="I168" s="21" t="n">
        <f aca="false">H168/$H$143*100</f>
        <v>0</v>
      </c>
    </row>
    <row r="169" customFormat="false" ht="15" hidden="false" customHeight="false" outlineLevel="0" collapsed="false">
      <c r="E169" s="0" t="n">
        <v>26</v>
      </c>
      <c r="I169" s="21" t="n">
        <f aca="false">H169/$H$143*100</f>
        <v>0</v>
      </c>
    </row>
    <row r="172" customFormat="false" ht="18.75" hidden="false" customHeight="false" outlineLevel="0" collapsed="false">
      <c r="F172" s="38" t="s">
        <v>4249</v>
      </c>
      <c r="G172" s="38"/>
      <c r="H172" s="3" t="n">
        <f aca="false">SUM(H173:H176)</f>
        <v>192591574</v>
      </c>
      <c r="J172" s="0" t="n">
        <v>32</v>
      </c>
    </row>
    <row r="173" customFormat="false" ht="15" hidden="false" customHeight="false" outlineLevel="0" collapsed="false">
      <c r="F173" s="0" t="s">
        <v>3812</v>
      </c>
      <c r="H173" s="3" t="n">
        <f aca="false">H150+H151+H155</f>
        <v>15574068</v>
      </c>
      <c r="I173" s="21" t="n">
        <f aca="false">H173/$H$172*100</f>
        <v>8.08657807635966</v>
      </c>
      <c r="J173" s="1" t="n">
        <f aca="false">I173*$J$172/100</f>
        <v>2.58770498443509</v>
      </c>
    </row>
    <row r="174" customFormat="false" ht="15" hidden="false" customHeight="false" outlineLevel="0" collapsed="false">
      <c r="F174" s="0" t="s">
        <v>4250</v>
      </c>
      <c r="H174" s="3" t="n">
        <f aca="false">H144+H145+H146+H147+H148</f>
        <v>122181291</v>
      </c>
      <c r="I174" s="21" t="n">
        <f aca="false">H174/$H$172*100</f>
        <v>63.4406212392241</v>
      </c>
      <c r="J174" s="1" t="n">
        <f aca="false">I174*$J$172/100</f>
        <v>20.3009987965517</v>
      </c>
    </row>
    <row r="175" customFormat="false" ht="15" hidden="false" customHeight="false" outlineLevel="0" collapsed="false">
      <c r="F175" s="0" t="s">
        <v>3840</v>
      </c>
      <c r="H175" s="3" t="n">
        <v>0</v>
      </c>
      <c r="I175" s="21" t="n">
        <f aca="false">H175/$H$172*100</f>
        <v>0</v>
      </c>
      <c r="J175" s="1" t="n">
        <f aca="false">I175*$J$172/100</f>
        <v>0</v>
      </c>
    </row>
    <row r="176" customFormat="false" ht="15" hidden="false" customHeight="false" outlineLevel="0" collapsed="false">
      <c r="F176" s="0" t="s">
        <v>3903</v>
      </c>
      <c r="H176" s="3" t="n">
        <f aca="false">H149+H152+H153+H154</f>
        <v>54836215</v>
      </c>
      <c r="I176" s="21" t="n">
        <f aca="false">H176/$H$172*100</f>
        <v>28.4728006844162</v>
      </c>
      <c r="J176" s="1" t="n">
        <f aca="false">I176*$J$172/100</f>
        <v>9.11129621901319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3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2.280612244898"/>
    <col collapsed="false" hidden="false" max="980" min="2" style="0" width="10.7091836734694"/>
    <col collapsed="false" hidden="false" max="1025" min="981" style="0" width="9.14285714285714"/>
  </cols>
  <sheetData>
    <row r="1" customFormat="false" ht="15" hidden="false" customHeight="false" outlineLevel="0" collapsed="false">
      <c r="A1" s="0" t="s">
        <v>4251</v>
      </c>
      <c r="B1" s="0" t="s">
        <v>4252</v>
      </c>
      <c r="C1" s="0" t="s">
        <v>4253</v>
      </c>
    </row>
    <row r="2" customFormat="false" ht="15" hidden="false" customHeight="false" outlineLevel="0" collapsed="false">
      <c r="A2" s="0" t="s">
        <v>4254</v>
      </c>
    </row>
    <row r="3" customFormat="false" ht="15" hidden="false" customHeight="false" outlineLevel="0" collapsed="false">
      <c r="A3" s="47" t="n">
        <v>29646</v>
      </c>
      <c r="B3" s="0" t="s">
        <v>4253</v>
      </c>
    </row>
    <row r="4" customFormat="false" ht="15" hidden="false" customHeight="false" outlineLevel="0" collapsed="false">
      <c r="A4" s="0" t="s">
        <v>4254</v>
      </c>
    </row>
    <row r="5" customFormat="false" ht="15" hidden="false" customHeight="false" outlineLevel="0" collapsed="false">
      <c r="A5" s="47" t="n">
        <v>33298</v>
      </c>
      <c r="B5" s="0" t="s">
        <v>4253</v>
      </c>
    </row>
    <row r="6" customFormat="false" ht="15" hidden="false" customHeight="false" outlineLevel="0" collapsed="false">
      <c r="A6" s="0" t="s">
        <v>4254</v>
      </c>
    </row>
    <row r="7" customFormat="false" ht="15" hidden="false" customHeight="false" outlineLevel="0" collapsed="false">
      <c r="A7" s="47" t="n">
        <v>37196</v>
      </c>
      <c r="B7" s="0" t="s">
        <v>4253</v>
      </c>
    </row>
    <row r="8" customFormat="false" ht="15" hidden="false" customHeight="false" outlineLevel="0" collapsed="false">
      <c r="A8" s="0" t="s">
        <v>4254</v>
      </c>
    </row>
    <row r="9" customFormat="false" ht="15" hidden="false" customHeight="false" outlineLevel="0" collapsed="false">
      <c r="A9" s="47" t="n">
        <v>40848</v>
      </c>
      <c r="B9" s="0" t="s">
        <v>4253</v>
      </c>
    </row>
    <row r="10" customFormat="false" ht="15" hidden="false" customHeight="false" outlineLevel="0" collapsed="false">
      <c r="A10" s="0" t="s">
        <v>4255</v>
      </c>
    </row>
    <row r="11" customFormat="false" ht="15" hidden="false" customHeight="false" outlineLevel="0" collapsed="false">
      <c r="A11" s="47" t="n">
        <v>42005</v>
      </c>
    </row>
    <row r="12" customFormat="false" ht="15" hidden="false" customHeight="false" outlineLevel="0" collapsed="false">
      <c r="A12" s="0" t="s">
        <v>2762</v>
      </c>
      <c r="B12" s="0" t="s">
        <v>2561</v>
      </c>
      <c r="C12" s="0" t="s">
        <v>4256</v>
      </c>
      <c r="D12" s="0" t="s">
        <v>4257</v>
      </c>
      <c r="E12" s="0" t="s">
        <v>4258</v>
      </c>
      <c r="F12" s="0" t="s">
        <v>4259</v>
      </c>
      <c r="G12" s="0" t="s">
        <v>4260</v>
      </c>
    </row>
    <row r="13" customFormat="false" ht="15" hidden="false" customHeight="false" outlineLevel="0" collapsed="false">
      <c r="A13" s="0" t="s">
        <v>1015</v>
      </c>
      <c r="B13" s="0" t="s">
        <v>2</v>
      </c>
      <c r="C13" s="0" t="s">
        <v>4261</v>
      </c>
      <c r="D13" s="0" t="s">
        <v>4262</v>
      </c>
      <c r="E13" s="0" t="s">
        <v>4263</v>
      </c>
      <c r="F13" s="0" t="s">
        <v>4264</v>
      </c>
      <c r="G13" s="0" t="s">
        <v>4265</v>
      </c>
    </row>
    <row r="14" customFormat="false" ht="15" hidden="false" customHeight="false" outlineLevel="0" collapsed="false">
      <c r="A14" s="0" t="s">
        <v>2786</v>
      </c>
      <c r="B14" s="0" t="s">
        <v>804</v>
      </c>
      <c r="C14" s="0" t="n">
        <v>744.748</v>
      </c>
      <c r="D14" s="0" t="n">
        <v>752.909</v>
      </c>
      <c r="E14" s="0" t="n">
        <v>738.441</v>
      </c>
      <c r="F14" s="0" t="n">
        <v>792.054</v>
      </c>
      <c r="G14" s="0" t="n">
        <v>786.189</v>
      </c>
    </row>
    <row r="15" customFormat="false" ht="15" hidden="false" customHeight="false" outlineLevel="0" collapsed="false">
      <c r="A15" s="0" t="s">
        <v>2747</v>
      </c>
      <c r="B15" s="0" t="s">
        <v>2539</v>
      </c>
      <c r="C15" s="0" t="n">
        <v>645.817</v>
      </c>
      <c r="D15" s="0" t="n">
        <v>683.028</v>
      </c>
      <c r="E15" s="0" t="n">
        <v>684.633</v>
      </c>
      <c r="F15" s="0" t="n">
        <v>698.042</v>
      </c>
      <c r="G15" s="0" t="n">
        <v>693.878</v>
      </c>
    </row>
    <row r="16" customFormat="false" ht="15" hidden="false" customHeight="false" outlineLevel="0" collapsed="false">
      <c r="A16" s="0" t="s">
        <v>2787</v>
      </c>
      <c r="B16" s="0" t="s">
        <v>834</v>
      </c>
      <c r="C16" s="0" t="n">
        <v>571.855</v>
      </c>
      <c r="D16" s="0" t="n">
        <v>594.394</v>
      </c>
      <c r="E16" s="0" t="n">
        <v>614.905</v>
      </c>
      <c r="F16" s="0" t="n">
        <v>678.115</v>
      </c>
      <c r="G16" s="0" t="n">
        <v>664.953</v>
      </c>
    </row>
    <row r="17" customFormat="false" ht="15" hidden="false" customHeight="false" outlineLevel="0" collapsed="false">
      <c r="A17" s="0" t="s">
        <v>2748</v>
      </c>
      <c r="B17" s="0" t="s">
        <v>2539</v>
      </c>
      <c r="C17" s="0" t="n">
        <v>483.847</v>
      </c>
      <c r="D17" s="0" t="n">
        <v>522.108</v>
      </c>
      <c r="E17" s="0" t="n">
        <v>524.414</v>
      </c>
      <c r="F17" s="0" t="n">
        <v>561.435</v>
      </c>
      <c r="G17" s="0" t="n">
        <v>569.13</v>
      </c>
    </row>
    <row r="18" customFormat="false" ht="15" hidden="false" customHeight="false" outlineLevel="0" collapsed="false">
      <c r="A18" s="0" t="s">
        <v>2749</v>
      </c>
      <c r="B18" s="0" t="s">
        <v>2648</v>
      </c>
      <c r="C18" s="0" t="n">
        <v>284.585</v>
      </c>
      <c r="D18" s="0" t="n">
        <v>328.1</v>
      </c>
      <c r="E18" s="0" t="n">
        <v>370.745</v>
      </c>
      <c r="F18" s="0" t="n">
        <v>437.667</v>
      </c>
      <c r="G18" s="0" t="n">
        <v>439.889</v>
      </c>
    </row>
    <row r="19" customFormat="false" ht="15" hidden="false" customHeight="false" outlineLevel="0" collapsed="false">
      <c r="A19" s="0" t="s">
        <v>2788</v>
      </c>
      <c r="B19" s="0" t="s">
        <v>2380</v>
      </c>
      <c r="C19" s="0" t="n">
        <v>290.372</v>
      </c>
      <c r="D19" s="0" t="n">
        <v>296.754</v>
      </c>
      <c r="E19" s="0" t="n">
        <v>333.801</v>
      </c>
      <c r="F19" s="0" t="n">
        <v>402.044</v>
      </c>
      <c r="G19" s="0" t="n">
        <v>400.578</v>
      </c>
    </row>
    <row r="20" customFormat="false" ht="15" hidden="false" customHeight="false" outlineLevel="0" collapsed="false">
      <c r="A20" s="0" t="s">
        <v>2665</v>
      </c>
      <c r="B20" s="0" t="s">
        <v>20</v>
      </c>
      <c r="C20" s="0" t="n">
        <v>360.098</v>
      </c>
      <c r="D20" s="0" t="n">
        <v>354.877</v>
      </c>
      <c r="E20" s="0" t="n">
        <v>354.863</v>
      </c>
      <c r="F20" s="0" t="n">
        <v>381.271</v>
      </c>
      <c r="G20" s="0" t="n">
        <v>379.766</v>
      </c>
    </row>
    <row r="21" customFormat="false" ht="15" hidden="false" customHeight="false" outlineLevel="0" collapsed="false">
      <c r="A21" s="0" t="s">
        <v>2763</v>
      </c>
      <c r="B21" s="0" t="s">
        <v>2659</v>
      </c>
      <c r="C21" s="0" t="n">
        <v>416.999</v>
      </c>
      <c r="D21" s="0" t="n">
        <v>369.839</v>
      </c>
      <c r="E21" s="0" t="n">
        <v>349.972</v>
      </c>
      <c r="F21" s="0" t="n">
        <v>351.356</v>
      </c>
      <c r="G21" s="0" t="n">
        <v>345.141</v>
      </c>
    </row>
    <row r="22" customFormat="false" ht="15" hidden="false" customHeight="false" outlineLevel="0" collapsed="false">
      <c r="A22" s="0" t="s">
        <v>2789</v>
      </c>
      <c r="B22" s="0" t="s">
        <v>804</v>
      </c>
      <c r="C22" s="0" t="n">
        <v>245.963</v>
      </c>
      <c r="D22" s="0" t="n">
        <v>265.473</v>
      </c>
      <c r="E22" s="0" t="n">
        <v>284.58</v>
      </c>
      <c r="F22" s="0" t="n">
        <v>329.325</v>
      </c>
      <c r="G22" s="0" t="n">
        <v>328.648</v>
      </c>
    </row>
    <row r="23" customFormat="false" ht="15" hidden="false" customHeight="false" outlineLevel="0" collapsed="false">
      <c r="A23" s="0" t="s">
        <v>677</v>
      </c>
      <c r="B23" s="0" t="s">
        <v>2539</v>
      </c>
      <c r="C23" s="0" t="n">
        <v>279.386</v>
      </c>
      <c r="D23" s="0" t="n">
        <v>302.154</v>
      </c>
      <c r="E23" s="0" t="n">
        <v>308.072</v>
      </c>
      <c r="F23" s="0" t="n">
        <v>328.326</v>
      </c>
      <c r="G23" s="0" t="n">
        <v>327.362</v>
      </c>
    </row>
    <row r="24" customFormat="false" ht="15" hidden="false" customHeight="false" outlineLevel="0" collapsed="false">
      <c r="A24" s="0" t="s">
        <v>2764</v>
      </c>
      <c r="B24" s="0" t="s">
        <v>2653</v>
      </c>
      <c r="C24" s="0" t="n">
        <v>320.293</v>
      </c>
      <c r="D24" s="0" t="n">
        <v>330.7</v>
      </c>
      <c r="E24" s="0" t="n">
        <v>316.58</v>
      </c>
      <c r="F24" s="0" t="n">
        <v>311.682</v>
      </c>
      <c r="G24" s="0" t="n">
        <v>303.905</v>
      </c>
    </row>
    <row r="25" customFormat="false" ht="15" hidden="false" customHeight="false" outlineLevel="0" collapsed="false">
      <c r="A25" s="0" t="s">
        <v>2765</v>
      </c>
      <c r="B25" s="0" t="s">
        <v>1120</v>
      </c>
      <c r="C25" s="0" t="n">
        <v>261.331</v>
      </c>
      <c r="D25" s="0" t="n">
        <v>276.109</v>
      </c>
      <c r="E25" s="0" t="n">
        <v>280.186</v>
      </c>
      <c r="F25" s="0" t="n">
        <v>295.623</v>
      </c>
      <c r="G25" s="0" t="n">
        <v>294.098</v>
      </c>
    </row>
    <row r="26" customFormat="false" ht="15" hidden="false" customHeight="false" outlineLevel="0" collapsed="false">
      <c r="A26" s="0" t="s">
        <v>2766</v>
      </c>
      <c r="B26" s="0" t="s">
        <v>2650</v>
      </c>
      <c r="C26" s="0" t="n">
        <v>256.433</v>
      </c>
      <c r="D26" s="0" t="n">
        <v>259.067</v>
      </c>
      <c r="E26" s="0" t="n">
        <v>266.419</v>
      </c>
      <c r="F26" s="0" t="n">
        <v>276.969</v>
      </c>
      <c r="G26" s="0" t="n">
        <v>274.29</v>
      </c>
    </row>
    <row r="27" customFormat="false" ht="15" hidden="false" customHeight="false" outlineLevel="0" collapsed="false">
      <c r="A27" s="0" t="s">
        <v>2790</v>
      </c>
      <c r="B27" s="0" t="s">
        <v>2</v>
      </c>
      <c r="C27" s="0" t="n">
        <v>295.074</v>
      </c>
      <c r="D27" s="0" t="n">
        <v>272.578</v>
      </c>
      <c r="E27" s="0" t="n">
        <v>239.019</v>
      </c>
      <c r="F27" s="0" t="n">
        <v>256.509</v>
      </c>
      <c r="G27" s="0" t="n">
        <v>252.171</v>
      </c>
    </row>
    <row r="28" customFormat="false" ht="15" hidden="false" customHeight="false" outlineLevel="0" collapsed="false">
      <c r="A28" s="0" t="s">
        <v>2768</v>
      </c>
      <c r="B28" s="0" t="s">
        <v>2659</v>
      </c>
      <c r="C28" s="0" t="n">
        <v>189.533</v>
      </c>
      <c r="D28" s="0" t="n">
        <v>206.116</v>
      </c>
      <c r="E28" s="0" t="n">
        <v>216.852</v>
      </c>
      <c r="F28" s="0" t="n">
        <v>240.753</v>
      </c>
      <c r="G28" s="0" t="n">
        <v>243.918</v>
      </c>
    </row>
    <row r="29" customFormat="false" ht="15" hidden="false" customHeight="false" outlineLevel="0" collapsed="false">
      <c r="A29" s="0" t="s">
        <v>2767</v>
      </c>
      <c r="B29" s="0" t="s">
        <v>1120</v>
      </c>
      <c r="C29" s="0" t="n">
        <v>231.721</v>
      </c>
      <c r="D29" s="0" t="n">
        <v>246.953</v>
      </c>
      <c r="E29" s="0" t="n">
        <v>236.379</v>
      </c>
      <c r="F29" s="0" t="n">
        <v>245.053</v>
      </c>
      <c r="G29" s="0" t="n">
        <v>243.87</v>
      </c>
    </row>
    <row r="30" customFormat="false" ht="15" hidden="false" customHeight="false" outlineLevel="0" collapsed="false">
      <c r="A30" s="0" t="s">
        <v>2750</v>
      </c>
      <c r="B30" s="0" t="s">
        <v>2539</v>
      </c>
      <c r="C30" s="0" t="n">
        <v>246.642</v>
      </c>
      <c r="D30" s="0" t="n">
        <v>255.212</v>
      </c>
      <c r="E30" s="0" t="n">
        <v>240.661</v>
      </c>
      <c r="F30" s="0" t="n">
        <v>241.003</v>
      </c>
      <c r="G30" s="0" t="n">
        <v>235.8</v>
      </c>
    </row>
    <row r="31" customFormat="false" ht="15" hidden="false" customHeight="false" outlineLevel="0" collapsed="false">
      <c r="A31" s="0" t="s">
        <v>2791</v>
      </c>
      <c r="B31" s="0" t="s">
        <v>804</v>
      </c>
      <c r="C31" s="0" t="n">
        <v>164.779</v>
      </c>
      <c r="D31" s="0" t="n">
        <v>188.062</v>
      </c>
      <c r="E31" s="0" t="n">
        <v>194.767</v>
      </c>
      <c r="F31" s="0" t="n">
        <v>227.417</v>
      </c>
      <c r="G31" s="0" t="n">
        <v>227.312</v>
      </c>
    </row>
    <row r="32" customFormat="false" ht="15" hidden="false" customHeight="false" outlineLevel="0" collapsed="false">
      <c r="A32" s="0" t="s">
        <v>2769</v>
      </c>
      <c r="B32" s="0" t="s">
        <v>2650</v>
      </c>
      <c r="C32" s="0" t="n">
        <v>184.473</v>
      </c>
      <c r="D32" s="0" t="n">
        <v>196.051</v>
      </c>
      <c r="E32" s="0" t="n">
        <v>201.154</v>
      </c>
      <c r="F32" s="0" t="n">
        <v>225.005</v>
      </c>
      <c r="G32" s="0" t="n">
        <v>221.87</v>
      </c>
    </row>
    <row r="33" customFormat="false" ht="15" hidden="false" customHeight="false" outlineLevel="0" collapsed="false">
      <c r="A33" s="0" t="s">
        <v>2751</v>
      </c>
      <c r="B33" s="0" t="s">
        <v>2648</v>
      </c>
      <c r="C33" s="0" t="n">
        <v>167.936</v>
      </c>
      <c r="D33" s="0" t="n">
        <v>168.023</v>
      </c>
      <c r="E33" s="0" t="n">
        <v>184.686</v>
      </c>
      <c r="F33" s="0" t="n">
        <v>215.757</v>
      </c>
      <c r="G33" s="0" t="n">
        <v>216.301</v>
      </c>
    </row>
    <row r="34" customFormat="false" ht="15" hidden="false" customHeight="false" outlineLevel="0" collapsed="false">
      <c r="A34" s="0" t="s">
        <v>2792</v>
      </c>
      <c r="B34" s="0" t="s">
        <v>2</v>
      </c>
      <c r="C34" s="0" t="n">
        <v>229.78</v>
      </c>
      <c r="D34" s="0" t="n">
        <v>218.725</v>
      </c>
      <c r="E34" s="0" t="n">
        <v>205.836</v>
      </c>
      <c r="F34" s="0" t="n">
        <v>219.241</v>
      </c>
      <c r="G34" s="0" t="n">
        <v>215.654</v>
      </c>
    </row>
    <row r="35" customFormat="false" ht="15" hidden="false" customHeight="false" outlineLevel="0" collapsed="false">
      <c r="A35" s="0" t="s">
        <v>2793</v>
      </c>
      <c r="B35" s="0" t="s">
        <v>2</v>
      </c>
      <c r="C35" s="0" t="n">
        <v>155.614</v>
      </c>
      <c r="D35" s="0" t="n">
        <v>158.063</v>
      </c>
      <c r="E35" s="0" t="n">
        <v>173.775</v>
      </c>
      <c r="F35" s="0" t="n">
        <v>214.406</v>
      </c>
      <c r="G35" s="0" t="n">
        <v>215.214</v>
      </c>
    </row>
    <row r="36" customFormat="false" ht="15" hidden="false" customHeight="false" outlineLevel="0" collapsed="false">
      <c r="A36" s="0" t="s">
        <v>2752</v>
      </c>
      <c r="B36" s="0" t="s">
        <v>2539</v>
      </c>
      <c r="C36" s="0" t="n">
        <v>171.283</v>
      </c>
      <c r="D36" s="0" t="n">
        <v>183.316</v>
      </c>
      <c r="E36" s="0" t="n">
        <v>183.273</v>
      </c>
      <c r="F36" s="0" t="n">
        <v>211.784</v>
      </c>
      <c r="G36" s="0" t="n">
        <v>212.876</v>
      </c>
    </row>
    <row r="37" customFormat="false" ht="15" hidden="false" customHeight="false" outlineLevel="0" collapsed="false">
      <c r="A37" s="0" t="s">
        <v>2794</v>
      </c>
      <c r="B37" s="0" t="s">
        <v>2</v>
      </c>
      <c r="C37" s="0" t="n">
        <v>186.123</v>
      </c>
      <c r="D37" s="0" t="n">
        <v>189.404</v>
      </c>
      <c r="E37" s="0" t="n">
        <v>183.788</v>
      </c>
      <c r="F37" s="0" t="n">
        <v>206.949</v>
      </c>
      <c r="G37" s="0" t="n">
        <v>207.814</v>
      </c>
    </row>
    <row r="38" customFormat="false" ht="15" hidden="false" customHeight="false" outlineLevel="0" collapsed="false">
      <c r="A38" s="0" t="s">
        <v>2770</v>
      </c>
      <c r="B38" s="0" t="s">
        <v>2561</v>
      </c>
      <c r="C38" s="0" t="n">
        <v>150.259</v>
      </c>
      <c r="D38" s="0" t="n">
        <v>192.018</v>
      </c>
      <c r="E38" s="0" t="n">
        <v>196.524</v>
      </c>
      <c r="F38" s="0" t="n">
        <v>203.493</v>
      </c>
      <c r="G38" s="0" t="n">
        <v>206.263</v>
      </c>
    </row>
    <row r="39" customFormat="false" ht="15" hidden="false" customHeight="false" outlineLevel="0" collapsed="false">
      <c r="A39" s="0" t="s">
        <v>2666</v>
      </c>
      <c r="B39" s="0" t="s">
        <v>20</v>
      </c>
      <c r="C39" s="0" t="n">
        <v>185.899</v>
      </c>
      <c r="D39" s="0" t="n">
        <v>200.172</v>
      </c>
      <c r="E39" s="0" t="n">
        <v>188.477</v>
      </c>
      <c r="F39" s="0" t="n">
        <v>204.476</v>
      </c>
      <c r="G39" s="0" t="n">
        <v>203.811</v>
      </c>
    </row>
    <row r="40" customFormat="false" ht="15" hidden="false" customHeight="false" outlineLevel="0" collapsed="false">
      <c r="A40" s="0" t="s">
        <v>2771</v>
      </c>
      <c r="B40" s="0" t="s">
        <v>2561</v>
      </c>
      <c r="C40" s="0" t="n">
        <v>137.169</v>
      </c>
      <c r="D40" s="0" t="n">
        <v>159.355</v>
      </c>
      <c r="E40" s="0" t="n">
        <v>176.434</v>
      </c>
      <c r="F40" s="0" t="n">
        <v>200.505</v>
      </c>
      <c r="G40" s="0" t="n">
        <v>198.75</v>
      </c>
    </row>
    <row r="41" customFormat="false" ht="15" hidden="false" customHeight="false" outlineLevel="0" collapsed="false">
      <c r="A41" s="0" t="s">
        <v>2772</v>
      </c>
      <c r="B41" s="0" t="s">
        <v>2657</v>
      </c>
      <c r="C41" s="0" t="n">
        <v>177.906</v>
      </c>
      <c r="D41" s="0" t="n">
        <v>180.372</v>
      </c>
      <c r="E41" s="0" t="n">
        <v>183.964</v>
      </c>
      <c r="F41" s="0" t="n">
        <v>195.943</v>
      </c>
      <c r="G41" s="0" t="n">
        <v>195.853</v>
      </c>
    </row>
    <row r="42" customFormat="false" ht="15" hidden="false" customHeight="false" outlineLevel="0" collapsed="false">
      <c r="A42" s="0" t="s">
        <v>2773</v>
      </c>
      <c r="B42" s="0" t="s">
        <v>2561</v>
      </c>
      <c r="C42" s="0" t="n">
        <v>78.096</v>
      </c>
      <c r="D42" s="0" t="n">
        <v>144.723</v>
      </c>
      <c r="E42" s="0" t="n">
        <v>182.705</v>
      </c>
      <c r="F42" s="0" t="n">
        <v>196.986</v>
      </c>
      <c r="G42" s="0" t="n">
        <v>195.18</v>
      </c>
    </row>
    <row r="43" customFormat="false" ht="15" hidden="false" customHeight="false" outlineLevel="0" collapsed="false">
      <c r="A43" s="0" t="s">
        <v>2753</v>
      </c>
      <c r="B43" s="0" t="s">
        <v>2539</v>
      </c>
      <c r="C43" s="0" t="n">
        <v>140.745</v>
      </c>
      <c r="D43" s="0" t="n">
        <v>155.12</v>
      </c>
      <c r="E43" s="0" t="n">
        <v>166.328</v>
      </c>
      <c r="F43" s="0" t="n">
        <v>189.68</v>
      </c>
      <c r="G43" s="0" t="n">
        <v>194.203</v>
      </c>
    </row>
    <row r="44" customFormat="false" ht="15" hidden="false" customHeight="false" outlineLevel="0" collapsed="false">
      <c r="A44" s="0" t="s">
        <v>2774</v>
      </c>
      <c r="B44" s="0" t="s">
        <v>2561</v>
      </c>
      <c r="C44" s="0" t="n">
        <v>163.91</v>
      </c>
      <c r="D44" s="0" t="n">
        <v>171.589</v>
      </c>
      <c r="E44" s="0" t="n">
        <v>173.584</v>
      </c>
      <c r="F44" s="0" t="n">
        <v>185.758</v>
      </c>
      <c r="G44" s="0" t="n">
        <v>186.907</v>
      </c>
    </row>
    <row r="45" customFormat="false" ht="15" hidden="false" customHeight="false" outlineLevel="0" collapsed="false">
      <c r="A45" s="0" t="s">
        <v>2775</v>
      </c>
      <c r="B45" s="0" t="s">
        <v>2659</v>
      </c>
      <c r="C45" s="0" t="n">
        <v>169.233</v>
      </c>
      <c r="D45" s="0" t="n">
        <v>171.439</v>
      </c>
      <c r="E45" s="0" t="n">
        <v>178.377</v>
      </c>
      <c r="F45" s="0" t="n">
        <v>185.512</v>
      </c>
      <c r="G45" s="0" t="n">
        <v>186.095</v>
      </c>
    </row>
    <row r="46" customFormat="false" ht="15" hidden="false" customHeight="false" outlineLevel="0" collapsed="false">
      <c r="A46" s="0" t="s">
        <v>2776</v>
      </c>
      <c r="B46" s="0" t="s">
        <v>2653</v>
      </c>
      <c r="C46" s="0" t="n">
        <v>152.545</v>
      </c>
      <c r="D46" s="0" t="n">
        <v>160.278</v>
      </c>
      <c r="E46" s="0" t="n">
        <v>166.187</v>
      </c>
      <c r="F46" s="0" t="n">
        <v>178.864</v>
      </c>
      <c r="G46" s="0" t="n">
        <v>177.1</v>
      </c>
    </row>
    <row r="47" customFormat="false" ht="15" hidden="false" customHeight="false" outlineLevel="0" collapsed="false">
      <c r="A47" s="0" t="s">
        <v>2778</v>
      </c>
      <c r="B47" s="0" t="s">
        <v>2561</v>
      </c>
      <c r="C47" s="0" t="n">
        <v>126.558</v>
      </c>
      <c r="D47" s="0" t="n">
        <v>139.19</v>
      </c>
      <c r="E47" s="0" t="n">
        <v>151.479</v>
      </c>
      <c r="F47" s="0" t="n">
        <v>168.642</v>
      </c>
      <c r="G47" s="0" t="n">
        <v>174.921</v>
      </c>
    </row>
    <row r="48" customFormat="false" ht="15" hidden="false" customHeight="false" outlineLevel="0" collapsed="false">
      <c r="A48" s="0" t="s">
        <v>2777</v>
      </c>
      <c r="B48" s="0" t="s">
        <v>836</v>
      </c>
      <c r="C48" s="0" t="n">
        <v>179.694</v>
      </c>
      <c r="D48" s="0" t="n">
        <v>191.079</v>
      </c>
      <c r="E48" s="0" t="n">
        <v>180.717</v>
      </c>
      <c r="F48" s="0" t="n">
        <v>178.095</v>
      </c>
      <c r="G48" s="0" t="n">
        <v>173.957</v>
      </c>
    </row>
    <row r="49" customFormat="false" ht="15" hidden="false" customHeight="false" outlineLevel="0" collapsed="false">
      <c r="A49" s="0" t="s">
        <v>2754</v>
      </c>
      <c r="B49" s="0" t="s">
        <v>2644</v>
      </c>
      <c r="C49" s="0" t="n">
        <v>113.897</v>
      </c>
      <c r="D49" s="0" t="n">
        <v>130.023</v>
      </c>
      <c r="E49" s="0" t="n">
        <v>148.934</v>
      </c>
      <c r="F49" s="0" t="n">
        <v>171.999</v>
      </c>
      <c r="G49" s="0" t="n">
        <v>172.121</v>
      </c>
    </row>
    <row r="50" customFormat="false" ht="15" hidden="false" customHeight="false" outlineLevel="0" collapsed="false">
      <c r="A50" s="0" t="s">
        <v>2795</v>
      </c>
      <c r="B50" s="0" t="s">
        <v>804</v>
      </c>
      <c r="C50" s="0" t="n">
        <v>124.487</v>
      </c>
      <c r="D50" s="0" t="n">
        <v>134.213</v>
      </c>
      <c r="E50" s="0" t="n">
        <v>147.667</v>
      </c>
      <c r="F50" s="0" t="n">
        <v>176.298</v>
      </c>
      <c r="G50" s="0" t="n">
        <v>171.669</v>
      </c>
    </row>
    <row r="51" customFormat="false" ht="15" hidden="false" customHeight="false" outlineLevel="0" collapsed="false">
      <c r="A51" s="0" t="s">
        <v>2779</v>
      </c>
      <c r="B51" s="0" t="s">
        <v>2561</v>
      </c>
      <c r="C51" s="0" t="n">
        <v>140.957</v>
      </c>
      <c r="D51" s="0" t="n">
        <v>139.662</v>
      </c>
      <c r="E51" s="0" t="n">
        <v>153.1</v>
      </c>
      <c r="F51" s="0" t="n">
        <v>167.217</v>
      </c>
      <c r="G51" s="0" t="n">
        <v>167.136</v>
      </c>
    </row>
    <row r="52" customFormat="false" ht="15" hidden="false" customHeight="false" outlineLevel="0" collapsed="false">
      <c r="A52" s="0" t="s">
        <v>2667</v>
      </c>
      <c r="B52" s="0" t="s">
        <v>20</v>
      </c>
      <c r="C52" s="0" t="n">
        <v>106.146</v>
      </c>
      <c r="D52" s="0" t="n">
        <v>110.895</v>
      </c>
      <c r="E52" s="0" t="n">
        <v>128.822</v>
      </c>
      <c r="F52" s="0" t="n">
        <v>152.025</v>
      </c>
      <c r="G52" s="0" t="n">
        <v>152.843</v>
      </c>
    </row>
    <row r="53" customFormat="false" ht="15" hidden="false" customHeight="false" outlineLevel="0" collapsed="false">
      <c r="A53" s="0" t="s">
        <v>2780</v>
      </c>
      <c r="B53" s="0" t="s">
        <v>842</v>
      </c>
      <c r="C53" s="0" t="n">
        <v>109.536</v>
      </c>
      <c r="D53" s="0" t="n">
        <v>122.254</v>
      </c>
      <c r="E53" s="0" t="n">
        <v>133.058</v>
      </c>
      <c r="F53" s="0" t="n">
        <v>152.698</v>
      </c>
      <c r="G53" s="0" t="n">
        <v>151.344</v>
      </c>
    </row>
    <row r="54" customFormat="false" ht="15" hidden="false" customHeight="false" outlineLevel="0" collapsed="false">
      <c r="A54" s="0" t="s">
        <v>2755</v>
      </c>
      <c r="B54" s="0" t="s">
        <v>2646</v>
      </c>
      <c r="C54" s="0" t="n">
        <v>107.136</v>
      </c>
      <c r="D54" s="0" t="n">
        <v>122.225</v>
      </c>
      <c r="E54" s="0" t="n">
        <v>133.519</v>
      </c>
      <c r="F54" s="0" t="n">
        <v>151.214</v>
      </c>
      <c r="G54" s="0" t="n">
        <v>149.892</v>
      </c>
    </row>
    <row r="55" customFormat="false" ht="15" hidden="false" customHeight="false" outlineLevel="0" collapsed="false">
      <c r="A55" s="0" t="s">
        <v>618</v>
      </c>
      <c r="B55" s="0" t="s">
        <v>2653</v>
      </c>
      <c r="C55" s="0" t="n">
        <v>153.981</v>
      </c>
      <c r="D55" s="0" t="n">
        <v>162.888</v>
      </c>
      <c r="E55" s="0" t="n">
        <v>156.368</v>
      </c>
      <c r="F55" s="0" t="n">
        <v>151.658</v>
      </c>
      <c r="G55" s="0" t="n">
        <v>146.438</v>
      </c>
    </row>
    <row r="56" customFormat="false" ht="15" hidden="false" customHeight="false" outlineLevel="0" collapsed="false">
      <c r="A56" s="0" t="s">
        <v>2756</v>
      </c>
      <c r="B56" s="0" t="s">
        <v>2539</v>
      </c>
      <c r="C56" s="0" t="n">
        <v>127.822</v>
      </c>
      <c r="D56" s="0" t="n">
        <v>142.547</v>
      </c>
      <c r="E56" s="0" t="n">
        <v>142.284</v>
      </c>
      <c r="F56" s="0" t="n">
        <v>147.808</v>
      </c>
      <c r="G56" s="0" t="n">
        <v>146.318</v>
      </c>
    </row>
    <row r="57" customFormat="false" ht="15" hidden="false" customHeight="false" outlineLevel="0" collapsed="false">
      <c r="A57" s="0" t="s">
        <v>2757</v>
      </c>
      <c r="B57" s="0" t="s">
        <v>2539</v>
      </c>
      <c r="C57" s="0" t="n">
        <v>60.172</v>
      </c>
      <c r="D57" s="0" t="n">
        <v>80.599</v>
      </c>
      <c r="E57" s="0" t="n">
        <v>100.036</v>
      </c>
      <c r="F57" s="0" t="n">
        <v>135.124</v>
      </c>
      <c r="G57" s="0" t="n">
        <v>139.537</v>
      </c>
    </row>
    <row r="58" customFormat="false" ht="15" hidden="false" customHeight="false" outlineLevel="0" collapsed="false">
      <c r="A58" s="0" t="s">
        <v>2796</v>
      </c>
      <c r="B58" s="0" t="s">
        <v>2</v>
      </c>
      <c r="C58" s="0" t="n">
        <v>106.814</v>
      </c>
      <c r="D58" s="0" t="n">
        <v>112.093</v>
      </c>
      <c r="E58" s="0" t="n">
        <v>112.199</v>
      </c>
      <c r="F58" s="0" t="n">
        <v>137.283</v>
      </c>
      <c r="G58" s="0" t="n">
        <v>138.542</v>
      </c>
    </row>
    <row r="59" customFormat="false" ht="15" hidden="false" customHeight="false" outlineLevel="0" collapsed="false">
      <c r="A59" s="0" t="s">
        <v>2758</v>
      </c>
      <c r="B59" s="0" t="s">
        <v>2539</v>
      </c>
      <c r="C59" s="0" t="n">
        <v>57.548</v>
      </c>
      <c r="D59" s="0" t="n">
        <v>78.025</v>
      </c>
      <c r="E59" s="0" t="n">
        <v>101.988</v>
      </c>
      <c r="F59" s="0" t="n">
        <v>128.433</v>
      </c>
      <c r="G59" s="0" t="n">
        <v>131.317</v>
      </c>
    </row>
    <row r="60" customFormat="false" ht="15" hidden="false" customHeight="false" outlineLevel="0" collapsed="false">
      <c r="A60" s="0" t="s">
        <v>2797</v>
      </c>
      <c r="B60" s="0" t="s">
        <v>2</v>
      </c>
      <c r="C60" s="0" t="n">
        <v>109.112</v>
      </c>
      <c r="D60" s="0" t="n">
        <v>110.153</v>
      </c>
      <c r="E60" s="0" t="n">
        <v>113.129</v>
      </c>
      <c r="F60" s="0" t="n">
        <v>133.223</v>
      </c>
      <c r="G60" s="0" t="n">
        <v>131.255</v>
      </c>
    </row>
    <row r="61" customFormat="false" ht="15" hidden="false" customHeight="false" outlineLevel="0" collapsed="false">
      <c r="A61" s="0" t="s">
        <v>610</v>
      </c>
      <c r="B61" s="0" t="s">
        <v>2653</v>
      </c>
      <c r="C61" s="0" t="n">
        <v>127.095</v>
      </c>
      <c r="D61" s="0" t="n">
        <v>144.021</v>
      </c>
      <c r="E61" s="0" t="n">
        <v>130.916</v>
      </c>
      <c r="F61" s="0" t="n">
        <v>131.411</v>
      </c>
      <c r="G61" s="0" t="n">
        <v>127.817</v>
      </c>
    </row>
    <row r="62" customFormat="false" ht="15" hidden="false" customHeight="false" outlineLevel="0" collapsed="false">
      <c r="A62" s="0" t="s">
        <v>2781</v>
      </c>
      <c r="B62" s="0" t="s">
        <v>2561</v>
      </c>
      <c r="C62" s="0" t="n">
        <v>75.599</v>
      </c>
      <c r="D62" s="0" t="n">
        <v>82.238</v>
      </c>
      <c r="E62" s="0" t="n">
        <v>97.887</v>
      </c>
      <c r="F62" s="0" t="n">
        <v>123.213</v>
      </c>
      <c r="G62" s="0" t="n">
        <v>126.934</v>
      </c>
    </row>
    <row r="63" customFormat="false" ht="15" hidden="false" customHeight="false" outlineLevel="0" collapsed="false">
      <c r="A63" s="0" t="s">
        <v>2782</v>
      </c>
      <c r="B63" s="0" t="s">
        <v>2561</v>
      </c>
      <c r="C63" s="0" t="n">
        <v>56.318</v>
      </c>
      <c r="D63" s="0" t="n">
        <v>69.907</v>
      </c>
      <c r="E63" s="0" t="n">
        <v>79.213</v>
      </c>
      <c r="F63" s="0" t="n">
        <v>122.045</v>
      </c>
      <c r="G63" s="0" t="n">
        <v>125.056</v>
      </c>
    </row>
    <row r="64" customFormat="false" ht="15" hidden="false" customHeight="false" outlineLevel="0" collapsed="false">
      <c r="A64" s="0" t="s">
        <v>2798</v>
      </c>
      <c r="B64" s="0" t="s">
        <v>2</v>
      </c>
      <c r="C64" s="0" t="n">
        <v>97.008</v>
      </c>
      <c r="D64" s="0" t="n">
        <v>101.51</v>
      </c>
      <c r="E64" s="0" t="n">
        <v>106.358</v>
      </c>
      <c r="F64" s="0" t="n">
        <v>123.367</v>
      </c>
      <c r="G64" s="0" t="n">
        <v>124.867</v>
      </c>
    </row>
    <row r="65" customFormat="false" ht="15" hidden="false" customHeight="false" outlineLevel="0" collapsed="false">
      <c r="A65" s="0" t="s">
        <v>2759</v>
      </c>
      <c r="B65" s="0" t="s">
        <v>2539</v>
      </c>
      <c r="C65" s="0" t="n">
        <v>156.711</v>
      </c>
      <c r="D65" s="0" t="n">
        <v>154.347</v>
      </c>
      <c r="E65" s="0" t="n">
        <v>133.363</v>
      </c>
      <c r="F65" s="0" t="n">
        <v>124.014</v>
      </c>
      <c r="G65" s="0" t="n">
        <v>120.468</v>
      </c>
    </row>
    <row r="66" customFormat="false" ht="15" hidden="false" customHeight="false" outlineLevel="0" collapsed="false">
      <c r="A66" s="0" t="s">
        <v>2760</v>
      </c>
      <c r="B66" s="0" t="s">
        <v>2539</v>
      </c>
      <c r="C66" s="0" t="n">
        <v>85.39</v>
      </c>
      <c r="D66" s="0" t="n">
        <v>101.256</v>
      </c>
      <c r="E66" s="0" t="n">
        <v>101.468</v>
      </c>
      <c r="F66" s="0" t="n">
        <v>117.695</v>
      </c>
      <c r="G66" s="0" t="n">
        <v>118.92</v>
      </c>
    </row>
    <row r="67" customFormat="false" ht="15" hidden="false" customHeight="false" outlineLevel="0" collapsed="false">
      <c r="A67" s="0" t="s">
        <v>2799</v>
      </c>
      <c r="B67" s="0" t="s">
        <v>2</v>
      </c>
      <c r="C67" s="0" t="n">
        <v>140.613</v>
      </c>
      <c r="D67" s="0" t="n">
        <v>133.138</v>
      </c>
      <c r="E67" s="0" t="n">
        <v>112.992</v>
      </c>
      <c r="F67" s="0" t="n">
        <v>119.391</v>
      </c>
      <c r="G67" s="0" t="n">
        <v>116.95</v>
      </c>
    </row>
    <row r="68" customFormat="false" ht="15" hidden="false" customHeight="false" outlineLevel="0" collapsed="false">
      <c r="A68" s="0" t="s">
        <v>2761</v>
      </c>
      <c r="B68" s="0" t="s">
        <v>2539</v>
      </c>
      <c r="C68" s="0" t="n">
        <v>95.783</v>
      </c>
      <c r="D68" s="0" t="n">
        <v>103.26</v>
      </c>
      <c r="E68" s="0" t="n">
        <v>112.59</v>
      </c>
      <c r="F68" s="0" t="n">
        <v>116.469</v>
      </c>
      <c r="G68" s="0" t="n">
        <v>115.395</v>
      </c>
    </row>
    <row r="69" customFormat="false" ht="15" hidden="false" customHeight="false" outlineLevel="0" collapsed="false">
      <c r="A69" s="0" t="s">
        <v>2783</v>
      </c>
      <c r="B69" s="0" t="s">
        <v>2561</v>
      </c>
      <c r="C69" s="0" t="n">
        <v>63.731</v>
      </c>
      <c r="D69" s="0" t="n">
        <v>78.725</v>
      </c>
      <c r="E69" s="0" t="n">
        <v>92.09</v>
      </c>
      <c r="F69" s="0" t="n">
        <v>110.351</v>
      </c>
      <c r="G69" s="0" t="n">
        <v>113.055</v>
      </c>
    </row>
    <row r="70" customFormat="false" ht="15" hidden="false" customHeight="false" outlineLevel="0" collapsed="false">
      <c r="A70" s="0" t="s">
        <v>2784</v>
      </c>
      <c r="B70" s="0" t="s">
        <v>1120</v>
      </c>
      <c r="C70" s="0" t="n">
        <v>94.346</v>
      </c>
      <c r="D70" s="0" t="n">
        <v>102.758</v>
      </c>
      <c r="E70" s="0" t="n">
        <v>107.51</v>
      </c>
      <c r="F70" s="0" t="n">
        <v>107.314</v>
      </c>
      <c r="G70" s="0" t="n">
        <v>106.231</v>
      </c>
    </row>
    <row r="71" customFormat="false" ht="15" hidden="false" customHeight="false" outlineLevel="0" collapsed="false">
      <c r="A71" s="0" t="s">
        <v>2800</v>
      </c>
      <c r="B71" s="0" t="s">
        <v>2</v>
      </c>
      <c r="C71" s="0" t="n">
        <v>79.245</v>
      </c>
      <c r="D71" s="0" t="n">
        <v>87.67</v>
      </c>
      <c r="E71" s="0" t="n">
        <v>89.006</v>
      </c>
      <c r="F71" s="0" t="n">
        <v>106.849</v>
      </c>
      <c r="G71" s="0" t="n">
        <v>103.194</v>
      </c>
    </row>
    <row r="72" customFormat="false" ht="15" hidden="false" customHeight="false" outlineLevel="0" collapsed="false">
      <c r="A72" s="0" t="s">
        <v>2668</v>
      </c>
      <c r="B72" s="0" t="s">
        <v>20</v>
      </c>
      <c r="C72" s="0" t="n">
        <v>62.509</v>
      </c>
      <c r="D72" s="0" t="n">
        <v>77.356</v>
      </c>
      <c r="E72" s="0" t="n">
        <v>87.949</v>
      </c>
      <c r="F72" s="0" t="n">
        <v>101.08</v>
      </c>
      <c r="G72" s="0" t="n">
        <v>102.078</v>
      </c>
    </row>
    <row r="73" customFormat="false" ht="15" hidden="false" customHeight="false" outlineLevel="0" collapsed="false">
      <c r="A73" s="0" t="s">
        <v>2785</v>
      </c>
      <c r="B73" s="0" t="s">
        <v>2659</v>
      </c>
      <c r="C73" s="0" t="n">
        <v>114.462</v>
      </c>
      <c r="D73" s="0" t="n">
        <v>105.088</v>
      </c>
      <c r="E73" s="0" t="n">
        <v>94.478</v>
      </c>
      <c r="F73" s="0" t="n">
        <v>100.064</v>
      </c>
      <c r="G73" s="0" t="n">
        <v>100.228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5.70408163265306"/>
    <col collapsed="false" hidden="false" max="2" min="2" style="0" width="6.14795918367347"/>
    <col collapsed="false" hidden="false" max="3" min="3" style="0" width="7.29081632653061"/>
    <col collapsed="false" hidden="false" max="4" min="4" style="0" width="28.9948979591837"/>
    <col collapsed="false" hidden="false" max="5" min="5" style="0" width="6.14795918367347"/>
    <col collapsed="false" hidden="false" max="6" min="6" style="0" width="14.0051020408163"/>
    <col collapsed="false" hidden="false" max="7" min="7" style="0" width="14.8571428571429"/>
    <col collapsed="false" hidden="false" max="8" min="8" style="0" width="10.7091836734694"/>
    <col collapsed="false" hidden="false" max="9" min="9" style="0" width="11.1428571428571"/>
    <col collapsed="false" hidden="false" max="10" min="10" style="0" width="11.2857142857143"/>
    <col collapsed="false" hidden="false" max="1025" min="11" style="0" width="10.7091836734694"/>
  </cols>
  <sheetData>
    <row r="1" customFormat="false" ht="18.75" hidden="false" customHeight="false" outlineLevel="0" collapsed="false"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customFormat="false" ht="15" hidden="false" customHeight="false" outlineLevel="0" collapsed="false">
      <c r="D2" s="0" t="s">
        <v>17</v>
      </c>
      <c r="E2" s="0" t="s">
        <v>18</v>
      </c>
      <c r="F2" s="0" t="n">
        <v>51</v>
      </c>
      <c r="G2" s="3" t="n">
        <v>64237</v>
      </c>
      <c r="H2" s="0" t="n">
        <v>2010</v>
      </c>
    </row>
    <row r="3" customFormat="false" ht="15" hidden="false" customHeight="false" outlineLevel="0" collapsed="false">
      <c r="D3" s="0" t="s">
        <v>19</v>
      </c>
      <c r="E3" s="0" t="s">
        <v>20</v>
      </c>
      <c r="F3" s="3" t="n">
        <v>8965121</v>
      </c>
      <c r="G3" s="3" t="n">
        <v>33476688</v>
      </c>
      <c r="H3" s="0" t="n">
        <v>2011</v>
      </c>
    </row>
    <row r="4" customFormat="false" ht="15" hidden="false" customHeight="false" outlineLevel="0" collapsed="false">
      <c r="D4" s="0" t="s">
        <v>21</v>
      </c>
      <c r="E4" s="0" t="s">
        <v>22</v>
      </c>
      <c r="F4" s="3" t="n">
        <v>9147593</v>
      </c>
      <c r="G4" s="3" t="n">
        <v>308745538</v>
      </c>
      <c r="H4" s="0" t="n">
        <v>2013</v>
      </c>
    </row>
    <row r="5" customFormat="false" ht="15" hidden="false" customHeight="false" outlineLevel="0" collapsed="false">
      <c r="D5" s="0" t="s">
        <v>23</v>
      </c>
      <c r="E5" s="0" t="s">
        <v>24</v>
      </c>
      <c r="F5" s="3" t="n">
        <v>2166088</v>
      </c>
      <c r="G5" s="3" t="n">
        <v>56370</v>
      </c>
      <c r="H5" s="4" t="n">
        <v>2013</v>
      </c>
    </row>
    <row r="6" customFormat="false" ht="15" hidden="false" customHeight="false" outlineLevel="0" collapsed="false">
      <c r="D6" s="0" t="s">
        <v>25</v>
      </c>
      <c r="E6" s="0" t="s">
        <v>26</v>
      </c>
      <c r="F6" s="3" t="n">
        <v>232</v>
      </c>
      <c r="G6" s="3" t="n">
        <v>6125</v>
      </c>
      <c r="H6" s="0" t="n">
        <v>2006</v>
      </c>
    </row>
    <row r="9" customFormat="false" ht="18.75" hidden="false" customHeight="false" outlineLevel="0" collapsed="false">
      <c r="B9" s="2" t="s">
        <v>27</v>
      </c>
      <c r="C9" s="2" t="s">
        <v>13</v>
      </c>
      <c r="D9" s="2" t="s">
        <v>28</v>
      </c>
      <c r="E9" s="2" t="s">
        <v>13</v>
      </c>
      <c r="F9" s="2" t="s">
        <v>14</v>
      </c>
      <c r="G9" s="2" t="s">
        <v>15</v>
      </c>
      <c r="H9" s="2" t="s">
        <v>29</v>
      </c>
      <c r="I9" s="2" t="s">
        <v>30</v>
      </c>
    </row>
    <row r="10" customFormat="false" ht="15" hidden="false" customHeight="false" outlineLevel="0" collapsed="false">
      <c r="B10" s="5" t="n">
        <v>1</v>
      </c>
      <c r="C10" s="0" t="s">
        <v>20</v>
      </c>
      <c r="D10" s="0" t="s">
        <v>31</v>
      </c>
      <c r="E10" s="0" t="s">
        <v>32</v>
      </c>
      <c r="F10" s="3" t="n">
        <v>922509</v>
      </c>
      <c r="G10" s="3" t="n">
        <v>4400057</v>
      </c>
      <c r="H10" s="3" t="n">
        <f aca="false">SUM(F10:F13)</f>
        <v>3050764</v>
      </c>
      <c r="I10" s="3" t="n">
        <f aca="false">SUM(G10:G13)</f>
        <v>11868725</v>
      </c>
    </row>
    <row r="11" customFormat="false" ht="15" hidden="false" customHeight="false" outlineLevel="0" collapsed="false">
      <c r="B11" s="6" t="n">
        <v>1</v>
      </c>
      <c r="C11" s="4" t="s">
        <v>20</v>
      </c>
      <c r="D11" s="4" t="s">
        <v>33</v>
      </c>
      <c r="E11" s="4" t="s">
        <v>34</v>
      </c>
      <c r="F11" s="7" t="n">
        <v>474713</v>
      </c>
      <c r="G11" s="7" t="n">
        <v>33897</v>
      </c>
    </row>
    <row r="12" customFormat="false" ht="15" hidden="false" customHeight="false" outlineLevel="0" collapsed="false">
      <c r="B12" s="5" t="n">
        <v>1</v>
      </c>
      <c r="C12" s="0" t="s">
        <v>22</v>
      </c>
      <c r="D12" s="0" t="s">
        <v>35</v>
      </c>
      <c r="E12" s="0" t="s">
        <v>36</v>
      </c>
      <c r="F12" s="3" t="n">
        <v>1481210</v>
      </c>
      <c r="G12" s="3" t="n">
        <v>710231</v>
      </c>
    </row>
    <row r="13" customFormat="false" ht="15" hidden="false" customHeight="false" outlineLevel="0" collapsed="false">
      <c r="B13" s="5" t="n">
        <v>1</v>
      </c>
      <c r="C13" s="0" t="s">
        <v>22</v>
      </c>
      <c r="D13" s="0" t="s">
        <v>37</v>
      </c>
      <c r="E13" s="0" t="s">
        <v>38</v>
      </c>
      <c r="F13" s="3" t="n">
        <v>172332</v>
      </c>
      <c r="G13" s="3" t="n">
        <v>6724540</v>
      </c>
    </row>
    <row r="14" customFormat="false" ht="15" hidden="false" customHeight="false" outlineLevel="0" collapsed="false">
      <c r="B14" s="5" t="n">
        <v>2</v>
      </c>
      <c r="C14" s="0" t="s">
        <v>22</v>
      </c>
      <c r="D14" s="0" t="s">
        <v>39</v>
      </c>
      <c r="E14" s="0" t="s">
        <v>40</v>
      </c>
      <c r="F14" s="3" t="n">
        <v>403895</v>
      </c>
      <c r="G14" s="3" t="n">
        <v>37253956</v>
      </c>
      <c r="H14" s="3" t="n">
        <f aca="false">SUM(F14)</f>
        <v>403895</v>
      </c>
      <c r="I14" s="3" t="n">
        <f aca="false">SUM(G14)</f>
        <v>37253956</v>
      </c>
    </row>
    <row r="15" customFormat="false" ht="15" hidden="false" customHeight="false" outlineLevel="0" collapsed="false">
      <c r="B15" s="5" t="n">
        <v>3</v>
      </c>
      <c r="C15" s="0" t="s">
        <v>20</v>
      </c>
      <c r="D15" s="0" t="s">
        <v>41</v>
      </c>
      <c r="E15" s="0" t="s">
        <v>42</v>
      </c>
      <c r="F15" s="3" t="n">
        <v>640082</v>
      </c>
      <c r="G15" s="3" t="n">
        <v>3645257</v>
      </c>
      <c r="H15" s="3" t="n">
        <f aca="false">SUM(F15:F19)</f>
        <v>2623720</v>
      </c>
      <c r="I15" s="3" t="n">
        <f aca="false">SUM(G15:G19)</f>
        <v>10074790</v>
      </c>
    </row>
    <row r="16" customFormat="false" ht="15" hidden="false" customHeight="false" outlineLevel="0" collapsed="false">
      <c r="B16" s="6" t="n">
        <v>3</v>
      </c>
      <c r="C16" s="4" t="s">
        <v>20</v>
      </c>
      <c r="D16" s="4" t="s">
        <v>43</v>
      </c>
      <c r="E16" s="4" t="s">
        <v>44</v>
      </c>
      <c r="F16" s="7" t="n">
        <v>1143793</v>
      </c>
      <c r="G16" s="7" t="n">
        <v>41462</v>
      </c>
    </row>
    <row r="17" customFormat="false" ht="15" hidden="false" customHeight="false" outlineLevel="0" collapsed="false">
      <c r="B17" s="5" t="n">
        <v>3</v>
      </c>
      <c r="C17" s="0" t="s">
        <v>22</v>
      </c>
      <c r="D17" s="0" t="s">
        <v>45</v>
      </c>
      <c r="E17" s="0" t="s">
        <v>46</v>
      </c>
      <c r="F17" s="3" t="n">
        <v>214294</v>
      </c>
      <c r="G17" s="3" t="n">
        <v>1567582</v>
      </c>
    </row>
    <row r="18" customFormat="false" ht="15" hidden="false" customHeight="false" outlineLevel="0" collapsed="false">
      <c r="B18" s="5" t="n">
        <v>3</v>
      </c>
      <c r="C18" s="0" t="s">
        <v>22</v>
      </c>
      <c r="D18" s="0" t="s">
        <v>47</v>
      </c>
      <c r="E18" s="0" t="s">
        <v>48</v>
      </c>
      <c r="F18" s="3" t="n">
        <v>376944</v>
      </c>
      <c r="G18" s="3" t="n">
        <v>989415</v>
      </c>
    </row>
    <row r="19" customFormat="false" ht="15" hidden="false" customHeight="false" outlineLevel="0" collapsed="false">
      <c r="B19" s="5" t="n">
        <v>3</v>
      </c>
      <c r="C19" s="0" t="s">
        <v>22</v>
      </c>
      <c r="D19" s="0" t="s">
        <v>49</v>
      </c>
      <c r="E19" s="0" t="s">
        <v>50</v>
      </c>
      <c r="F19" s="3" t="n">
        <v>248607</v>
      </c>
      <c r="G19" s="3" t="n">
        <v>3831074</v>
      </c>
    </row>
    <row r="20" customFormat="false" ht="15" hidden="false" customHeight="false" outlineLevel="0" collapsed="false">
      <c r="B20" s="5" t="n">
        <v>4</v>
      </c>
      <c r="C20" s="0" t="s">
        <v>22</v>
      </c>
      <c r="D20" s="0" t="s">
        <v>51</v>
      </c>
      <c r="E20" s="0" t="s">
        <v>52</v>
      </c>
      <c r="F20" s="3" t="n">
        <v>294285</v>
      </c>
      <c r="G20" s="3" t="n">
        <v>6392017</v>
      </c>
      <c r="H20" s="3" t="n">
        <f aca="false">SUM(F20:F25)</f>
        <v>1625786</v>
      </c>
      <c r="I20" s="3" t="n">
        <f aca="false">SUM(G20:G25)</f>
        <v>19508454</v>
      </c>
    </row>
    <row r="21" customFormat="false" ht="15" hidden="false" customHeight="false" outlineLevel="0" collapsed="false">
      <c r="B21" s="5" t="n">
        <v>4</v>
      </c>
      <c r="C21" s="0" t="s">
        <v>22</v>
      </c>
      <c r="D21" s="0" t="s">
        <v>53</v>
      </c>
      <c r="E21" s="0" t="s">
        <v>54</v>
      </c>
      <c r="F21" s="3" t="n">
        <v>268602</v>
      </c>
      <c r="G21" s="3" t="n">
        <v>5029196</v>
      </c>
    </row>
    <row r="22" customFormat="false" ht="15" hidden="false" customHeight="false" outlineLevel="0" collapsed="false">
      <c r="B22" s="5" t="n">
        <v>4</v>
      </c>
      <c r="C22" s="0" t="s">
        <v>22</v>
      </c>
      <c r="D22" s="0" t="s">
        <v>55</v>
      </c>
      <c r="E22" s="0" t="s">
        <v>56</v>
      </c>
      <c r="F22" s="3" t="n">
        <v>284422</v>
      </c>
      <c r="G22" s="3" t="n">
        <v>2700551</v>
      </c>
      <c r="H22" s="3"/>
      <c r="I22" s="3"/>
    </row>
    <row r="23" customFormat="false" ht="15" hidden="false" customHeight="false" outlineLevel="0" collapsed="false">
      <c r="B23" s="5" t="n">
        <v>4</v>
      </c>
      <c r="C23" s="0" t="s">
        <v>22</v>
      </c>
      <c r="D23" s="0" t="s">
        <v>57</v>
      </c>
      <c r="E23" s="0" t="s">
        <v>58</v>
      </c>
      <c r="F23" s="3" t="n">
        <v>314280</v>
      </c>
      <c r="G23" s="3" t="n">
        <v>2059179</v>
      </c>
    </row>
    <row r="24" customFormat="false" ht="15" hidden="false" customHeight="false" outlineLevel="0" collapsed="false">
      <c r="B24" s="5" t="n">
        <v>4</v>
      </c>
      <c r="C24" s="0" t="s">
        <v>22</v>
      </c>
      <c r="D24" s="0" t="s">
        <v>59</v>
      </c>
      <c r="E24" s="0" t="s">
        <v>60</v>
      </c>
      <c r="F24" s="3" t="n">
        <v>212731</v>
      </c>
      <c r="G24" s="3" t="n">
        <v>2763885</v>
      </c>
    </row>
    <row r="25" customFormat="false" ht="15" hidden="false" customHeight="false" outlineLevel="0" collapsed="false">
      <c r="B25" s="6" t="n">
        <v>4</v>
      </c>
      <c r="C25" s="4" t="s">
        <v>22</v>
      </c>
      <c r="D25" s="4" t="s">
        <v>61</v>
      </c>
      <c r="E25" s="4" t="s">
        <v>62</v>
      </c>
      <c r="F25" s="7" t="n">
        <v>251466</v>
      </c>
      <c r="G25" s="7" t="n">
        <v>563626</v>
      </c>
    </row>
    <row r="26" customFormat="false" ht="15" hidden="false" customHeight="false" outlineLevel="0" collapsed="false">
      <c r="B26" s="5" t="n">
        <v>6</v>
      </c>
      <c r="C26" s="0" t="s">
        <v>20</v>
      </c>
      <c r="D26" s="0" t="s">
        <v>63</v>
      </c>
      <c r="E26" s="0" t="s">
        <v>64</v>
      </c>
      <c r="F26" s="3" t="n">
        <v>552330</v>
      </c>
      <c r="G26" s="3" t="n">
        <v>1208268</v>
      </c>
      <c r="H26" s="3" t="n">
        <f aca="false">SUM(F26:F33)</f>
        <v>3982299</v>
      </c>
      <c r="I26" s="3" t="n">
        <f aca="false">SUM(G26:G33)</f>
        <v>12191136</v>
      </c>
    </row>
    <row r="27" customFormat="false" ht="15" hidden="false" customHeight="false" outlineLevel="0" collapsed="false">
      <c r="B27" s="6" t="n">
        <v>6</v>
      </c>
      <c r="C27" s="4" t="s">
        <v>20</v>
      </c>
      <c r="D27" s="4" t="s">
        <v>65</v>
      </c>
      <c r="E27" s="4" t="s">
        <v>66</v>
      </c>
      <c r="F27" s="7" t="n">
        <v>1877788</v>
      </c>
      <c r="G27" s="7" t="n">
        <v>31906</v>
      </c>
    </row>
    <row r="28" customFormat="false" ht="15" hidden="false" customHeight="false" outlineLevel="0" collapsed="false">
      <c r="B28" s="5" t="n">
        <v>6</v>
      </c>
      <c r="C28" s="0" t="s">
        <v>20</v>
      </c>
      <c r="D28" s="0" t="s">
        <v>67</v>
      </c>
      <c r="E28" s="0" t="s">
        <v>68</v>
      </c>
      <c r="F28" s="3" t="n">
        <v>588239</v>
      </c>
      <c r="G28" s="3" t="n">
        <v>1033381</v>
      </c>
    </row>
    <row r="29" customFormat="false" ht="15" hidden="false" customHeight="false" outlineLevel="0" collapsed="false">
      <c r="B29" s="5" t="n">
        <v>6</v>
      </c>
      <c r="C29" s="0" t="s">
        <v>22</v>
      </c>
      <c r="D29" s="0" t="s">
        <v>69</v>
      </c>
      <c r="E29" s="0" t="s">
        <v>70</v>
      </c>
      <c r="F29" s="3" t="n">
        <v>178630</v>
      </c>
      <c r="G29" s="3" t="n">
        <v>672591</v>
      </c>
    </row>
    <row r="30" customFormat="false" ht="15" hidden="false" customHeight="false" outlineLevel="0" collapsed="false">
      <c r="B30" s="5" t="n">
        <v>6</v>
      </c>
      <c r="C30" s="0" t="s">
        <v>22</v>
      </c>
      <c r="D30" s="0" t="s">
        <v>71</v>
      </c>
      <c r="E30" s="0" t="s">
        <v>72</v>
      </c>
      <c r="F30" s="3" t="n">
        <v>196522</v>
      </c>
      <c r="G30" s="3" t="n">
        <v>814180</v>
      </c>
    </row>
    <row r="31" customFormat="false" ht="15" hidden="false" customHeight="false" outlineLevel="0" collapsed="false">
      <c r="B31" s="5" t="n">
        <v>6</v>
      </c>
      <c r="C31" s="0" t="s">
        <v>22</v>
      </c>
      <c r="D31" s="0" t="s">
        <v>73</v>
      </c>
      <c r="E31" s="0" t="s">
        <v>74</v>
      </c>
      <c r="F31" s="3" t="n">
        <v>211880</v>
      </c>
      <c r="G31" s="3" t="n">
        <v>2853118</v>
      </c>
    </row>
    <row r="32" customFormat="false" ht="15" hidden="false" customHeight="false" outlineLevel="0" collapsed="false">
      <c r="B32" s="5" t="n">
        <v>6</v>
      </c>
      <c r="C32" s="0" t="s">
        <v>22</v>
      </c>
      <c r="D32" s="0" t="s">
        <v>75</v>
      </c>
      <c r="E32" s="0" t="s">
        <v>76</v>
      </c>
      <c r="F32" s="3" t="n">
        <v>199080</v>
      </c>
      <c r="G32" s="3" t="n">
        <v>1826341</v>
      </c>
    </row>
    <row r="33" customFormat="false" ht="15" hidden="false" customHeight="false" outlineLevel="0" collapsed="false">
      <c r="B33" s="5" t="n">
        <v>6</v>
      </c>
      <c r="C33" s="0" t="s">
        <v>22</v>
      </c>
      <c r="D33" s="0" t="s">
        <v>77</v>
      </c>
      <c r="E33" s="0" t="s">
        <v>78</v>
      </c>
      <c r="F33" s="3" t="n">
        <v>177830</v>
      </c>
      <c r="G33" s="3" t="n">
        <v>3751351</v>
      </c>
    </row>
    <row r="34" customFormat="false" ht="15" hidden="false" customHeight="false" outlineLevel="0" collapsed="false">
      <c r="B34" s="5" t="n">
        <v>7</v>
      </c>
      <c r="C34" s="0" t="s">
        <v>22</v>
      </c>
      <c r="D34" s="0" t="s">
        <v>79</v>
      </c>
      <c r="E34" s="0" t="s">
        <v>80</v>
      </c>
      <c r="F34" s="3" t="n">
        <v>206170</v>
      </c>
      <c r="G34" s="3" t="n">
        <v>5303925</v>
      </c>
      <c r="H34" s="3" t="n">
        <f aca="false">SUM(F34:F35)</f>
        <v>346819</v>
      </c>
      <c r="I34" s="3" t="n">
        <f aca="false">SUM(G34:G35)</f>
        <v>10990911</v>
      </c>
    </row>
    <row r="35" customFormat="false" ht="15" hidden="false" customHeight="false" outlineLevel="0" collapsed="false">
      <c r="B35" s="5" t="n">
        <v>7</v>
      </c>
      <c r="C35" s="0" t="s">
        <v>22</v>
      </c>
      <c r="D35" s="0" t="s">
        <v>81</v>
      </c>
      <c r="E35" s="0" t="s">
        <v>82</v>
      </c>
      <c r="F35" s="3" t="n">
        <v>140649</v>
      </c>
      <c r="G35" s="3" t="n">
        <v>5686986</v>
      </c>
    </row>
    <row r="36" customFormat="false" ht="15" hidden="false" customHeight="false" outlineLevel="0" collapsed="false">
      <c r="B36" s="5" t="n">
        <v>8</v>
      </c>
      <c r="C36" s="0" t="s">
        <v>22</v>
      </c>
      <c r="D36" s="0" t="s">
        <v>83</v>
      </c>
      <c r="E36" s="0" t="s">
        <v>84</v>
      </c>
      <c r="F36" s="3" t="n">
        <v>143947</v>
      </c>
      <c r="G36" s="3" t="n">
        <v>12830632</v>
      </c>
      <c r="H36" s="3" t="n">
        <f aca="false">SUM(F36)</f>
        <v>143947</v>
      </c>
      <c r="I36" s="3" t="n">
        <f aca="false">SUM(G36)</f>
        <v>12830632</v>
      </c>
    </row>
    <row r="37" customFormat="false" ht="15" hidden="false" customHeight="false" outlineLevel="0" collapsed="false">
      <c r="B37" s="5" t="n">
        <v>9</v>
      </c>
      <c r="C37" s="0" t="s">
        <v>22</v>
      </c>
      <c r="D37" s="0" t="s">
        <v>85</v>
      </c>
      <c r="E37" s="0" t="s">
        <v>86</v>
      </c>
      <c r="F37" s="3" t="n">
        <v>134843</v>
      </c>
      <c r="G37" s="3" t="n">
        <v>2915918</v>
      </c>
      <c r="H37" s="3" t="n">
        <f aca="false">SUM(F37:F39)</f>
        <v>457928</v>
      </c>
      <c r="I37" s="3" t="n">
        <f aca="false">SUM(G37:G39)</f>
        <v>11951200</v>
      </c>
    </row>
    <row r="38" customFormat="false" ht="15" hidden="false" customHeight="false" outlineLevel="0" collapsed="false">
      <c r="B38" s="5" t="n">
        <v>9</v>
      </c>
      <c r="C38" s="0" t="s">
        <v>22</v>
      </c>
      <c r="D38" s="0" t="s">
        <v>87</v>
      </c>
      <c r="E38" s="0" t="s">
        <v>88</v>
      </c>
      <c r="F38" s="3" t="n">
        <v>144688</v>
      </c>
      <c r="G38" s="3" t="n">
        <v>3046355</v>
      </c>
    </row>
    <row r="39" customFormat="false" ht="15" hidden="false" customHeight="false" outlineLevel="0" collapsed="false">
      <c r="B39" s="5" t="n">
        <v>9</v>
      </c>
      <c r="C39" s="0" t="s">
        <v>22</v>
      </c>
      <c r="D39" s="0" t="s">
        <v>89</v>
      </c>
      <c r="E39" s="0" t="s">
        <v>90</v>
      </c>
      <c r="F39" s="3" t="n">
        <v>178397</v>
      </c>
      <c r="G39" s="3" t="n">
        <v>5988927</v>
      </c>
    </row>
    <row r="40" customFormat="false" ht="15" hidden="false" customHeight="false" outlineLevel="0" collapsed="false">
      <c r="B40" s="5" t="n">
        <v>10</v>
      </c>
      <c r="C40" s="0" t="s">
        <v>22</v>
      </c>
      <c r="D40" s="0" t="s">
        <v>91</v>
      </c>
      <c r="E40" s="0" t="s">
        <v>92</v>
      </c>
      <c r="F40" s="3" t="n">
        <v>131414</v>
      </c>
      <c r="G40" s="3" t="n">
        <v>4779736</v>
      </c>
      <c r="H40" s="3" t="n">
        <f aca="false">SUM(F40:F42)</f>
        <v>365705</v>
      </c>
      <c r="I40" s="3" t="n">
        <f aca="false">SUM(G40:G42)</f>
        <v>12280405</v>
      </c>
    </row>
    <row r="41" customFormat="false" ht="15" hidden="false" customHeight="false" outlineLevel="0" collapsed="false">
      <c r="B41" s="5" t="n">
        <v>10</v>
      </c>
      <c r="C41" s="0" t="s">
        <v>22</v>
      </c>
      <c r="D41" s="0" t="s">
        <v>93</v>
      </c>
      <c r="E41" s="0" t="s">
        <v>94</v>
      </c>
      <c r="F41" s="3" t="n">
        <v>112814</v>
      </c>
      <c r="G41" s="3" t="n">
        <v>4533372</v>
      </c>
    </row>
    <row r="42" customFormat="false" ht="15" hidden="false" customHeight="false" outlineLevel="0" collapsed="false">
      <c r="B42" s="5" t="n">
        <v>10</v>
      </c>
      <c r="C42" s="0" t="s">
        <v>22</v>
      </c>
      <c r="D42" s="0" t="s">
        <v>95</v>
      </c>
      <c r="E42" s="0" t="s">
        <v>96</v>
      </c>
      <c r="F42" s="3" t="n">
        <v>121477</v>
      </c>
      <c r="G42" s="3" t="n">
        <v>2967297</v>
      </c>
    </row>
    <row r="43" customFormat="false" ht="15" hidden="false" customHeight="false" outlineLevel="0" collapsed="false">
      <c r="B43" s="5" t="n">
        <v>11</v>
      </c>
      <c r="C43" s="0" t="s">
        <v>22</v>
      </c>
      <c r="D43" s="0" t="s">
        <v>97</v>
      </c>
      <c r="E43" s="0" t="s">
        <v>98</v>
      </c>
      <c r="F43" s="3" t="n">
        <v>677989</v>
      </c>
      <c r="G43" s="3" t="n">
        <v>25145561</v>
      </c>
      <c r="H43" s="3" t="n">
        <f aca="false">SUM(F43)</f>
        <v>677989</v>
      </c>
      <c r="I43" s="3" t="n">
        <f aca="false">SUM(G43)</f>
        <v>25145561</v>
      </c>
    </row>
    <row r="44" customFormat="false" ht="15" hidden="false" customHeight="false" outlineLevel="0" collapsed="false">
      <c r="B44" s="6" t="n">
        <v>22</v>
      </c>
      <c r="C44" s="4" t="s">
        <v>20</v>
      </c>
      <c r="D44" s="4" t="s">
        <v>99</v>
      </c>
      <c r="E44" s="4" t="s">
        <v>100</v>
      </c>
      <c r="F44" s="7" t="n">
        <v>5686</v>
      </c>
      <c r="G44" s="7" t="n">
        <v>140204</v>
      </c>
      <c r="H44" s="3" t="n">
        <f aca="false">SUM(F44:F51)</f>
        <v>4103304</v>
      </c>
      <c r="I44" s="3" t="n">
        <f aca="false">SUM(G44:G51)</f>
        <v>11621495</v>
      </c>
    </row>
    <row r="45" customFormat="false" ht="15" hidden="false" customHeight="false" outlineLevel="0" collapsed="false">
      <c r="B45" s="6" t="n">
        <v>22</v>
      </c>
      <c r="C45" s="4" t="s">
        <v>20</v>
      </c>
      <c r="D45" s="4" t="s">
        <v>101</v>
      </c>
      <c r="E45" s="4" t="s">
        <v>102</v>
      </c>
      <c r="F45" s="7" t="n">
        <v>71377</v>
      </c>
      <c r="G45" s="7" t="n">
        <v>751171</v>
      </c>
    </row>
    <row r="46" customFormat="false" ht="15" hidden="false" customHeight="false" outlineLevel="0" collapsed="false">
      <c r="B46" s="5" t="n">
        <v>22</v>
      </c>
      <c r="C46" s="0" t="s">
        <v>20</v>
      </c>
      <c r="D46" s="0" t="s">
        <v>103</v>
      </c>
      <c r="E46" s="0" t="s">
        <v>104</v>
      </c>
      <c r="F46" s="3" t="n">
        <v>52939</v>
      </c>
      <c r="G46" s="3" t="n">
        <v>921727</v>
      </c>
    </row>
    <row r="47" customFormat="false" ht="15" hidden="false" customHeight="false" outlineLevel="0" collapsed="false">
      <c r="B47" s="5" t="n">
        <v>22</v>
      </c>
      <c r="C47" s="0" t="s">
        <v>20</v>
      </c>
      <c r="D47" s="0" t="s">
        <v>105</v>
      </c>
      <c r="E47" s="0" t="s">
        <v>106</v>
      </c>
      <c r="F47" s="3" t="n">
        <v>1356547</v>
      </c>
      <c r="G47" s="3" t="n">
        <v>7903001</v>
      </c>
    </row>
    <row r="48" customFormat="false" ht="15" hidden="false" customHeight="false" outlineLevel="0" collapsed="false">
      <c r="B48" s="5" t="n">
        <v>22</v>
      </c>
      <c r="C48" s="0" t="s">
        <v>20</v>
      </c>
      <c r="D48" s="0" t="s">
        <v>107</v>
      </c>
      <c r="E48" s="0" t="s">
        <v>108</v>
      </c>
      <c r="F48" s="3" t="n">
        <v>370511</v>
      </c>
      <c r="G48" s="3" t="n">
        <v>514536</v>
      </c>
      <c r="H48" s="3"/>
      <c r="I48" s="3"/>
    </row>
    <row r="49" customFormat="false" ht="15" hidden="false" customHeight="false" outlineLevel="0" collapsed="false">
      <c r="B49" s="6" t="n">
        <v>22</v>
      </c>
      <c r="C49" s="4" t="s">
        <v>24</v>
      </c>
      <c r="D49" s="4" t="s">
        <v>23</v>
      </c>
      <c r="E49" s="4" t="s">
        <v>24</v>
      </c>
      <c r="F49" s="7" t="n">
        <v>2166088</v>
      </c>
      <c r="G49" s="7" t="n">
        <v>56370</v>
      </c>
    </row>
    <row r="50" customFormat="false" ht="15" hidden="false" customHeight="false" outlineLevel="0" collapsed="false">
      <c r="B50" s="6" t="n">
        <v>22</v>
      </c>
      <c r="C50" s="4" t="s">
        <v>26</v>
      </c>
      <c r="D50" s="4" t="s">
        <v>25</v>
      </c>
      <c r="E50" s="4" t="s">
        <v>26</v>
      </c>
      <c r="F50" s="7" t="n">
        <v>232</v>
      </c>
      <c r="G50" s="7" t="n">
        <v>6125</v>
      </c>
    </row>
    <row r="51" customFormat="false" ht="15" hidden="false" customHeight="false" outlineLevel="0" collapsed="false">
      <c r="B51" s="6" t="n">
        <v>22</v>
      </c>
      <c r="C51" s="4" t="s">
        <v>22</v>
      </c>
      <c r="D51" s="4" t="s">
        <v>109</v>
      </c>
      <c r="E51" s="4" t="s">
        <v>110</v>
      </c>
      <c r="F51" s="7" t="n">
        <v>79924</v>
      </c>
      <c r="G51" s="7" t="n">
        <v>1328361</v>
      </c>
      <c r="H51" s="3"/>
      <c r="I51" s="3"/>
    </row>
    <row r="52" customFormat="false" ht="15" hidden="false" customHeight="false" outlineLevel="0" collapsed="false">
      <c r="B52" s="5" t="n">
        <v>23</v>
      </c>
      <c r="C52" s="0" t="s">
        <v>20</v>
      </c>
      <c r="D52" s="0" t="s">
        <v>111</v>
      </c>
      <c r="E52" s="0" t="s">
        <v>112</v>
      </c>
      <c r="F52" s="3" t="n">
        <v>908608</v>
      </c>
      <c r="G52" s="3" t="n">
        <v>12851821</v>
      </c>
      <c r="H52" s="3" t="n">
        <f aca="false">SUM(F52)</f>
        <v>908608</v>
      </c>
      <c r="I52" s="3" t="n">
        <f aca="false">SUM(G52)</f>
        <v>12851821</v>
      </c>
    </row>
    <row r="53" customFormat="false" ht="15" hidden="false" customHeight="false" outlineLevel="0" collapsed="false">
      <c r="B53" s="5" t="n">
        <v>24</v>
      </c>
      <c r="C53" s="0" t="s">
        <v>22</v>
      </c>
      <c r="D53" s="0" t="s">
        <v>113</v>
      </c>
      <c r="E53" s="0" t="s">
        <v>114</v>
      </c>
      <c r="F53" s="3" t="n">
        <v>92886</v>
      </c>
      <c r="G53" s="3" t="n">
        <v>6483802</v>
      </c>
      <c r="H53" s="3" t="n">
        <f aca="false">SUM(F53:F54)</f>
        <v>239994</v>
      </c>
      <c r="I53" s="3" t="n">
        <f aca="false">SUM(G53:G54)</f>
        <v>16367442</v>
      </c>
    </row>
    <row r="54" customFormat="false" ht="15" hidden="false" customHeight="false" outlineLevel="0" collapsed="false">
      <c r="B54" s="5" t="n">
        <v>24</v>
      </c>
      <c r="C54" s="0" t="s">
        <v>22</v>
      </c>
      <c r="D54" s="0" t="s">
        <v>115</v>
      </c>
      <c r="E54" s="0" t="s">
        <v>116</v>
      </c>
      <c r="F54" s="3" t="n">
        <v>147108</v>
      </c>
      <c r="G54" s="3" t="n">
        <v>9883640</v>
      </c>
    </row>
    <row r="55" customFormat="false" ht="15" hidden="false" customHeight="false" outlineLevel="0" collapsed="false">
      <c r="B55" s="5" t="n">
        <v>25</v>
      </c>
      <c r="C55" s="0" t="s">
        <v>22</v>
      </c>
      <c r="D55" s="0" t="s">
        <v>117</v>
      </c>
      <c r="E55" s="0" t="s">
        <v>118</v>
      </c>
      <c r="F55" s="3" t="n">
        <v>106046</v>
      </c>
      <c r="G55" s="3" t="n">
        <v>11536504</v>
      </c>
      <c r="H55" s="3" t="n">
        <f aca="false">SUM(F55)</f>
        <v>106046</v>
      </c>
      <c r="I55" s="3" t="n">
        <f aca="false">SUM(G55)</f>
        <v>11536504</v>
      </c>
    </row>
    <row r="56" customFormat="false" ht="15" hidden="false" customHeight="false" outlineLevel="0" collapsed="false">
      <c r="B56" s="5" t="n">
        <v>26</v>
      </c>
      <c r="C56" s="0" t="s">
        <v>22</v>
      </c>
      <c r="D56" s="0" t="s">
        <v>119</v>
      </c>
      <c r="E56" s="0" t="s">
        <v>120</v>
      </c>
      <c r="F56" s="3" t="n">
        <v>12547</v>
      </c>
      <c r="G56" s="3" t="n">
        <v>3574097</v>
      </c>
      <c r="H56" s="3" t="n">
        <f aca="false">SUM(F56:F60)</f>
        <v>82736</v>
      </c>
      <c r="I56" s="3" t="n">
        <f aca="false">SUM(G56:G60)</f>
        <v>13116504</v>
      </c>
    </row>
    <row r="57" customFormat="false" ht="15" hidden="false" customHeight="false" outlineLevel="0" collapsed="false">
      <c r="B57" s="5" t="n">
        <v>26</v>
      </c>
      <c r="C57" s="0" t="s">
        <v>22</v>
      </c>
      <c r="D57" s="0" t="s">
        <v>121</v>
      </c>
      <c r="E57" s="0" t="s">
        <v>122</v>
      </c>
      <c r="F57" s="3" t="n">
        <v>20304</v>
      </c>
      <c r="G57" s="3" t="n">
        <v>6547629</v>
      </c>
    </row>
    <row r="58" customFormat="false" ht="15" hidden="false" customHeight="false" outlineLevel="0" collapsed="false">
      <c r="B58" s="5" t="n">
        <v>26</v>
      </c>
      <c r="C58" s="0" t="s">
        <v>22</v>
      </c>
      <c r="D58" s="0" t="s">
        <v>123</v>
      </c>
      <c r="E58" s="0" t="s">
        <v>124</v>
      </c>
      <c r="F58" s="3" t="n">
        <v>23225</v>
      </c>
      <c r="G58" s="3" t="n">
        <v>1316470</v>
      </c>
    </row>
    <row r="59" customFormat="false" ht="15" hidden="false" customHeight="false" outlineLevel="0" collapsed="false">
      <c r="B59" s="5" t="n">
        <v>26</v>
      </c>
      <c r="C59" s="0" t="s">
        <v>22</v>
      </c>
      <c r="D59" s="0" t="s">
        <v>125</v>
      </c>
      <c r="E59" s="0" t="s">
        <v>126</v>
      </c>
      <c r="F59" s="3" t="n">
        <v>2706</v>
      </c>
      <c r="G59" s="3" t="n">
        <v>1052567</v>
      </c>
    </row>
    <row r="60" customFormat="false" ht="15" hidden="false" customHeight="false" outlineLevel="0" collapsed="false">
      <c r="B60" s="6" t="n">
        <v>26</v>
      </c>
      <c r="C60" s="4" t="s">
        <v>22</v>
      </c>
      <c r="D60" s="4" t="s">
        <v>127</v>
      </c>
      <c r="E60" s="4" t="s">
        <v>128</v>
      </c>
      <c r="F60" s="7" t="n">
        <v>23954</v>
      </c>
      <c r="G60" s="7" t="n">
        <v>625741</v>
      </c>
    </row>
    <row r="61" customFormat="false" ht="15" hidden="false" customHeight="false" outlineLevel="0" collapsed="false">
      <c r="B61" s="5" t="n">
        <v>27</v>
      </c>
      <c r="C61" s="0" t="s">
        <v>22</v>
      </c>
      <c r="D61" s="0" t="s">
        <v>129</v>
      </c>
      <c r="E61" s="0" t="s">
        <v>130</v>
      </c>
      <c r="F61" s="3" t="n">
        <v>122272</v>
      </c>
      <c r="G61" s="3" t="n">
        <v>19378102</v>
      </c>
      <c r="H61" s="3" t="n">
        <f aca="false">SUM(F61)</f>
        <v>122272</v>
      </c>
      <c r="I61" s="3" t="n">
        <f aca="false">SUM(G61)</f>
        <v>19378102</v>
      </c>
    </row>
    <row r="62" customFormat="false" ht="15" hidden="false" customHeight="false" outlineLevel="0" collapsed="false">
      <c r="B62" s="5" t="n">
        <v>28</v>
      </c>
      <c r="C62" s="0" t="s">
        <v>22</v>
      </c>
      <c r="D62" s="0" t="s">
        <v>131</v>
      </c>
      <c r="E62" s="0" t="s">
        <v>132</v>
      </c>
      <c r="F62" s="3" t="n">
        <v>116064</v>
      </c>
      <c r="G62" s="3" t="n">
        <v>12702379</v>
      </c>
      <c r="H62" s="3" t="n">
        <f aca="false">SUM(F62)</f>
        <v>116064</v>
      </c>
      <c r="I62" s="3" t="n">
        <f aca="false">SUM(G62)</f>
        <v>12702379</v>
      </c>
    </row>
    <row r="63" customFormat="false" ht="15" hidden="false" customHeight="false" outlineLevel="0" collapsed="false">
      <c r="B63" s="6" t="n">
        <v>29</v>
      </c>
      <c r="C63" s="4" t="s">
        <v>22</v>
      </c>
      <c r="D63" s="4" t="s">
        <v>133</v>
      </c>
      <c r="E63" s="4" t="s">
        <v>134</v>
      </c>
      <c r="F63" s="7" t="n">
        <v>5059</v>
      </c>
      <c r="G63" s="7" t="n">
        <v>897934</v>
      </c>
      <c r="H63" s="3" t="n">
        <f aca="false">SUM(F63:F66)</f>
        <v>49739</v>
      </c>
      <c r="I63" s="3" t="n">
        <f aca="false">SUM(G63:G66)</f>
        <v>16065103</v>
      </c>
    </row>
    <row r="64" customFormat="false" ht="15" hidden="false" customHeight="false" outlineLevel="0" collapsed="false">
      <c r="B64" s="5" t="n">
        <v>29</v>
      </c>
      <c r="C64" s="0" t="s">
        <v>22</v>
      </c>
      <c r="D64" s="0" t="s">
        <v>135</v>
      </c>
      <c r="E64" s="0" t="s">
        <v>136</v>
      </c>
      <c r="F64" s="0" t="n">
        <v>159</v>
      </c>
      <c r="G64" s="3" t="n">
        <v>601723</v>
      </c>
    </row>
    <row r="65" customFormat="false" ht="15" hidden="false" customHeight="false" outlineLevel="0" collapsed="false">
      <c r="B65" s="5" t="n">
        <v>29</v>
      </c>
      <c r="C65" s="0" t="s">
        <v>22</v>
      </c>
      <c r="D65" s="0" t="s">
        <v>137</v>
      </c>
      <c r="E65" s="0" t="s">
        <v>138</v>
      </c>
      <c r="F65" s="3" t="n">
        <v>25312</v>
      </c>
      <c r="G65" s="3" t="n">
        <v>5773552</v>
      </c>
    </row>
    <row r="66" customFormat="false" ht="15" hidden="false" customHeight="false" outlineLevel="0" collapsed="false">
      <c r="B66" s="5" t="n">
        <v>29</v>
      </c>
      <c r="C66" s="0" t="s">
        <v>22</v>
      </c>
      <c r="D66" s="0" t="s">
        <v>139</v>
      </c>
      <c r="E66" s="0" t="s">
        <v>140</v>
      </c>
      <c r="F66" s="3" t="n">
        <v>19209</v>
      </c>
      <c r="G66" s="3" t="n">
        <v>8791894</v>
      </c>
    </row>
    <row r="67" customFormat="false" ht="15" hidden="false" customHeight="false" outlineLevel="0" collapsed="false">
      <c r="B67" s="5" t="n">
        <v>30</v>
      </c>
      <c r="C67" s="0" t="s">
        <v>22</v>
      </c>
      <c r="D67" s="0" t="s">
        <v>141</v>
      </c>
      <c r="E67" s="0" t="s">
        <v>142</v>
      </c>
      <c r="F67" s="3" t="n">
        <v>126149</v>
      </c>
      <c r="G67" s="3" t="n">
        <v>9535483</v>
      </c>
      <c r="H67" s="3" t="n">
        <f aca="false">SUM(F67:F69)</f>
        <v>291043</v>
      </c>
      <c r="I67" s="3" t="n">
        <f aca="false">SUM(G67:G69)</f>
        <v>19389501</v>
      </c>
    </row>
    <row r="68" customFormat="false" ht="15" hidden="false" customHeight="false" outlineLevel="0" collapsed="false">
      <c r="B68" s="5" t="n">
        <v>30</v>
      </c>
      <c r="C68" s="0" t="s">
        <v>22</v>
      </c>
      <c r="D68" s="0" t="s">
        <v>143</v>
      </c>
      <c r="E68" s="0" t="s">
        <v>144</v>
      </c>
      <c r="F68" s="3" t="n">
        <v>102539</v>
      </c>
      <c r="G68" s="3" t="n">
        <v>8001024</v>
      </c>
      <c r="H68" s="3"/>
      <c r="I68" s="3"/>
    </row>
    <row r="69" customFormat="false" ht="15" hidden="false" customHeight="false" outlineLevel="0" collapsed="false">
      <c r="B69" s="6" t="n">
        <v>30</v>
      </c>
      <c r="C69" s="4" t="s">
        <v>22</v>
      </c>
      <c r="D69" s="4" t="s">
        <v>145</v>
      </c>
      <c r="E69" s="4" t="s">
        <v>146</v>
      </c>
      <c r="F69" s="7" t="n">
        <v>62355</v>
      </c>
      <c r="G69" s="7" t="n">
        <v>1852994</v>
      </c>
    </row>
    <row r="70" customFormat="false" ht="15" hidden="false" customHeight="false" outlineLevel="0" collapsed="false">
      <c r="B70" s="5" t="n">
        <v>31</v>
      </c>
      <c r="C70" s="0" t="s">
        <v>22</v>
      </c>
      <c r="D70" s="0" t="s">
        <v>147</v>
      </c>
      <c r="E70" s="0" t="s">
        <v>148</v>
      </c>
      <c r="F70" s="3" t="n">
        <v>102886</v>
      </c>
      <c r="G70" s="3" t="n">
        <v>4339367</v>
      </c>
      <c r="H70" s="3" t="n">
        <f aca="false">SUM(F70:F71)</f>
        <v>209628</v>
      </c>
      <c r="I70" s="3" t="n">
        <f aca="false">SUM(G70:G71)</f>
        <v>10685472</v>
      </c>
    </row>
    <row r="71" customFormat="false" ht="15" hidden="false" customHeight="false" outlineLevel="0" collapsed="false">
      <c r="B71" s="5" t="n">
        <v>31</v>
      </c>
      <c r="C71" s="0" t="s">
        <v>22</v>
      </c>
      <c r="D71" s="0" t="s">
        <v>149</v>
      </c>
      <c r="E71" s="0" t="s">
        <v>150</v>
      </c>
      <c r="F71" s="3" t="n">
        <v>106742</v>
      </c>
      <c r="G71" s="3" t="n">
        <v>6346105</v>
      </c>
    </row>
    <row r="72" customFormat="false" ht="15" hidden="false" customHeight="false" outlineLevel="0" collapsed="false">
      <c r="B72" s="6" t="n">
        <v>32</v>
      </c>
      <c r="C72" s="4" t="s">
        <v>18</v>
      </c>
      <c r="D72" s="4" t="s">
        <v>17</v>
      </c>
      <c r="E72" s="8" t="s">
        <v>18</v>
      </c>
      <c r="F72" s="4" t="n">
        <v>51</v>
      </c>
      <c r="G72" s="7" t="n">
        <v>64237</v>
      </c>
      <c r="H72" s="3" t="n">
        <f aca="false">SUM(F72:F74)</f>
        <v>227989</v>
      </c>
      <c r="I72" s="3" t="n">
        <f aca="false">SUM(G72:G74)</f>
        <v>14377254</v>
      </c>
    </row>
    <row r="73" customFormat="false" ht="15" hidden="false" customHeight="false" outlineLevel="0" collapsed="false">
      <c r="B73" s="5" t="n">
        <v>32</v>
      </c>
      <c r="C73" s="0" t="s">
        <v>22</v>
      </c>
      <c r="D73" s="0" t="s">
        <v>151</v>
      </c>
      <c r="E73" s="0" t="s">
        <v>152</v>
      </c>
      <c r="F73" s="3" t="n">
        <v>77976</v>
      </c>
      <c r="G73" s="3" t="n">
        <v>4625364</v>
      </c>
    </row>
    <row r="74" customFormat="false" ht="15" hidden="false" customHeight="false" outlineLevel="0" collapsed="false">
      <c r="B74" s="5" t="n">
        <v>32</v>
      </c>
      <c r="C74" s="0" t="s">
        <v>22</v>
      </c>
      <c r="D74" s="0" t="s">
        <v>153</v>
      </c>
      <c r="E74" s="0" t="s">
        <v>154</v>
      </c>
      <c r="F74" s="3" t="n">
        <v>149962</v>
      </c>
      <c r="G74" s="3" t="n">
        <v>9687653</v>
      </c>
    </row>
    <row r="75" customFormat="false" ht="15" hidden="false" customHeight="false" outlineLevel="0" collapsed="false">
      <c r="B75" s="5" t="n">
        <v>33</v>
      </c>
      <c r="C75" s="0" t="s">
        <v>22</v>
      </c>
      <c r="D75" s="0" t="s">
        <v>155</v>
      </c>
      <c r="E75" s="0" t="s">
        <v>156</v>
      </c>
      <c r="F75" s="3" t="n">
        <v>139657</v>
      </c>
      <c r="G75" s="3" t="n">
        <v>18801310</v>
      </c>
      <c r="H75" s="3" t="n">
        <f aca="false">SUM(F75)</f>
        <v>139657</v>
      </c>
      <c r="I75" s="3" t="n">
        <f aca="false">SUM(G75)</f>
        <v>18801310</v>
      </c>
    </row>
    <row r="76" customFormat="false" ht="15" hidden="false" customHeight="false" outlineLevel="0" collapsed="false">
      <c r="B76" s="9" t="n">
        <v>999</v>
      </c>
      <c r="C76" s="9" t="s">
        <v>22</v>
      </c>
      <c r="D76" s="9" t="s">
        <v>157</v>
      </c>
      <c r="E76" s="9" t="s">
        <v>158</v>
      </c>
      <c r="F76" s="10" t="n">
        <v>16633</v>
      </c>
      <c r="G76" s="10" t="n">
        <v>1360301</v>
      </c>
      <c r="H76" s="10" t="n">
        <f aca="false">SUM(F76:F76)</f>
        <v>16633</v>
      </c>
      <c r="I76" s="10" t="n">
        <f aca="false">SUM(G76:G76)</f>
        <v>1360301</v>
      </c>
    </row>
    <row r="80" customFormat="false" ht="18.75" hidden="false" customHeight="false" outlineLevel="0" collapsed="false">
      <c r="A80" s="2" t="s">
        <v>27</v>
      </c>
      <c r="B80" s="2" t="s">
        <v>13</v>
      </c>
      <c r="C80" s="2" t="s">
        <v>159</v>
      </c>
      <c r="D80" s="2" t="s">
        <v>160</v>
      </c>
      <c r="E80" s="2" t="s">
        <v>13</v>
      </c>
      <c r="F80" s="2" t="s">
        <v>15</v>
      </c>
      <c r="G80" s="2" t="s">
        <v>161</v>
      </c>
      <c r="H80" s="2" t="s">
        <v>2</v>
      </c>
      <c r="I80" s="2" t="s">
        <v>162</v>
      </c>
      <c r="J80" s="11" t="n">
        <v>1000000</v>
      </c>
      <c r="K80" s="2" t="s">
        <v>163</v>
      </c>
      <c r="L80" s="2" t="s">
        <v>164</v>
      </c>
    </row>
    <row r="81" customFormat="false" ht="15" hidden="false" customHeight="false" outlineLevel="0" collapsed="false">
      <c r="A81" s="5" t="n">
        <v>1</v>
      </c>
      <c r="B81" s="12" t="s">
        <v>22</v>
      </c>
      <c r="C81" s="13" t="n">
        <v>30</v>
      </c>
      <c r="D81" s="12" t="s">
        <v>165</v>
      </c>
      <c r="E81" s="12" t="s">
        <v>38</v>
      </c>
      <c r="F81" s="14" t="n">
        <v>608660</v>
      </c>
      <c r="G81" s="12" t="n">
        <v>34</v>
      </c>
      <c r="H81" s="12" t="n">
        <v>3696</v>
      </c>
      <c r="I81" s="12" t="n">
        <f aca="false">G81*H81</f>
        <v>125664</v>
      </c>
      <c r="J81" s="14" t="n">
        <f aca="false">(I81/$J$80*10000)+7000</f>
        <v>8256.64</v>
      </c>
      <c r="K81" s="12" t="n">
        <v>2010</v>
      </c>
      <c r="L81" s="3" t="n">
        <f aca="false">SUM(I81:I99)</f>
        <v>1075946</v>
      </c>
    </row>
    <row r="82" customFormat="false" ht="15" hidden="false" customHeight="false" outlineLevel="0" collapsed="false">
      <c r="A82" s="5" t="n">
        <v>1</v>
      </c>
      <c r="B82" s="12" t="s">
        <v>20</v>
      </c>
      <c r="C82" s="13" t="n">
        <v>8</v>
      </c>
      <c r="D82" s="12" t="s">
        <v>166</v>
      </c>
      <c r="E82" s="12" t="s">
        <v>32</v>
      </c>
      <c r="F82" s="14" t="n">
        <v>640469</v>
      </c>
      <c r="G82" s="12" t="n">
        <v>35</v>
      </c>
      <c r="H82" s="12" t="n">
        <v>2545</v>
      </c>
      <c r="I82" s="12" t="n">
        <f aca="false">G82*H82</f>
        <v>89075</v>
      </c>
      <c r="J82" s="14" t="n">
        <f aca="false">(I82/$J$80*10000)+7000</f>
        <v>7890.75</v>
      </c>
      <c r="K82" s="12" t="n">
        <v>2014</v>
      </c>
    </row>
    <row r="83" customFormat="false" ht="15" hidden="false" customHeight="false" outlineLevel="0" collapsed="false">
      <c r="A83" s="5" t="n">
        <v>1</v>
      </c>
      <c r="B83" s="12" t="s">
        <v>22</v>
      </c>
      <c r="C83" s="13" t="n">
        <v>64</v>
      </c>
      <c r="D83" s="12" t="s">
        <v>167</v>
      </c>
      <c r="E83" s="12" t="s">
        <v>36</v>
      </c>
      <c r="F83" s="14" t="n">
        <v>301010</v>
      </c>
      <c r="G83" s="12" t="n">
        <v>24</v>
      </c>
      <c r="H83" s="12" t="n">
        <v>3696</v>
      </c>
      <c r="I83" s="12" t="n">
        <f aca="false">G83*H83</f>
        <v>88704</v>
      </c>
      <c r="J83" s="14" t="n">
        <f aca="false">(I83/$J$80*10000)+7000</f>
        <v>7887.04</v>
      </c>
      <c r="K83" s="12" t="n">
        <v>2014</v>
      </c>
    </row>
    <row r="84" customFormat="false" ht="15" hidden="false" customHeight="false" outlineLevel="0" collapsed="false">
      <c r="A84" s="5" t="n">
        <v>1</v>
      </c>
      <c r="B84" s="12" t="s">
        <v>20</v>
      </c>
      <c r="C84" s="13" t="n">
        <v>12</v>
      </c>
      <c r="D84" s="12" t="s">
        <v>168</v>
      </c>
      <c r="E84" s="12" t="s">
        <v>32</v>
      </c>
      <c r="F84" s="14" t="n">
        <v>513322</v>
      </c>
      <c r="G84" s="12" t="n">
        <v>31</v>
      </c>
      <c r="H84" s="12" t="n">
        <v>2545</v>
      </c>
      <c r="I84" s="12" t="n">
        <f aca="false">G84*H84</f>
        <v>78895</v>
      </c>
      <c r="J84" s="14" t="n">
        <f aca="false">(I84/$J$80*10000)+7000</f>
        <v>7788.95</v>
      </c>
      <c r="K84" s="12" t="n">
        <v>2014</v>
      </c>
    </row>
    <row r="85" customFormat="false" ht="15" hidden="false" customHeight="false" outlineLevel="0" collapsed="false">
      <c r="A85" s="5" t="n">
        <v>1</v>
      </c>
      <c r="B85" s="12" t="s">
        <v>22</v>
      </c>
      <c r="C85" s="13" t="n">
        <v>108</v>
      </c>
      <c r="D85" s="12" t="s">
        <v>169</v>
      </c>
      <c r="E85" s="12" t="s">
        <v>38</v>
      </c>
      <c r="F85" s="14" t="n">
        <v>208916</v>
      </c>
      <c r="G85" s="12" t="n">
        <v>19</v>
      </c>
      <c r="H85" s="12" t="n">
        <v>3696</v>
      </c>
      <c r="I85" s="12" t="n">
        <f aca="false">G85*H85</f>
        <v>70224</v>
      </c>
      <c r="J85" s="14" t="n">
        <f aca="false">(I85/$J$80*10000)+7000</f>
        <v>7702.24</v>
      </c>
      <c r="K85" s="12" t="n">
        <v>2010</v>
      </c>
    </row>
    <row r="86" customFormat="false" ht="15" hidden="false" customHeight="false" outlineLevel="0" collapsed="false">
      <c r="A86" s="5" t="n">
        <v>1</v>
      </c>
      <c r="B86" s="12" t="s">
        <v>22</v>
      </c>
      <c r="C86" s="13" t="n">
        <v>119</v>
      </c>
      <c r="D86" s="12" t="s">
        <v>170</v>
      </c>
      <c r="E86" s="12" t="s">
        <v>38</v>
      </c>
      <c r="F86" s="14" t="n">
        <v>198397</v>
      </c>
      <c r="G86" s="12" t="n">
        <v>19</v>
      </c>
      <c r="H86" s="12" t="n">
        <v>3696</v>
      </c>
      <c r="I86" s="12" t="n">
        <f aca="false">G86*H86</f>
        <v>70224</v>
      </c>
      <c r="J86" s="14" t="n">
        <f aca="false">(I86/$J$80*10000)+7000</f>
        <v>7702.24</v>
      </c>
      <c r="K86" s="12" t="n">
        <v>2010</v>
      </c>
    </row>
    <row r="87" customFormat="false" ht="15" hidden="false" customHeight="false" outlineLevel="0" collapsed="false">
      <c r="A87" s="5" t="n">
        <v>1</v>
      </c>
      <c r="B87" s="12" t="s">
        <v>22</v>
      </c>
      <c r="C87" s="13" t="n">
        <v>155</v>
      </c>
      <c r="D87" s="12" t="s">
        <v>166</v>
      </c>
      <c r="E87" s="12" t="s">
        <v>38</v>
      </c>
      <c r="F87" s="14" t="n">
        <v>161791</v>
      </c>
      <c r="G87" s="12" t="n">
        <v>17</v>
      </c>
      <c r="H87" s="12" t="n">
        <v>3696</v>
      </c>
      <c r="I87" s="12" t="n">
        <f aca="false">G87*H87</f>
        <v>62832</v>
      </c>
      <c r="J87" s="14" t="n">
        <f aca="false">(I87/$J$80*10000)+7000</f>
        <v>7628.32</v>
      </c>
      <c r="K87" s="12" t="n">
        <v>2010</v>
      </c>
    </row>
    <row r="88" customFormat="false" ht="15" hidden="false" customHeight="false" outlineLevel="0" collapsed="false">
      <c r="A88" s="5" t="n">
        <v>1</v>
      </c>
      <c r="B88" s="12" t="s">
        <v>22</v>
      </c>
      <c r="C88" s="13" t="n">
        <v>222</v>
      </c>
      <c r="D88" s="12" t="s">
        <v>171</v>
      </c>
      <c r="E88" s="12" t="s">
        <v>38</v>
      </c>
      <c r="F88" s="14" t="n">
        <v>122363</v>
      </c>
      <c r="G88" s="12" t="n">
        <v>15</v>
      </c>
      <c r="H88" s="12" t="n">
        <v>3696</v>
      </c>
      <c r="I88" s="12" t="n">
        <f aca="false">G88*H88</f>
        <v>55440</v>
      </c>
      <c r="J88" s="14" t="n">
        <f aca="false">(I88/$J$80*10000)+7000</f>
        <v>7554.4</v>
      </c>
      <c r="K88" s="12" t="n">
        <v>2010</v>
      </c>
    </row>
    <row r="89" customFormat="false" ht="15" hidden="false" customHeight="false" outlineLevel="0" collapsed="false">
      <c r="A89" s="5" t="n">
        <v>1</v>
      </c>
      <c r="B89" s="12" t="s">
        <v>20</v>
      </c>
      <c r="C89" s="13" t="n">
        <v>20</v>
      </c>
      <c r="D89" s="12" t="s">
        <v>172</v>
      </c>
      <c r="E89" s="12" t="s">
        <v>32</v>
      </c>
      <c r="F89" s="14" t="n">
        <v>233734</v>
      </c>
      <c r="G89" s="12" t="n">
        <v>21</v>
      </c>
      <c r="H89" s="12" t="n">
        <v>2545</v>
      </c>
      <c r="I89" s="12" t="n">
        <f aca="false">G89*H89</f>
        <v>53445</v>
      </c>
      <c r="J89" s="14" t="n">
        <f aca="false">(I89/$J$80*10000)+7000</f>
        <v>7534.45</v>
      </c>
      <c r="K89" s="12" t="n">
        <v>2014</v>
      </c>
    </row>
    <row r="90" customFormat="false" ht="15" hidden="false" customHeight="false" outlineLevel="0" collapsed="false">
      <c r="A90" s="5" t="n">
        <v>1</v>
      </c>
      <c r="B90" s="12" t="s">
        <v>22</v>
      </c>
      <c r="C90" s="13" t="n">
        <v>294</v>
      </c>
      <c r="D90" s="12" t="s">
        <v>173</v>
      </c>
      <c r="E90" s="12" t="s">
        <v>38</v>
      </c>
      <c r="F90" s="14" t="n">
        <v>103019</v>
      </c>
      <c r="G90" s="12" t="n">
        <v>13</v>
      </c>
      <c r="H90" s="12" t="n">
        <v>3696</v>
      </c>
      <c r="I90" s="12" t="n">
        <f aca="false">G90*H90</f>
        <v>48048</v>
      </c>
      <c r="J90" s="14" t="n">
        <f aca="false">(I90/$J$80*10000)+7000</f>
        <v>7480.48</v>
      </c>
      <c r="K90" s="12" t="n">
        <v>2010</v>
      </c>
    </row>
    <row r="91" customFormat="false" ht="15" hidden="false" customHeight="false" outlineLevel="0" collapsed="false">
      <c r="A91" s="5" t="n">
        <v>1</v>
      </c>
      <c r="B91" s="12" t="s">
        <v>20</v>
      </c>
      <c r="C91" s="13" t="n">
        <v>24</v>
      </c>
      <c r="D91" s="12" t="s">
        <v>174</v>
      </c>
      <c r="E91" s="12" t="s">
        <v>32</v>
      </c>
      <c r="F91" s="14" t="n">
        <v>205262</v>
      </c>
      <c r="G91" s="12" t="n">
        <v>18</v>
      </c>
      <c r="H91" s="12" t="n">
        <v>2545</v>
      </c>
      <c r="I91" s="12" t="n">
        <f aca="false">G91*H91</f>
        <v>45810</v>
      </c>
      <c r="J91" s="14" t="n">
        <f aca="false">(I91/$J$80*10000)+7000</f>
        <v>7458.1</v>
      </c>
      <c r="K91" s="12" t="n">
        <v>2014</v>
      </c>
    </row>
    <row r="92" customFormat="false" ht="15" hidden="false" customHeight="false" outlineLevel="0" collapsed="false">
      <c r="A92" s="5" t="n">
        <v>1</v>
      </c>
      <c r="B92" s="12" t="s">
        <v>20</v>
      </c>
      <c r="C92" s="13" t="n">
        <v>34</v>
      </c>
      <c r="D92" s="12" t="s">
        <v>175</v>
      </c>
      <c r="E92" s="12" t="s">
        <v>32</v>
      </c>
      <c r="F92" s="14" t="n">
        <v>141299</v>
      </c>
      <c r="G92" s="12" t="n">
        <v>16</v>
      </c>
      <c r="H92" s="12" t="n">
        <v>2545</v>
      </c>
      <c r="I92" s="12" t="n">
        <f aca="false">G92*H92</f>
        <v>40720</v>
      </c>
      <c r="J92" s="14" t="n">
        <f aca="false">(I92/$J$80*10000)+7000</f>
        <v>7407.2</v>
      </c>
      <c r="K92" s="12" t="n">
        <v>2014</v>
      </c>
    </row>
    <row r="93" customFormat="false" ht="15" hidden="false" customHeight="false" outlineLevel="0" collapsed="false">
      <c r="A93" s="5" t="n">
        <v>1</v>
      </c>
      <c r="B93" s="12" t="s">
        <v>20</v>
      </c>
      <c r="C93" s="13" t="n">
        <v>35</v>
      </c>
      <c r="D93" s="12" t="s">
        <v>176</v>
      </c>
      <c r="E93" s="12" t="s">
        <v>32</v>
      </c>
      <c r="F93" s="14" t="n">
        <v>141132</v>
      </c>
      <c r="G93" s="12" t="n">
        <v>16</v>
      </c>
      <c r="H93" s="12" t="n">
        <v>2545</v>
      </c>
      <c r="I93" s="12" t="n">
        <f aca="false">G93*H93</f>
        <v>40720</v>
      </c>
      <c r="J93" s="14" t="n">
        <f aca="false">(I93/$J$80*10000)+7000</f>
        <v>7407.2</v>
      </c>
      <c r="K93" s="12" t="n">
        <v>2014</v>
      </c>
    </row>
    <row r="94" customFormat="false" ht="15" hidden="false" customHeight="false" outlineLevel="0" collapsed="false">
      <c r="A94" s="5" t="n">
        <v>1</v>
      </c>
      <c r="B94" s="12" t="s">
        <v>20</v>
      </c>
      <c r="C94" s="13" t="n">
        <v>36</v>
      </c>
      <c r="D94" s="12" t="s">
        <v>177</v>
      </c>
      <c r="E94" s="12" t="s">
        <v>32</v>
      </c>
      <c r="F94" s="14" t="n">
        <v>138969</v>
      </c>
      <c r="G94" s="12" t="n">
        <v>16</v>
      </c>
      <c r="H94" s="12" t="n">
        <v>2545</v>
      </c>
      <c r="I94" s="12" t="n">
        <f aca="false">G94*H94</f>
        <v>40720</v>
      </c>
      <c r="J94" s="14" t="n">
        <f aca="false">(I94/$J$80*10000)+7000</f>
        <v>7407.2</v>
      </c>
      <c r="K94" s="12" t="n">
        <v>2014</v>
      </c>
    </row>
    <row r="95" customFormat="false" ht="15" hidden="false" customHeight="false" outlineLevel="0" collapsed="false">
      <c r="A95" s="5" t="n">
        <v>1</v>
      </c>
      <c r="B95" s="12" t="s">
        <v>20</v>
      </c>
      <c r="C95" s="13" t="n">
        <v>37</v>
      </c>
      <c r="D95" s="12" t="s">
        <v>178</v>
      </c>
      <c r="E95" s="12" t="s">
        <v>32</v>
      </c>
      <c r="F95" s="14" t="n">
        <v>138501</v>
      </c>
      <c r="G95" s="12" t="n">
        <v>16</v>
      </c>
      <c r="H95" s="12" t="n">
        <v>2545</v>
      </c>
      <c r="I95" s="12" t="n">
        <f aca="false">G95*H95</f>
        <v>40720</v>
      </c>
      <c r="J95" s="14" t="n">
        <f aca="false">(I95/$J$80*10000)+7000</f>
        <v>7407.2</v>
      </c>
      <c r="K95" s="12" t="n">
        <v>2014</v>
      </c>
    </row>
    <row r="96" customFormat="false" ht="15" hidden="false" customHeight="false" outlineLevel="0" collapsed="false">
      <c r="A96" s="5" t="n">
        <v>1</v>
      </c>
      <c r="B96" s="12" t="s">
        <v>20</v>
      </c>
      <c r="C96" s="13" t="n">
        <v>45</v>
      </c>
      <c r="D96" s="12" t="s">
        <v>179</v>
      </c>
      <c r="E96" s="12" t="s">
        <v>32</v>
      </c>
      <c r="F96" s="14" t="n">
        <v>121422</v>
      </c>
      <c r="G96" s="12" t="n">
        <v>15</v>
      </c>
      <c r="H96" s="12" t="n">
        <v>2545</v>
      </c>
      <c r="I96" s="12" t="n">
        <f aca="false">G96*H96</f>
        <v>38175</v>
      </c>
      <c r="J96" s="14" t="n">
        <f aca="false">(I96/$J$80*10000)+7000</f>
        <v>7381.75</v>
      </c>
      <c r="K96" s="12" t="n">
        <v>2014</v>
      </c>
    </row>
    <row r="97" customFormat="false" ht="15" hidden="false" customHeight="false" outlineLevel="0" collapsed="false">
      <c r="A97" s="5" t="n">
        <v>1</v>
      </c>
      <c r="B97" s="12" t="s">
        <v>20</v>
      </c>
      <c r="C97" s="13" t="n">
        <v>47</v>
      </c>
      <c r="D97" s="12" t="s">
        <v>180</v>
      </c>
      <c r="E97" s="12" t="s">
        <v>32</v>
      </c>
      <c r="F97" s="14" t="n">
        <v>110767</v>
      </c>
      <c r="G97" s="12" t="n">
        <v>14</v>
      </c>
      <c r="H97" s="12" t="n">
        <v>2545</v>
      </c>
      <c r="I97" s="12" t="n">
        <f aca="false">G97*H97</f>
        <v>35630</v>
      </c>
      <c r="J97" s="14" t="n">
        <f aca="false">(I97/$J$80*10000)+7000</f>
        <v>7356.3</v>
      </c>
      <c r="K97" s="12" t="n">
        <v>2014</v>
      </c>
    </row>
    <row r="98" customFormat="false" ht="15" hidden="false" customHeight="false" outlineLevel="0" collapsed="false">
      <c r="A98" s="5" t="n">
        <v>1</v>
      </c>
      <c r="B98" s="12" t="s">
        <v>20</v>
      </c>
      <c r="C98" s="13" t="n">
        <v>52</v>
      </c>
      <c r="D98" s="12" t="s">
        <v>181</v>
      </c>
      <c r="E98" s="12" t="s">
        <v>32</v>
      </c>
      <c r="F98" s="14" t="n">
        <v>101000</v>
      </c>
      <c r="G98" s="12" t="n">
        <v>13</v>
      </c>
      <c r="H98" s="12" t="n">
        <v>2545</v>
      </c>
      <c r="I98" s="12" t="n">
        <f aca="false">G98*H98</f>
        <v>33085</v>
      </c>
      <c r="J98" s="14" t="n">
        <f aca="false">(I98/$J$80*10000)+7000</f>
        <v>7330.85</v>
      </c>
      <c r="K98" s="12" t="n">
        <v>2014</v>
      </c>
    </row>
    <row r="99" customFormat="false" ht="15" hidden="false" customHeight="false" outlineLevel="0" collapsed="false">
      <c r="A99" s="5" t="n">
        <v>1</v>
      </c>
      <c r="B99" s="12" t="s">
        <v>20</v>
      </c>
      <c r="C99" s="13"/>
      <c r="D99" s="12" t="s">
        <v>33</v>
      </c>
      <c r="E99" s="12" t="s">
        <v>34</v>
      </c>
      <c r="F99" s="14" t="n">
        <v>33897</v>
      </c>
      <c r="G99" s="12" t="n">
        <v>7</v>
      </c>
      <c r="H99" s="12" t="n">
        <v>2545</v>
      </c>
      <c r="I99" s="12" t="n">
        <f aca="false">G99*H99</f>
        <v>17815</v>
      </c>
      <c r="J99" s="14" t="n">
        <f aca="false">(I99/$J$80*10000)+7000</f>
        <v>7178.15</v>
      </c>
      <c r="K99" s="12" t="n">
        <v>2011</v>
      </c>
    </row>
    <row r="100" customFormat="false" ht="15" hidden="false" customHeight="false" outlineLevel="0" collapsed="false">
      <c r="A100" s="5" t="n">
        <v>2</v>
      </c>
      <c r="B100" s="12" t="s">
        <v>22</v>
      </c>
      <c r="C100" s="13" t="n">
        <v>2</v>
      </c>
      <c r="D100" s="12" t="s">
        <v>182</v>
      </c>
      <c r="E100" s="12" t="s">
        <v>40</v>
      </c>
      <c r="F100" s="14" t="n">
        <v>3928864</v>
      </c>
      <c r="G100" s="12" t="n">
        <v>88</v>
      </c>
      <c r="H100" s="12" t="n">
        <v>3696</v>
      </c>
      <c r="I100" s="12" t="n">
        <f aca="false">G100*H100</f>
        <v>325248</v>
      </c>
      <c r="J100" s="14" t="n">
        <f aca="false">(I100/$J$80*10000)+7000</f>
        <v>10252.48</v>
      </c>
      <c r="K100" s="12" t="n">
        <v>2014</v>
      </c>
      <c r="L100" s="3" t="n">
        <f aca="false">SUM(I100:I170)</f>
        <v>5155920</v>
      </c>
    </row>
    <row r="101" customFormat="false" ht="15" hidden="false" customHeight="false" outlineLevel="0" collapsed="false">
      <c r="A101" s="5" t="n">
        <v>2</v>
      </c>
      <c r="B101" s="12" t="s">
        <v>22</v>
      </c>
      <c r="C101" s="13" t="n">
        <v>8</v>
      </c>
      <c r="D101" s="12" t="s">
        <v>183</v>
      </c>
      <c r="E101" s="12" t="s">
        <v>40</v>
      </c>
      <c r="F101" s="14" t="n">
        <v>1381069</v>
      </c>
      <c r="G101" s="12" t="n">
        <v>52</v>
      </c>
      <c r="H101" s="12" t="n">
        <v>3696</v>
      </c>
      <c r="I101" s="12" t="n">
        <f aca="false">G101*H101</f>
        <v>192192</v>
      </c>
      <c r="J101" s="14" t="n">
        <f aca="false">(I101/$J$80*10000)+7000</f>
        <v>8921.92</v>
      </c>
      <c r="K101" s="12" t="n">
        <v>2014</v>
      </c>
    </row>
    <row r="102" customFormat="false" ht="15" hidden="false" customHeight="false" outlineLevel="0" collapsed="false">
      <c r="A102" s="5" t="n">
        <v>2</v>
      </c>
      <c r="B102" s="12" t="s">
        <v>22</v>
      </c>
      <c r="C102" s="13" t="n">
        <v>10</v>
      </c>
      <c r="D102" s="12" t="s">
        <v>184</v>
      </c>
      <c r="E102" s="12" t="s">
        <v>40</v>
      </c>
      <c r="F102" s="14" t="n">
        <v>1015785</v>
      </c>
      <c r="G102" s="12" t="n">
        <v>44</v>
      </c>
      <c r="H102" s="12" t="n">
        <v>3696</v>
      </c>
      <c r="I102" s="12" t="n">
        <f aca="false">G102*H102</f>
        <v>162624</v>
      </c>
      <c r="J102" s="14" t="n">
        <f aca="false">(I102/$J$80*10000)+7000</f>
        <v>8626.24</v>
      </c>
      <c r="K102" s="12" t="n">
        <v>2014</v>
      </c>
    </row>
    <row r="103" customFormat="false" ht="15" hidden="false" customHeight="false" outlineLevel="0" collapsed="false">
      <c r="A103" s="5" t="n">
        <v>2</v>
      </c>
      <c r="B103" s="12" t="s">
        <v>22</v>
      </c>
      <c r="C103" s="13" t="n">
        <v>13</v>
      </c>
      <c r="D103" s="12" t="s">
        <v>185</v>
      </c>
      <c r="E103" s="12" t="s">
        <v>40</v>
      </c>
      <c r="F103" s="14" t="n">
        <v>852469</v>
      </c>
      <c r="G103" s="12" t="n">
        <v>40</v>
      </c>
      <c r="H103" s="12" t="n">
        <v>3696</v>
      </c>
      <c r="I103" s="12" t="n">
        <f aca="false">G103*H103</f>
        <v>147840</v>
      </c>
      <c r="J103" s="14" t="n">
        <f aca="false">(I103/$J$80*10000)+7000</f>
        <v>8478.4</v>
      </c>
      <c r="K103" s="12" t="n">
        <v>2014</v>
      </c>
    </row>
    <row r="104" customFormat="false" ht="15" hidden="false" customHeight="false" outlineLevel="0" collapsed="false">
      <c r="A104" s="5" t="n">
        <v>2</v>
      </c>
      <c r="B104" s="12" t="s">
        <v>22</v>
      </c>
      <c r="C104" s="13" t="n">
        <v>34</v>
      </c>
      <c r="D104" s="12" t="s">
        <v>186</v>
      </c>
      <c r="E104" s="12" t="s">
        <v>40</v>
      </c>
      <c r="F104" s="14" t="n">
        <v>515986</v>
      </c>
      <c r="G104" s="12" t="n">
        <v>31</v>
      </c>
      <c r="H104" s="12" t="n">
        <v>3696</v>
      </c>
      <c r="I104" s="12" t="n">
        <f aca="false">G104*H104</f>
        <v>114576</v>
      </c>
      <c r="J104" s="14" t="n">
        <f aca="false">(I104/$J$80*10000)+7000</f>
        <v>8145.76</v>
      </c>
      <c r="K104" s="12" t="n">
        <v>2014</v>
      </c>
    </row>
    <row r="105" customFormat="false" ht="15" hidden="false" customHeight="false" outlineLevel="0" collapsed="false">
      <c r="A105" s="5" t="n">
        <v>2</v>
      </c>
      <c r="B105" s="12" t="s">
        <v>22</v>
      </c>
      <c r="C105" s="13" t="n">
        <v>35</v>
      </c>
      <c r="D105" s="12" t="s">
        <v>187</v>
      </c>
      <c r="E105" s="12" t="s">
        <v>40</v>
      </c>
      <c r="F105" s="14" t="n">
        <v>485199</v>
      </c>
      <c r="G105" s="12" t="n">
        <v>30</v>
      </c>
      <c r="H105" s="12" t="n">
        <v>3696</v>
      </c>
      <c r="I105" s="12" t="n">
        <f aca="false">G105*H105</f>
        <v>110880</v>
      </c>
      <c r="J105" s="14" t="n">
        <f aca="false">(I105/$J$80*10000)+7000</f>
        <v>8108.8</v>
      </c>
      <c r="K105" s="12" t="n">
        <v>2014</v>
      </c>
    </row>
    <row r="106" customFormat="false" ht="15" hidden="false" customHeight="false" outlineLevel="0" collapsed="false">
      <c r="A106" s="5" t="n">
        <v>2</v>
      </c>
      <c r="B106" s="12" t="s">
        <v>22</v>
      </c>
      <c r="C106" s="13" t="n">
        <v>36</v>
      </c>
      <c r="D106" s="12" t="s">
        <v>188</v>
      </c>
      <c r="E106" s="12" t="s">
        <v>40</v>
      </c>
      <c r="F106" s="14" t="n">
        <v>473577</v>
      </c>
      <c r="G106" s="12" t="n">
        <v>30</v>
      </c>
      <c r="H106" s="12" t="n">
        <v>3696</v>
      </c>
      <c r="I106" s="12" t="n">
        <f aca="false">G106*H106</f>
        <v>110880</v>
      </c>
      <c r="J106" s="14" t="n">
        <f aca="false">(I106/$J$80*10000)+7000</f>
        <v>8108.8</v>
      </c>
      <c r="K106" s="12" t="n">
        <v>2014</v>
      </c>
    </row>
    <row r="107" customFormat="false" ht="15" hidden="false" customHeight="false" outlineLevel="0" collapsed="false">
      <c r="A107" s="5" t="n">
        <v>2</v>
      </c>
      <c r="B107" s="12" t="s">
        <v>22</v>
      </c>
      <c r="C107" s="13" t="n">
        <v>45</v>
      </c>
      <c r="D107" s="12" t="s">
        <v>189</v>
      </c>
      <c r="E107" s="12" t="s">
        <v>40</v>
      </c>
      <c r="F107" s="14" t="n">
        <v>413775</v>
      </c>
      <c r="G107" s="12" t="n">
        <v>28</v>
      </c>
      <c r="H107" s="12" t="n">
        <v>3696</v>
      </c>
      <c r="I107" s="12" t="n">
        <f aca="false">G107*H107</f>
        <v>103488</v>
      </c>
      <c r="J107" s="14" t="n">
        <f aca="false">(I107/$J$80*10000)+7000</f>
        <v>8034.88</v>
      </c>
      <c r="K107" s="12" t="n">
        <v>2014</v>
      </c>
    </row>
    <row r="108" customFormat="false" ht="15" hidden="false" customHeight="false" outlineLevel="0" collapsed="false">
      <c r="A108" s="5" t="n">
        <v>2</v>
      </c>
      <c r="B108" s="12" t="s">
        <v>22</v>
      </c>
      <c r="C108" s="13" t="n">
        <v>52</v>
      </c>
      <c r="D108" s="12" t="s">
        <v>190</v>
      </c>
      <c r="E108" s="12" t="s">
        <v>40</v>
      </c>
      <c r="F108" s="14" t="n">
        <v>368759</v>
      </c>
      <c r="G108" s="12" t="n">
        <v>26</v>
      </c>
      <c r="H108" s="12" t="n">
        <v>3696</v>
      </c>
      <c r="I108" s="12" t="n">
        <f aca="false">G108*H108</f>
        <v>96096</v>
      </c>
      <c r="J108" s="14" t="n">
        <f aca="false">(I108/$J$80*10000)+7000</f>
        <v>7960.96</v>
      </c>
      <c r="K108" s="12" t="n">
        <v>2014</v>
      </c>
    </row>
    <row r="109" customFormat="false" ht="15" hidden="false" customHeight="false" outlineLevel="0" collapsed="false">
      <c r="A109" s="5" t="n">
        <v>2</v>
      </c>
      <c r="B109" s="12" t="s">
        <v>22</v>
      </c>
      <c r="C109" s="13" t="n">
        <v>56</v>
      </c>
      <c r="D109" s="12" t="s">
        <v>191</v>
      </c>
      <c r="E109" s="12" t="s">
        <v>40</v>
      </c>
      <c r="F109" s="14" t="n">
        <v>346997</v>
      </c>
      <c r="G109" s="12" t="n">
        <v>25</v>
      </c>
      <c r="H109" s="12" t="n">
        <v>3696</v>
      </c>
      <c r="I109" s="12" t="n">
        <f aca="false">G109*H109</f>
        <v>92400</v>
      </c>
      <c r="J109" s="14" t="n">
        <f aca="false">(I109/$J$80*10000)+7000</f>
        <v>7924</v>
      </c>
      <c r="K109" s="12" t="n">
        <v>2014</v>
      </c>
    </row>
    <row r="110" customFormat="false" ht="15" hidden="false" customHeight="false" outlineLevel="0" collapsed="false">
      <c r="A110" s="5" t="n">
        <v>2</v>
      </c>
      <c r="B110" s="12" t="s">
        <v>22</v>
      </c>
      <c r="C110" s="13" t="n">
        <v>57</v>
      </c>
      <c r="D110" s="12" t="s">
        <v>192</v>
      </c>
      <c r="E110" s="12" t="s">
        <v>40</v>
      </c>
      <c r="F110" s="14" t="n">
        <v>334909</v>
      </c>
      <c r="G110" s="12" t="n">
        <v>25</v>
      </c>
      <c r="H110" s="12" t="n">
        <v>3696</v>
      </c>
      <c r="I110" s="12" t="n">
        <f aca="false">G110*H110</f>
        <v>92400</v>
      </c>
      <c r="J110" s="14" t="n">
        <f aca="false">(I110/$J$80*10000)+7000</f>
        <v>7924</v>
      </c>
      <c r="K110" s="12" t="n">
        <v>2014</v>
      </c>
    </row>
    <row r="111" customFormat="false" ht="15" hidden="false" customHeight="false" outlineLevel="0" collapsed="false">
      <c r="A111" s="5" t="n">
        <v>2</v>
      </c>
      <c r="B111" s="12" t="s">
        <v>22</v>
      </c>
      <c r="C111" s="13" t="n">
        <v>59</v>
      </c>
      <c r="D111" s="12" t="s">
        <v>193</v>
      </c>
      <c r="E111" s="12" t="s">
        <v>40</v>
      </c>
      <c r="F111" s="14" t="n">
        <v>319504</v>
      </c>
      <c r="G111" s="12" t="n">
        <v>24</v>
      </c>
      <c r="H111" s="12" t="n">
        <v>3696</v>
      </c>
      <c r="I111" s="12" t="n">
        <f aca="false">G111*H111</f>
        <v>88704</v>
      </c>
      <c r="J111" s="14" t="n">
        <f aca="false">(I111/$J$80*10000)+7000</f>
        <v>7887.04</v>
      </c>
      <c r="K111" s="12" t="n">
        <v>2014</v>
      </c>
    </row>
    <row r="112" customFormat="false" ht="15" hidden="false" customHeight="false" outlineLevel="0" collapsed="false">
      <c r="A112" s="5" t="n">
        <v>2</v>
      </c>
      <c r="B112" s="12" t="s">
        <v>22</v>
      </c>
      <c r="C112" s="13" t="n">
        <v>63</v>
      </c>
      <c r="D112" s="12" t="s">
        <v>194</v>
      </c>
      <c r="E112" s="12" t="s">
        <v>40</v>
      </c>
      <c r="F112" s="14" t="n">
        <v>302389</v>
      </c>
      <c r="G112" s="12" t="n">
        <v>24</v>
      </c>
      <c r="H112" s="12" t="n">
        <v>3696</v>
      </c>
      <c r="I112" s="12" t="n">
        <f aca="false">G112*H112</f>
        <v>88704</v>
      </c>
      <c r="J112" s="14" t="n">
        <f aca="false">(I112/$J$80*10000)+7000</f>
        <v>7887.04</v>
      </c>
      <c r="K112" s="12" t="n">
        <v>2014</v>
      </c>
    </row>
    <row r="113" customFormat="false" ht="15" hidden="false" customHeight="false" outlineLevel="0" collapsed="false">
      <c r="A113" s="5" t="n">
        <v>2</v>
      </c>
      <c r="B113" s="12" t="s">
        <v>22</v>
      </c>
      <c r="C113" s="13" t="n">
        <v>75</v>
      </c>
      <c r="D113" s="12" t="s">
        <v>195</v>
      </c>
      <c r="E113" s="12" t="s">
        <v>40</v>
      </c>
      <c r="F113" s="14" t="n">
        <v>260988</v>
      </c>
      <c r="G113" s="12" t="n">
        <v>22</v>
      </c>
      <c r="H113" s="12" t="n">
        <v>3696</v>
      </c>
      <c r="I113" s="12" t="n">
        <f aca="false">G113*H113</f>
        <v>81312</v>
      </c>
      <c r="J113" s="14" t="n">
        <f aca="false">(I113/$J$80*10000)+7000</f>
        <v>7813.12</v>
      </c>
      <c r="K113" s="12" t="n">
        <v>2014</v>
      </c>
    </row>
    <row r="114" customFormat="false" ht="15" hidden="false" customHeight="false" outlineLevel="0" collapsed="false">
      <c r="A114" s="5" t="n">
        <v>2</v>
      </c>
      <c r="B114" s="12" t="s">
        <v>22</v>
      </c>
      <c r="C114" s="13" t="n">
        <v>82</v>
      </c>
      <c r="D114" s="12" t="s">
        <v>196</v>
      </c>
      <c r="E114" s="12" t="s">
        <v>40</v>
      </c>
      <c r="F114" s="14" t="n">
        <v>248531</v>
      </c>
      <c r="G114" s="12" t="n">
        <v>21</v>
      </c>
      <c r="H114" s="12" t="n">
        <v>3696</v>
      </c>
      <c r="I114" s="12" t="n">
        <f aca="false">G114*H114</f>
        <v>77616</v>
      </c>
      <c r="J114" s="14" t="n">
        <f aca="false">(I114/$J$80*10000)+7000</f>
        <v>7776.16</v>
      </c>
      <c r="K114" s="12" t="n">
        <v>2014</v>
      </c>
    </row>
    <row r="115" customFormat="false" ht="15" hidden="false" customHeight="false" outlineLevel="0" collapsed="false">
      <c r="A115" s="5" t="n">
        <v>2</v>
      </c>
      <c r="B115" s="12" t="s">
        <v>22</v>
      </c>
      <c r="C115" s="13" t="n">
        <v>98</v>
      </c>
      <c r="D115" s="12" t="s">
        <v>197</v>
      </c>
      <c r="E115" s="12" t="s">
        <v>40</v>
      </c>
      <c r="F115" s="14" t="n">
        <v>228758</v>
      </c>
      <c r="G115" s="12" t="n">
        <v>20</v>
      </c>
      <c r="H115" s="12" t="n">
        <v>3696</v>
      </c>
      <c r="I115" s="12" t="n">
        <f aca="false">G115*H115</f>
        <v>73920</v>
      </c>
      <c r="J115" s="14" t="n">
        <f aca="false">(I115/$J$80*10000)+7000</f>
        <v>7739.2</v>
      </c>
      <c r="K115" s="12" t="n">
        <v>2014</v>
      </c>
    </row>
    <row r="116" customFormat="false" ht="15" hidden="false" customHeight="false" outlineLevel="0" collapsed="false">
      <c r="A116" s="5" t="n">
        <v>2</v>
      </c>
      <c r="B116" s="12" t="s">
        <v>22</v>
      </c>
      <c r="C116" s="13" t="n">
        <v>103</v>
      </c>
      <c r="D116" s="12" t="s">
        <v>198</v>
      </c>
      <c r="E116" s="12" t="s">
        <v>40</v>
      </c>
      <c r="F116" s="14" t="n">
        <v>215213</v>
      </c>
      <c r="G116" s="12" t="n">
        <v>20</v>
      </c>
      <c r="H116" s="12" t="n">
        <v>3696</v>
      </c>
      <c r="I116" s="12" t="n">
        <f aca="false">G116*H116</f>
        <v>73920</v>
      </c>
      <c r="J116" s="14" t="n">
        <f aca="false">(I116/$J$80*10000)+7000</f>
        <v>7739.2</v>
      </c>
      <c r="K116" s="12" t="n">
        <v>2014</v>
      </c>
    </row>
    <row r="117" customFormat="false" ht="15" hidden="false" customHeight="false" outlineLevel="0" collapsed="false">
      <c r="A117" s="5" t="n">
        <v>2</v>
      </c>
      <c r="B117" s="12" t="s">
        <v>22</v>
      </c>
      <c r="C117" s="13" t="n">
        <v>106</v>
      </c>
      <c r="D117" s="12" t="s">
        <v>199</v>
      </c>
      <c r="E117" s="12" t="s">
        <v>40</v>
      </c>
      <c r="F117" s="14" t="n">
        <v>209286</v>
      </c>
      <c r="G117" s="12" t="n">
        <v>19</v>
      </c>
      <c r="H117" s="12" t="n">
        <v>3696</v>
      </c>
      <c r="I117" s="12" t="n">
        <f aca="false">G117*H117</f>
        <v>70224</v>
      </c>
      <c r="J117" s="14" t="n">
        <f aca="false">(I117/$J$80*10000)+7000</f>
        <v>7702.24</v>
      </c>
      <c r="K117" s="12" t="n">
        <v>2014</v>
      </c>
    </row>
    <row r="118" customFormat="false" ht="15" hidden="false" customHeight="false" outlineLevel="0" collapsed="false">
      <c r="A118" s="5" t="n">
        <v>2</v>
      </c>
      <c r="B118" s="12" t="s">
        <v>22</v>
      </c>
      <c r="C118" s="13" t="n">
        <v>109</v>
      </c>
      <c r="D118" s="12" t="s">
        <v>200</v>
      </c>
      <c r="E118" s="12" t="s">
        <v>40</v>
      </c>
      <c r="F118" s="14" t="n">
        <v>205437</v>
      </c>
      <c r="G118" s="12" t="n">
        <v>19</v>
      </c>
      <c r="H118" s="12" t="n">
        <v>3696</v>
      </c>
      <c r="I118" s="12" t="n">
        <f aca="false">G118*H118</f>
        <v>70224</v>
      </c>
      <c r="J118" s="14" t="n">
        <f aca="false">(I118/$J$80*10000)+7000</f>
        <v>7702.24</v>
      </c>
      <c r="K118" s="12" t="n">
        <v>2014</v>
      </c>
    </row>
    <row r="119" customFormat="false" ht="15" hidden="false" customHeight="false" outlineLevel="0" collapsed="false">
      <c r="A119" s="5" t="n">
        <v>2</v>
      </c>
      <c r="B119" s="12" t="s">
        <v>22</v>
      </c>
      <c r="C119" s="13" t="n">
        <v>110</v>
      </c>
      <c r="D119" s="12" t="s">
        <v>201</v>
      </c>
      <c r="E119" s="12" t="s">
        <v>40</v>
      </c>
      <c r="F119" s="14" t="n">
        <v>204950</v>
      </c>
      <c r="G119" s="12" t="n">
        <v>19</v>
      </c>
      <c r="H119" s="12" t="n">
        <v>3696</v>
      </c>
      <c r="I119" s="12" t="n">
        <f aca="false">G119*H119</f>
        <v>70224</v>
      </c>
      <c r="J119" s="14" t="n">
        <f aca="false">(I119/$J$80*10000)+7000</f>
        <v>7702.24</v>
      </c>
      <c r="K119" s="12" t="n">
        <v>2014</v>
      </c>
    </row>
    <row r="120" customFormat="false" ht="15" hidden="false" customHeight="false" outlineLevel="0" collapsed="false">
      <c r="A120" s="5" t="n">
        <v>2</v>
      </c>
      <c r="B120" s="12" t="s">
        <v>22</v>
      </c>
      <c r="C120" s="13" t="n">
        <v>112</v>
      </c>
      <c r="D120" s="12" t="s">
        <v>202</v>
      </c>
      <c r="E120" s="12" t="s">
        <v>40</v>
      </c>
      <c r="F120" s="14" t="n">
        <v>202976</v>
      </c>
      <c r="G120" s="12" t="n">
        <v>19</v>
      </c>
      <c r="H120" s="12" t="n">
        <v>3696</v>
      </c>
      <c r="I120" s="12" t="n">
        <f aca="false">G120*H120</f>
        <v>70224</v>
      </c>
      <c r="J120" s="14" t="n">
        <f aca="false">(I120/$J$80*10000)+7000</f>
        <v>7702.24</v>
      </c>
      <c r="K120" s="12" t="n">
        <v>2014</v>
      </c>
    </row>
    <row r="121" customFormat="false" ht="15" hidden="false" customHeight="false" outlineLevel="0" collapsed="false">
      <c r="A121" s="5" t="n">
        <v>2</v>
      </c>
      <c r="B121" s="12" t="s">
        <v>22</v>
      </c>
      <c r="C121" s="13" t="n">
        <v>114</v>
      </c>
      <c r="D121" s="12" t="s">
        <v>203</v>
      </c>
      <c r="E121" s="12" t="s">
        <v>40</v>
      </c>
      <c r="F121" s="14" t="n">
        <v>200809</v>
      </c>
      <c r="G121" s="12" t="n">
        <v>19</v>
      </c>
      <c r="H121" s="12" t="n">
        <v>3696</v>
      </c>
      <c r="I121" s="12" t="n">
        <f aca="false">G121*H121</f>
        <v>70224</v>
      </c>
      <c r="J121" s="14" t="n">
        <f aca="false">(I121/$J$80*10000)+7000</f>
        <v>7702.24</v>
      </c>
      <c r="K121" s="12" t="n">
        <v>2014</v>
      </c>
    </row>
    <row r="122" customFormat="false" ht="15" hidden="false" customHeight="false" outlineLevel="0" collapsed="false">
      <c r="A122" s="5" t="n">
        <v>2</v>
      </c>
      <c r="B122" s="12" t="s">
        <v>22</v>
      </c>
      <c r="C122" s="13" t="n">
        <v>118</v>
      </c>
      <c r="D122" s="12" t="s">
        <v>204</v>
      </c>
      <c r="E122" s="12" t="s">
        <v>40</v>
      </c>
      <c r="F122" s="14" t="n">
        <v>200167</v>
      </c>
      <c r="G122" s="12" t="n">
        <v>19</v>
      </c>
      <c r="H122" s="12" t="n">
        <v>3696</v>
      </c>
      <c r="I122" s="12" t="n">
        <f aca="false">G122*H122</f>
        <v>70224</v>
      </c>
      <c r="J122" s="14" t="n">
        <f aca="false">(I122/$J$80*10000)+7000</f>
        <v>7702.24</v>
      </c>
      <c r="K122" s="12" t="n">
        <v>2014</v>
      </c>
    </row>
    <row r="123" customFormat="false" ht="15" hidden="false" customHeight="false" outlineLevel="0" collapsed="false">
      <c r="A123" s="5" t="n">
        <v>2</v>
      </c>
      <c r="B123" s="12" t="s">
        <v>22</v>
      </c>
      <c r="C123" s="13" t="n">
        <v>138</v>
      </c>
      <c r="D123" s="12" t="s">
        <v>205</v>
      </c>
      <c r="E123" s="12" t="s">
        <v>40</v>
      </c>
      <c r="F123" s="14" t="n">
        <v>181557</v>
      </c>
      <c r="G123" s="12" t="n">
        <v>18</v>
      </c>
      <c r="H123" s="12" t="n">
        <v>3696</v>
      </c>
      <c r="I123" s="12" t="n">
        <f aca="false">G123*H123</f>
        <v>66528</v>
      </c>
      <c r="J123" s="14" t="n">
        <f aca="false">(I123/$J$80*10000)+7000</f>
        <v>7665.28</v>
      </c>
      <c r="K123" s="12" t="n">
        <v>2014</v>
      </c>
    </row>
    <row r="124" customFormat="false" ht="15" hidden="false" customHeight="false" outlineLevel="0" collapsed="false">
      <c r="A124" s="5" t="n">
        <v>2</v>
      </c>
      <c r="B124" s="12" t="s">
        <v>22</v>
      </c>
      <c r="C124" s="13" t="n">
        <v>141</v>
      </c>
      <c r="D124" s="12" t="s">
        <v>206</v>
      </c>
      <c r="E124" s="12" t="s">
        <v>40</v>
      </c>
      <c r="F124" s="14" t="n">
        <v>175078</v>
      </c>
      <c r="G124" s="12" t="n">
        <v>18</v>
      </c>
      <c r="H124" s="12" t="n">
        <v>3696</v>
      </c>
      <c r="I124" s="12" t="n">
        <f aca="false">G124*H124</f>
        <v>66528</v>
      </c>
      <c r="J124" s="14" t="n">
        <f aca="false">(I124/$J$80*10000)+7000</f>
        <v>7665.28</v>
      </c>
      <c r="K124" s="12" t="n">
        <v>2014</v>
      </c>
    </row>
    <row r="125" customFormat="false" ht="15" hidden="false" customHeight="false" outlineLevel="0" collapsed="false">
      <c r="A125" s="5" t="n">
        <v>2</v>
      </c>
      <c r="B125" s="12" t="s">
        <v>22</v>
      </c>
      <c r="C125" s="13" t="n">
        <v>142</v>
      </c>
      <c r="D125" s="12" t="s">
        <v>207</v>
      </c>
      <c r="E125" s="12" t="s">
        <v>40</v>
      </c>
      <c r="F125" s="14" t="n">
        <v>174558</v>
      </c>
      <c r="G125" s="12" t="n">
        <v>18</v>
      </c>
      <c r="H125" s="12" t="n">
        <v>3696</v>
      </c>
      <c r="I125" s="12" t="n">
        <f aca="false">G125*H125</f>
        <v>66528</v>
      </c>
      <c r="J125" s="14" t="n">
        <f aca="false">(I125/$J$80*10000)+7000</f>
        <v>7665.28</v>
      </c>
      <c r="K125" s="12" t="n">
        <v>2014</v>
      </c>
    </row>
    <row r="126" customFormat="false" ht="15" hidden="false" customHeight="false" outlineLevel="0" collapsed="false">
      <c r="A126" s="5" t="n">
        <v>2</v>
      </c>
      <c r="B126" s="12" t="s">
        <v>22</v>
      </c>
      <c r="C126" s="13" t="n">
        <v>143</v>
      </c>
      <c r="D126" s="12" t="s">
        <v>208</v>
      </c>
      <c r="E126" s="12" t="s">
        <v>40</v>
      </c>
      <c r="F126" s="14" t="n">
        <v>174305</v>
      </c>
      <c r="G126" s="12" t="n">
        <v>18</v>
      </c>
      <c r="H126" s="12" t="n">
        <v>3696</v>
      </c>
      <c r="I126" s="12" t="n">
        <f aca="false">G126*H126</f>
        <v>66528</v>
      </c>
      <c r="J126" s="14" t="n">
        <f aca="false">(I126/$J$80*10000)+7000</f>
        <v>7665.28</v>
      </c>
      <c r="K126" s="12" t="n">
        <v>2014</v>
      </c>
    </row>
    <row r="127" customFormat="false" ht="15" hidden="false" customHeight="false" outlineLevel="0" collapsed="false">
      <c r="A127" s="5" t="n">
        <v>2</v>
      </c>
      <c r="B127" s="12" t="s">
        <v>22</v>
      </c>
      <c r="C127" s="13" t="n">
        <v>144</v>
      </c>
      <c r="D127" s="12" t="s">
        <v>209</v>
      </c>
      <c r="E127" s="12" t="s">
        <v>40</v>
      </c>
      <c r="F127" s="14" t="n">
        <v>174170</v>
      </c>
      <c r="G127" s="12" t="n">
        <v>18</v>
      </c>
      <c r="H127" s="12" t="n">
        <v>3696</v>
      </c>
      <c r="I127" s="12" t="n">
        <f aca="false">G127*H127</f>
        <v>66528</v>
      </c>
      <c r="J127" s="14" t="n">
        <f aca="false">(I127/$J$80*10000)+7000</f>
        <v>7665.28</v>
      </c>
      <c r="K127" s="12" t="n">
        <v>2014</v>
      </c>
    </row>
    <row r="128" customFormat="false" ht="15" hidden="false" customHeight="false" outlineLevel="0" collapsed="false">
      <c r="A128" s="5" t="n">
        <v>2</v>
      </c>
      <c r="B128" s="12" t="s">
        <v>22</v>
      </c>
      <c r="C128" s="13" t="n">
        <v>150</v>
      </c>
      <c r="D128" s="12" t="s">
        <v>210</v>
      </c>
      <c r="E128" s="12" t="s">
        <v>40</v>
      </c>
      <c r="F128" s="14" t="n">
        <v>169089</v>
      </c>
      <c r="G128" s="12" t="n">
        <v>17</v>
      </c>
      <c r="H128" s="12" t="n">
        <v>3696</v>
      </c>
      <c r="I128" s="12" t="n">
        <f aca="false">G128*H128</f>
        <v>62832</v>
      </c>
      <c r="J128" s="14" t="n">
        <f aca="false">(I128/$J$80*10000)+7000</f>
        <v>7628.32</v>
      </c>
      <c r="K128" s="12" t="n">
        <v>2014</v>
      </c>
    </row>
    <row r="129" customFormat="false" ht="15" hidden="false" customHeight="false" outlineLevel="0" collapsed="false">
      <c r="A129" s="5" t="n">
        <v>2</v>
      </c>
      <c r="B129" s="12" t="s">
        <v>22</v>
      </c>
      <c r="C129" s="13" t="n">
        <v>154</v>
      </c>
      <c r="D129" s="12" t="s">
        <v>211</v>
      </c>
      <c r="E129" s="12" t="s">
        <v>40</v>
      </c>
      <c r="F129" s="14" t="n">
        <v>163553</v>
      </c>
      <c r="G129" s="12" t="n">
        <v>17</v>
      </c>
      <c r="H129" s="12" t="n">
        <v>3696</v>
      </c>
      <c r="I129" s="12" t="n">
        <f aca="false">G129*H129</f>
        <v>62832</v>
      </c>
      <c r="J129" s="14" t="n">
        <f aca="false">(I129/$J$80*10000)+7000</f>
        <v>7628.32</v>
      </c>
      <c r="K129" s="12" t="n">
        <v>2014</v>
      </c>
    </row>
    <row r="130" customFormat="false" ht="15" hidden="false" customHeight="false" outlineLevel="0" collapsed="false">
      <c r="A130" s="5" t="n">
        <v>2</v>
      </c>
      <c r="B130" s="12" t="s">
        <v>22</v>
      </c>
      <c r="C130" s="13" t="n">
        <v>157</v>
      </c>
      <c r="D130" s="12" t="s">
        <v>212</v>
      </c>
      <c r="E130" s="12" t="s">
        <v>40</v>
      </c>
      <c r="F130" s="14" t="n">
        <v>161486</v>
      </c>
      <c r="G130" s="12" t="n">
        <v>17</v>
      </c>
      <c r="H130" s="12" t="n">
        <v>3696</v>
      </c>
      <c r="I130" s="12" t="n">
        <f aca="false">G130*H130</f>
        <v>62832</v>
      </c>
      <c r="J130" s="14" t="n">
        <f aca="false">(I130/$J$80*10000)+7000</f>
        <v>7628.32</v>
      </c>
      <c r="K130" s="12" t="n">
        <v>2014</v>
      </c>
    </row>
    <row r="131" customFormat="false" ht="15" hidden="false" customHeight="false" outlineLevel="0" collapsed="false">
      <c r="A131" s="5" t="n">
        <v>2</v>
      </c>
      <c r="B131" s="12" t="s">
        <v>22</v>
      </c>
      <c r="C131" s="13" t="n">
        <v>158</v>
      </c>
      <c r="D131" s="12" t="s">
        <v>213</v>
      </c>
      <c r="E131" s="12" t="s">
        <v>40</v>
      </c>
      <c r="F131" s="14" t="n">
        <v>161043</v>
      </c>
      <c r="G131" s="12" t="n">
        <v>17</v>
      </c>
      <c r="H131" s="12" t="n">
        <v>3696</v>
      </c>
      <c r="I131" s="12" t="n">
        <f aca="false">G131*H131</f>
        <v>62832</v>
      </c>
      <c r="J131" s="14" t="n">
        <f aca="false">(I131/$J$80*10000)+7000</f>
        <v>7628.32</v>
      </c>
      <c r="K131" s="12" t="n">
        <v>2014</v>
      </c>
    </row>
    <row r="132" customFormat="false" ht="15" hidden="false" customHeight="false" outlineLevel="0" collapsed="false">
      <c r="A132" s="5" t="n">
        <v>2</v>
      </c>
      <c r="B132" s="12" t="s">
        <v>22</v>
      </c>
      <c r="C132" s="13" t="n">
        <v>160</v>
      </c>
      <c r="D132" s="12" t="s">
        <v>214</v>
      </c>
      <c r="E132" s="12" t="s">
        <v>40</v>
      </c>
      <c r="F132" s="14" t="n">
        <v>158279</v>
      </c>
      <c r="G132" s="12" t="n">
        <v>17</v>
      </c>
      <c r="H132" s="12" t="n">
        <v>3696</v>
      </c>
      <c r="I132" s="12" t="n">
        <f aca="false">G132*H132</f>
        <v>62832</v>
      </c>
      <c r="J132" s="14" t="n">
        <f aca="false">(I132/$J$80*10000)+7000</f>
        <v>7628.32</v>
      </c>
      <c r="K132" s="12" t="n">
        <v>2014</v>
      </c>
    </row>
    <row r="133" customFormat="false" ht="15" hidden="false" customHeight="false" outlineLevel="0" collapsed="false">
      <c r="A133" s="5" t="n">
        <v>2</v>
      </c>
      <c r="B133" s="12" t="s">
        <v>22</v>
      </c>
      <c r="C133" s="13" t="n">
        <v>162</v>
      </c>
      <c r="D133" s="12" t="s">
        <v>215</v>
      </c>
      <c r="E133" s="12" t="s">
        <v>40</v>
      </c>
      <c r="F133" s="14" t="n">
        <v>156677</v>
      </c>
      <c r="G133" s="12" t="n">
        <v>17</v>
      </c>
      <c r="H133" s="12" t="n">
        <v>3696</v>
      </c>
      <c r="I133" s="12" t="n">
        <f aca="false">G133*H133</f>
        <v>62832</v>
      </c>
      <c r="J133" s="14" t="n">
        <f aca="false">(I133/$J$80*10000)+7000</f>
        <v>7628.32</v>
      </c>
      <c r="K133" s="12" t="n">
        <v>2014</v>
      </c>
    </row>
    <row r="134" customFormat="false" ht="15" hidden="false" customHeight="false" outlineLevel="0" collapsed="false">
      <c r="A134" s="5" t="n">
        <v>2</v>
      </c>
      <c r="B134" s="12" t="s">
        <v>22</v>
      </c>
      <c r="C134" s="13" t="n">
        <v>165</v>
      </c>
      <c r="D134" s="12" t="s">
        <v>216</v>
      </c>
      <c r="E134" s="12" t="s">
        <v>40</v>
      </c>
      <c r="F134" s="14" t="n">
        <v>154612</v>
      </c>
      <c r="G134" s="12" t="n">
        <v>17</v>
      </c>
      <c r="H134" s="12" t="n">
        <v>3696</v>
      </c>
      <c r="I134" s="12" t="n">
        <f aca="false">G134*H134</f>
        <v>62832</v>
      </c>
      <c r="J134" s="14" t="n">
        <f aca="false">(I134/$J$80*10000)+7000</f>
        <v>7628.32</v>
      </c>
      <c r="K134" s="12" t="n">
        <v>2014</v>
      </c>
    </row>
    <row r="135" customFormat="false" ht="15" hidden="false" customHeight="false" outlineLevel="0" collapsed="false">
      <c r="A135" s="5" t="n">
        <v>2</v>
      </c>
      <c r="B135" s="12" t="s">
        <v>22</v>
      </c>
      <c r="C135" s="13" t="n">
        <v>169</v>
      </c>
      <c r="D135" s="12" t="s">
        <v>217</v>
      </c>
      <c r="E135" s="12" t="s">
        <v>40</v>
      </c>
      <c r="F135" s="14" t="n">
        <v>153350</v>
      </c>
      <c r="G135" s="12" t="n">
        <v>17</v>
      </c>
      <c r="H135" s="12" t="n">
        <v>3696</v>
      </c>
      <c r="I135" s="12" t="n">
        <f aca="false">G135*H135</f>
        <v>62832</v>
      </c>
      <c r="J135" s="14" t="n">
        <f aca="false">(I135/$J$80*10000)+7000</f>
        <v>7628.32</v>
      </c>
      <c r="K135" s="12" t="n">
        <v>2014</v>
      </c>
    </row>
    <row r="136" customFormat="false" ht="15" hidden="false" customHeight="false" outlineLevel="0" collapsed="false">
      <c r="A136" s="5" t="n">
        <v>2</v>
      </c>
      <c r="B136" s="12" t="s">
        <v>22</v>
      </c>
      <c r="C136" s="13" t="n">
        <v>171</v>
      </c>
      <c r="D136" s="12" t="s">
        <v>218</v>
      </c>
      <c r="E136" s="12" t="s">
        <v>40</v>
      </c>
      <c r="F136" s="14" t="n">
        <v>150243</v>
      </c>
      <c r="G136" s="12" t="n">
        <v>16</v>
      </c>
      <c r="H136" s="12" t="n">
        <v>3696</v>
      </c>
      <c r="I136" s="12" t="n">
        <f aca="false">G136*H136</f>
        <v>59136</v>
      </c>
      <c r="J136" s="14" t="n">
        <f aca="false">(I136/$J$80*10000)+7000</f>
        <v>7591.36</v>
      </c>
      <c r="K136" s="12" t="n">
        <v>2014</v>
      </c>
    </row>
    <row r="137" customFormat="false" ht="15" hidden="false" customHeight="false" outlineLevel="0" collapsed="false">
      <c r="A137" s="5" t="n">
        <v>2</v>
      </c>
      <c r="B137" s="12" t="s">
        <v>22</v>
      </c>
      <c r="C137" s="13" t="n">
        <v>172</v>
      </c>
      <c r="D137" s="12" t="s">
        <v>219</v>
      </c>
      <c r="E137" s="12" t="s">
        <v>40</v>
      </c>
      <c r="F137" s="14" t="n">
        <v>149980</v>
      </c>
      <c r="G137" s="12" t="n">
        <v>16</v>
      </c>
      <c r="H137" s="12" t="n">
        <v>3696</v>
      </c>
      <c r="I137" s="12" t="n">
        <f aca="false">G137*H137</f>
        <v>59136</v>
      </c>
      <c r="J137" s="14" t="n">
        <f aca="false">(I137/$J$80*10000)+7000</f>
        <v>7591.36</v>
      </c>
      <c r="K137" s="12" t="n">
        <v>2014</v>
      </c>
    </row>
    <row r="138" customFormat="false" ht="15" hidden="false" customHeight="false" outlineLevel="0" collapsed="false">
      <c r="A138" s="5" t="n">
        <v>2</v>
      </c>
      <c r="B138" s="12" t="s">
        <v>22</v>
      </c>
      <c r="C138" s="13" t="n">
        <v>176</v>
      </c>
      <c r="D138" s="12" t="s">
        <v>220</v>
      </c>
      <c r="E138" s="12" t="s">
        <v>40</v>
      </c>
      <c r="F138" s="14" t="n">
        <v>148495</v>
      </c>
      <c r="G138" s="12" t="n">
        <v>16</v>
      </c>
      <c r="H138" s="12" t="n">
        <v>3696</v>
      </c>
      <c r="I138" s="12" t="n">
        <f aca="false">G138*H138</f>
        <v>59136</v>
      </c>
      <c r="J138" s="14" t="n">
        <f aca="false">(I138/$J$80*10000)+7000</f>
        <v>7591.36</v>
      </c>
      <c r="K138" s="12" t="n">
        <v>2014</v>
      </c>
    </row>
    <row r="139" customFormat="false" ht="15" hidden="false" customHeight="false" outlineLevel="0" collapsed="false">
      <c r="A139" s="5" t="n">
        <v>2</v>
      </c>
      <c r="B139" s="12" t="s">
        <v>22</v>
      </c>
      <c r="C139" s="13" t="n">
        <v>188</v>
      </c>
      <c r="D139" s="12" t="s">
        <v>221</v>
      </c>
      <c r="E139" s="12" t="s">
        <v>40</v>
      </c>
      <c r="F139" s="14" t="n">
        <v>140881</v>
      </c>
      <c r="G139" s="12" t="n">
        <v>16</v>
      </c>
      <c r="H139" s="12" t="n">
        <v>3696</v>
      </c>
      <c r="I139" s="12" t="n">
        <f aca="false">G139*H139</f>
        <v>59136</v>
      </c>
      <c r="J139" s="14" t="n">
        <f aca="false">(I139/$J$80*10000)+7000</f>
        <v>7591.36</v>
      </c>
      <c r="K139" s="12" t="n">
        <v>2014</v>
      </c>
    </row>
    <row r="140" customFormat="false" ht="15" hidden="false" customHeight="false" outlineLevel="0" collapsed="false">
      <c r="A140" s="5" t="n">
        <v>2</v>
      </c>
      <c r="B140" s="12" t="s">
        <v>22</v>
      </c>
      <c r="C140" s="13" t="n">
        <v>189</v>
      </c>
      <c r="D140" s="12" t="s">
        <v>222</v>
      </c>
      <c r="E140" s="12" t="s">
        <v>40</v>
      </c>
      <c r="F140" s="14" t="n">
        <v>139812</v>
      </c>
      <c r="G140" s="12" t="n">
        <v>16</v>
      </c>
      <c r="H140" s="12" t="n">
        <v>3696</v>
      </c>
      <c r="I140" s="12" t="n">
        <f aca="false">G140*H140</f>
        <v>59136</v>
      </c>
      <c r="J140" s="14" t="n">
        <f aca="false">(I140/$J$80*10000)+7000</f>
        <v>7591.36</v>
      </c>
      <c r="K140" s="12" t="n">
        <v>2014</v>
      </c>
    </row>
    <row r="141" customFormat="false" ht="15" hidden="false" customHeight="false" outlineLevel="0" collapsed="false">
      <c r="A141" s="5" t="n">
        <v>2</v>
      </c>
      <c r="B141" s="12" t="s">
        <v>22</v>
      </c>
      <c r="C141" s="13" t="n">
        <v>190</v>
      </c>
      <c r="D141" s="12" t="s">
        <v>223</v>
      </c>
      <c r="E141" s="12" t="s">
        <v>40</v>
      </c>
      <c r="F141" s="14" t="n">
        <v>139677</v>
      </c>
      <c r="G141" s="12" t="n">
        <v>16</v>
      </c>
      <c r="H141" s="12" t="n">
        <v>3696</v>
      </c>
      <c r="I141" s="12" t="n">
        <f aca="false">G141*H141</f>
        <v>59136</v>
      </c>
      <c r="J141" s="14" t="n">
        <f aca="false">(I141/$J$80*10000)+7000</f>
        <v>7591.36</v>
      </c>
      <c r="K141" s="12" t="n">
        <v>2014</v>
      </c>
    </row>
    <row r="142" customFormat="false" ht="15" hidden="false" customHeight="false" outlineLevel="0" collapsed="false">
      <c r="A142" s="5" t="n">
        <v>2</v>
      </c>
      <c r="B142" s="12" t="s">
        <v>22</v>
      </c>
      <c r="C142" s="13" t="n">
        <v>205</v>
      </c>
      <c r="D142" s="12" t="s">
        <v>224</v>
      </c>
      <c r="E142" s="12" t="s">
        <v>40</v>
      </c>
      <c r="F142" s="14" t="n">
        <v>129342</v>
      </c>
      <c r="G142" s="12" t="n">
        <v>15</v>
      </c>
      <c r="H142" s="12" t="n">
        <v>3696</v>
      </c>
      <c r="I142" s="12" t="n">
        <f aca="false">G142*H142</f>
        <v>55440</v>
      </c>
      <c r="J142" s="14" t="n">
        <f aca="false">(I142/$J$80*10000)+7000</f>
        <v>7554.4</v>
      </c>
      <c r="K142" s="12" t="n">
        <v>2014</v>
      </c>
    </row>
    <row r="143" customFormat="false" ht="15" hidden="false" customHeight="false" outlineLevel="0" collapsed="false">
      <c r="A143" s="5" t="n">
        <v>2</v>
      </c>
      <c r="B143" s="12" t="s">
        <v>22</v>
      </c>
      <c r="C143" s="13" t="n">
        <v>206</v>
      </c>
      <c r="D143" s="12" t="s">
        <v>225</v>
      </c>
      <c r="E143" s="12" t="s">
        <v>40</v>
      </c>
      <c r="F143" s="14" t="n">
        <v>129281</v>
      </c>
      <c r="G143" s="12" t="n">
        <v>15</v>
      </c>
      <c r="H143" s="12" t="n">
        <v>3696</v>
      </c>
      <c r="I143" s="12" t="n">
        <f aca="false">G143*H143</f>
        <v>55440</v>
      </c>
      <c r="J143" s="14" t="n">
        <f aca="false">(I143/$J$80*10000)+7000</f>
        <v>7554.4</v>
      </c>
      <c r="K143" s="12" t="n">
        <v>2014</v>
      </c>
    </row>
    <row r="144" customFormat="false" ht="15" hidden="false" customHeight="false" outlineLevel="0" collapsed="false">
      <c r="A144" s="5" t="n">
        <v>2</v>
      </c>
      <c r="B144" s="12" t="s">
        <v>22</v>
      </c>
      <c r="C144" s="13" t="n">
        <v>209</v>
      </c>
      <c r="D144" s="12" t="s">
        <v>226</v>
      </c>
      <c r="E144" s="12" t="s">
        <v>40</v>
      </c>
      <c r="F144" s="14" t="n">
        <v>128615</v>
      </c>
      <c r="G144" s="12" t="n">
        <v>15</v>
      </c>
      <c r="H144" s="12" t="n">
        <v>3696</v>
      </c>
      <c r="I144" s="12" t="n">
        <f aca="false">G144*H144</f>
        <v>55440</v>
      </c>
      <c r="J144" s="14" t="n">
        <f aca="false">(I144/$J$80*10000)+7000</f>
        <v>7554.4</v>
      </c>
      <c r="K144" s="12" t="n">
        <v>2014</v>
      </c>
    </row>
    <row r="145" customFormat="false" ht="15" hidden="false" customHeight="false" outlineLevel="0" collapsed="false">
      <c r="A145" s="5" t="n">
        <v>2</v>
      </c>
      <c r="B145" s="12" t="s">
        <v>22</v>
      </c>
      <c r="C145" s="13" t="n">
        <v>216</v>
      </c>
      <c r="D145" s="12" t="s">
        <v>227</v>
      </c>
      <c r="E145" s="12" t="s">
        <v>40</v>
      </c>
      <c r="F145" s="14" t="n">
        <v>127522</v>
      </c>
      <c r="G145" s="12" t="n">
        <v>15</v>
      </c>
      <c r="H145" s="12" t="n">
        <v>3696</v>
      </c>
      <c r="I145" s="12" t="n">
        <f aca="false">G145*H145</f>
        <v>55440</v>
      </c>
      <c r="J145" s="14" t="n">
        <f aca="false">(I145/$J$80*10000)+7000</f>
        <v>7554.4</v>
      </c>
      <c r="K145" s="12" t="n">
        <v>2014</v>
      </c>
    </row>
    <row r="146" customFormat="false" ht="15" hidden="false" customHeight="false" outlineLevel="0" collapsed="false">
      <c r="A146" s="5" t="n">
        <v>2</v>
      </c>
      <c r="B146" s="12" t="s">
        <v>22</v>
      </c>
      <c r="C146" s="13" t="n">
        <v>218</v>
      </c>
      <c r="D146" s="12" t="s">
        <v>228</v>
      </c>
      <c r="E146" s="12" t="s">
        <v>40</v>
      </c>
      <c r="F146" s="14" t="n">
        <v>126871</v>
      </c>
      <c r="G146" s="12" t="n">
        <v>15</v>
      </c>
      <c r="H146" s="12" t="n">
        <v>3696</v>
      </c>
      <c r="I146" s="12" t="n">
        <f aca="false">G146*H146</f>
        <v>55440</v>
      </c>
      <c r="J146" s="14" t="n">
        <f aca="false">(I146/$J$80*10000)+7000</f>
        <v>7554.4</v>
      </c>
      <c r="K146" s="12" t="n">
        <v>2014</v>
      </c>
    </row>
    <row r="147" customFormat="false" ht="15" hidden="false" customHeight="false" outlineLevel="0" collapsed="false">
      <c r="A147" s="5" t="n">
        <v>2</v>
      </c>
      <c r="B147" s="12" t="s">
        <v>22</v>
      </c>
      <c r="C147" s="13" t="n">
        <v>223</v>
      </c>
      <c r="D147" s="12" t="s">
        <v>229</v>
      </c>
      <c r="E147" s="12" t="s">
        <v>40</v>
      </c>
      <c r="F147" s="14" t="n">
        <v>122192</v>
      </c>
      <c r="G147" s="12" t="n">
        <v>15</v>
      </c>
      <c r="H147" s="12" t="n">
        <v>3696</v>
      </c>
      <c r="I147" s="12" t="n">
        <f aca="false">G147*H147</f>
        <v>55440</v>
      </c>
      <c r="J147" s="14" t="n">
        <f aca="false">(I147/$J$80*10000)+7000</f>
        <v>7554.4</v>
      </c>
      <c r="K147" s="12" t="n">
        <v>2014</v>
      </c>
    </row>
    <row r="148" customFormat="false" ht="15" hidden="false" customHeight="false" outlineLevel="0" collapsed="false">
      <c r="A148" s="5" t="n">
        <v>2</v>
      </c>
      <c r="B148" s="12" t="s">
        <v>22</v>
      </c>
      <c r="C148" s="13" t="n">
        <v>224</v>
      </c>
      <c r="D148" s="12" t="s">
        <v>230</v>
      </c>
      <c r="E148" s="12" t="s">
        <v>40</v>
      </c>
      <c r="F148" s="14" t="n">
        <v>121901</v>
      </c>
      <c r="G148" s="12" t="n">
        <v>15</v>
      </c>
      <c r="H148" s="12" t="n">
        <v>3696</v>
      </c>
      <c r="I148" s="12" t="n">
        <f aca="false">G148*H148</f>
        <v>55440</v>
      </c>
      <c r="J148" s="14" t="n">
        <f aca="false">(I148/$J$80*10000)+7000</f>
        <v>7554.4</v>
      </c>
      <c r="K148" s="12" t="n">
        <v>2014</v>
      </c>
    </row>
    <row r="149" customFormat="false" ht="15" hidden="false" customHeight="false" outlineLevel="0" collapsed="false">
      <c r="A149" s="5" t="n">
        <v>2</v>
      </c>
      <c r="B149" s="12" t="s">
        <v>22</v>
      </c>
      <c r="C149" s="13" t="n">
        <v>228</v>
      </c>
      <c r="D149" s="12" t="s">
        <v>231</v>
      </c>
      <c r="E149" s="12" t="s">
        <v>40</v>
      </c>
      <c r="F149" s="14" t="n">
        <v>120228</v>
      </c>
      <c r="G149" s="12" t="n">
        <v>15</v>
      </c>
      <c r="H149" s="12" t="n">
        <v>3696</v>
      </c>
      <c r="I149" s="12" t="n">
        <f aca="false">G149*H149</f>
        <v>55440</v>
      </c>
      <c r="J149" s="14" t="n">
        <f aca="false">(I149/$J$80*10000)+7000</f>
        <v>7554.4</v>
      </c>
      <c r="K149" s="12" t="n">
        <v>2014</v>
      </c>
    </row>
    <row r="150" customFormat="false" ht="15" hidden="false" customHeight="false" outlineLevel="0" collapsed="false">
      <c r="A150" s="5" t="n">
        <v>2</v>
      </c>
      <c r="B150" s="12" t="s">
        <v>22</v>
      </c>
      <c r="C150" s="13" t="n">
        <v>231</v>
      </c>
      <c r="D150" s="12" t="s">
        <v>232</v>
      </c>
      <c r="E150" s="12" t="s">
        <v>40</v>
      </c>
      <c r="F150" s="14" t="n">
        <v>118853</v>
      </c>
      <c r="G150" s="12" t="n">
        <v>14</v>
      </c>
      <c r="H150" s="12" t="n">
        <v>3696</v>
      </c>
      <c r="I150" s="12" t="n">
        <f aca="false">G150*H150</f>
        <v>51744</v>
      </c>
      <c r="J150" s="14" t="n">
        <f aca="false">(I150/$J$80*10000)+7000</f>
        <v>7517.44</v>
      </c>
      <c r="K150" s="12" t="n">
        <v>2014</v>
      </c>
    </row>
    <row r="151" customFormat="false" ht="15" hidden="false" customHeight="false" outlineLevel="0" collapsed="false">
      <c r="A151" s="5" t="n">
        <v>2</v>
      </c>
      <c r="B151" s="12" t="s">
        <v>22</v>
      </c>
      <c r="C151" s="13" t="n">
        <v>238</v>
      </c>
      <c r="D151" s="12" t="s">
        <v>233</v>
      </c>
      <c r="E151" s="12" t="s">
        <v>40</v>
      </c>
      <c r="F151" s="14" t="n">
        <v>116631</v>
      </c>
      <c r="G151" s="12" t="n">
        <v>14</v>
      </c>
      <c r="H151" s="12" t="n">
        <v>3696</v>
      </c>
      <c r="I151" s="12" t="n">
        <f aca="false">G151*H151</f>
        <v>51744</v>
      </c>
      <c r="J151" s="14" t="n">
        <f aca="false">(I151/$J$80*10000)+7000</f>
        <v>7517.44</v>
      </c>
      <c r="K151" s="12" t="n">
        <v>2014</v>
      </c>
    </row>
    <row r="152" customFormat="false" ht="15" hidden="false" customHeight="false" outlineLevel="0" collapsed="false">
      <c r="A152" s="5" t="n">
        <v>2</v>
      </c>
      <c r="B152" s="12" t="s">
        <v>22</v>
      </c>
      <c r="C152" s="13" t="n">
        <v>245</v>
      </c>
      <c r="D152" s="12" t="s">
        <v>234</v>
      </c>
      <c r="E152" s="12" t="s">
        <v>40</v>
      </c>
      <c r="F152" s="14" t="n">
        <v>114172</v>
      </c>
      <c r="G152" s="12" t="n">
        <v>14</v>
      </c>
      <c r="H152" s="12" t="n">
        <v>3696</v>
      </c>
      <c r="I152" s="12" t="n">
        <f aca="false">G152*H152</f>
        <v>51744</v>
      </c>
      <c r="J152" s="14" t="n">
        <f aca="false">(I152/$J$80*10000)+7000</f>
        <v>7517.44</v>
      </c>
      <c r="K152" s="12" t="n">
        <v>2014</v>
      </c>
    </row>
    <row r="153" customFormat="false" ht="15" hidden="false" customHeight="false" outlineLevel="0" collapsed="false">
      <c r="A153" s="5" t="n">
        <v>2</v>
      </c>
      <c r="B153" s="12" t="s">
        <v>22</v>
      </c>
      <c r="C153" s="13" t="n">
        <v>248</v>
      </c>
      <c r="D153" s="12" t="s">
        <v>235</v>
      </c>
      <c r="E153" s="12" t="s">
        <v>40</v>
      </c>
      <c r="F153" s="14" t="n">
        <v>112784</v>
      </c>
      <c r="G153" s="12" t="n">
        <v>14</v>
      </c>
      <c r="H153" s="12" t="n">
        <v>3696</v>
      </c>
      <c r="I153" s="12" t="n">
        <f aca="false">G153*H153</f>
        <v>51744</v>
      </c>
      <c r="J153" s="14" t="n">
        <f aca="false">(I153/$J$80*10000)+7000</f>
        <v>7517.44</v>
      </c>
      <c r="K153" s="12" t="n">
        <v>2014</v>
      </c>
    </row>
    <row r="154" customFormat="false" ht="15" hidden="false" customHeight="false" outlineLevel="0" collapsed="false">
      <c r="A154" s="5" t="n">
        <v>2</v>
      </c>
      <c r="B154" s="12" t="s">
        <v>22</v>
      </c>
      <c r="C154" s="13" t="n">
        <v>250</v>
      </c>
      <c r="D154" s="12" t="s">
        <v>236</v>
      </c>
      <c r="E154" s="12" t="s">
        <v>40</v>
      </c>
      <c r="F154" s="14" t="n">
        <v>112299</v>
      </c>
      <c r="G154" s="12" t="n">
        <v>14</v>
      </c>
      <c r="H154" s="12" t="n">
        <v>3696</v>
      </c>
      <c r="I154" s="12" t="n">
        <f aca="false">G154*H154</f>
        <v>51744</v>
      </c>
      <c r="J154" s="14" t="n">
        <f aca="false">(I154/$J$80*10000)+7000</f>
        <v>7517.44</v>
      </c>
      <c r="K154" s="12" t="n">
        <v>2014</v>
      </c>
    </row>
    <row r="155" customFormat="false" ht="15" hidden="false" customHeight="false" outlineLevel="0" collapsed="false">
      <c r="A155" s="5" t="n">
        <v>2</v>
      </c>
      <c r="B155" s="12" t="s">
        <v>22</v>
      </c>
      <c r="C155" s="13" t="n">
        <v>253</v>
      </c>
      <c r="D155" s="12" t="s">
        <v>237</v>
      </c>
      <c r="E155" s="12" t="s">
        <v>40</v>
      </c>
      <c r="F155" s="14" t="n">
        <v>111905</v>
      </c>
      <c r="G155" s="12" t="n">
        <v>14</v>
      </c>
      <c r="H155" s="12" t="n">
        <v>3696</v>
      </c>
      <c r="I155" s="12" t="n">
        <f aca="false">G155*H155</f>
        <v>51744</v>
      </c>
      <c r="J155" s="14" t="n">
        <f aca="false">(I155/$J$80*10000)+7000</f>
        <v>7517.44</v>
      </c>
      <c r="K155" s="12" t="n">
        <v>2014</v>
      </c>
    </row>
    <row r="156" customFormat="false" ht="15" hidden="false" customHeight="false" outlineLevel="0" collapsed="false">
      <c r="A156" s="5" t="n">
        <v>2</v>
      </c>
      <c r="B156" s="12" t="s">
        <v>22</v>
      </c>
      <c r="C156" s="13" t="n">
        <v>255</v>
      </c>
      <c r="D156" s="12" t="s">
        <v>238</v>
      </c>
      <c r="E156" s="12" t="s">
        <v>40</v>
      </c>
      <c r="F156" s="14" t="n">
        <v>111125</v>
      </c>
      <c r="G156" s="12" t="n">
        <v>14</v>
      </c>
      <c r="H156" s="12" t="n">
        <v>3696</v>
      </c>
      <c r="I156" s="12" t="n">
        <f aca="false">G156*H156</f>
        <v>51744</v>
      </c>
      <c r="J156" s="14" t="n">
        <f aca="false">(I156/$J$80*10000)+7000</f>
        <v>7517.44</v>
      </c>
      <c r="K156" s="12" t="n">
        <v>2014</v>
      </c>
    </row>
    <row r="157" customFormat="false" ht="15" hidden="false" customHeight="false" outlineLevel="0" collapsed="false">
      <c r="A157" s="5" t="n">
        <v>2</v>
      </c>
      <c r="B157" s="12" t="s">
        <v>22</v>
      </c>
      <c r="C157" s="13" t="n">
        <v>264</v>
      </c>
      <c r="D157" s="12" t="s">
        <v>239</v>
      </c>
      <c r="E157" s="12" t="s">
        <v>40</v>
      </c>
      <c r="F157" s="14" t="n">
        <v>109484</v>
      </c>
      <c r="G157" s="12" t="n">
        <v>14</v>
      </c>
      <c r="H157" s="12" t="n">
        <v>3696</v>
      </c>
      <c r="I157" s="12" t="n">
        <f aca="false">G157*H157</f>
        <v>51744</v>
      </c>
      <c r="J157" s="14" t="n">
        <f aca="false">(I157/$J$80*10000)+7000</f>
        <v>7517.44</v>
      </c>
      <c r="K157" s="12" t="n">
        <v>2014</v>
      </c>
    </row>
    <row r="158" customFormat="false" ht="15" hidden="false" customHeight="false" outlineLevel="0" collapsed="false">
      <c r="A158" s="5" t="n">
        <v>2</v>
      </c>
      <c r="B158" s="12" t="s">
        <v>22</v>
      </c>
      <c r="C158" s="13" t="n">
        <v>265</v>
      </c>
      <c r="D158" s="12" t="s">
        <v>240</v>
      </c>
      <c r="E158" s="12" t="s">
        <v>40</v>
      </c>
      <c r="F158" s="14" t="n">
        <v>109428</v>
      </c>
      <c r="G158" s="12" t="n">
        <v>14</v>
      </c>
      <c r="H158" s="12" t="n">
        <v>3696</v>
      </c>
      <c r="I158" s="12" t="n">
        <f aca="false">G158*H158</f>
        <v>51744</v>
      </c>
      <c r="J158" s="14" t="n">
        <f aca="false">(I158/$J$80*10000)+7000</f>
        <v>7517.44</v>
      </c>
      <c r="K158" s="12" t="n">
        <v>2014</v>
      </c>
    </row>
    <row r="159" customFormat="false" ht="15" hidden="false" customHeight="false" outlineLevel="0" collapsed="false">
      <c r="A159" s="5" t="n">
        <v>2</v>
      </c>
      <c r="B159" s="12" t="s">
        <v>22</v>
      </c>
      <c r="C159" s="13" t="n">
        <v>267</v>
      </c>
      <c r="D159" s="12" t="s">
        <v>241</v>
      </c>
      <c r="E159" s="12" t="s">
        <v>40</v>
      </c>
      <c r="F159" s="14" t="n">
        <v>108930</v>
      </c>
      <c r="G159" s="12" t="n">
        <v>14</v>
      </c>
      <c r="H159" s="12" t="n">
        <v>3696</v>
      </c>
      <c r="I159" s="12" t="n">
        <f aca="false">G159*H159</f>
        <v>51744</v>
      </c>
      <c r="J159" s="14" t="n">
        <f aca="false">(I159/$J$80*10000)+7000</f>
        <v>7517.44</v>
      </c>
      <c r="K159" s="12" t="n">
        <v>2014</v>
      </c>
    </row>
    <row r="160" customFormat="false" ht="15" hidden="false" customHeight="false" outlineLevel="0" collapsed="false">
      <c r="A160" s="5" t="n">
        <v>2</v>
      </c>
      <c r="B160" s="12" t="s">
        <v>22</v>
      </c>
      <c r="C160" s="13" t="n">
        <v>271</v>
      </c>
      <c r="D160" s="12" t="s">
        <v>174</v>
      </c>
      <c r="E160" s="12" t="s">
        <v>40</v>
      </c>
      <c r="F160" s="14" t="n">
        <v>108565</v>
      </c>
      <c r="G160" s="12" t="n">
        <v>14</v>
      </c>
      <c r="H160" s="12" t="n">
        <v>3696</v>
      </c>
      <c r="I160" s="12" t="n">
        <f aca="false">G160*H160</f>
        <v>51744</v>
      </c>
      <c r="J160" s="14" t="n">
        <f aca="false">(I160/$J$80*10000)+7000</f>
        <v>7517.44</v>
      </c>
      <c r="K160" s="12" t="n">
        <v>2014</v>
      </c>
    </row>
    <row r="161" customFormat="false" ht="15" hidden="false" customHeight="false" outlineLevel="0" collapsed="false">
      <c r="A161" s="5" t="n">
        <v>2</v>
      </c>
      <c r="B161" s="12" t="s">
        <v>22</v>
      </c>
      <c r="C161" s="13" t="n">
        <v>272</v>
      </c>
      <c r="D161" s="12" t="s">
        <v>242</v>
      </c>
      <c r="E161" s="12" t="s">
        <v>40</v>
      </c>
      <c r="F161" s="14" t="n">
        <v>108455</v>
      </c>
      <c r="G161" s="12" t="n">
        <v>14</v>
      </c>
      <c r="H161" s="12" t="n">
        <v>3696</v>
      </c>
      <c r="I161" s="12" t="n">
        <f aca="false">G161*H161</f>
        <v>51744</v>
      </c>
      <c r="J161" s="14" t="n">
        <f aca="false">(I161/$J$80*10000)+7000</f>
        <v>7517.44</v>
      </c>
      <c r="K161" s="12" t="n">
        <v>2014</v>
      </c>
    </row>
    <row r="162" customFormat="false" ht="15" hidden="false" customHeight="false" outlineLevel="0" collapsed="false">
      <c r="A162" s="5" t="n">
        <v>2</v>
      </c>
      <c r="B162" s="12" t="s">
        <v>22</v>
      </c>
      <c r="C162" s="13" t="n">
        <v>274</v>
      </c>
      <c r="D162" s="12" t="s">
        <v>243</v>
      </c>
      <c r="E162" s="12" t="s">
        <v>40</v>
      </c>
      <c r="F162" s="14" t="n">
        <v>108368</v>
      </c>
      <c r="G162" s="12" t="n">
        <v>14</v>
      </c>
      <c r="H162" s="12" t="n">
        <v>3696</v>
      </c>
      <c r="I162" s="12" t="n">
        <f aca="false">G162*H162</f>
        <v>51744</v>
      </c>
      <c r="J162" s="14" t="n">
        <f aca="false">(I162/$J$80*10000)+7000</f>
        <v>7517.44</v>
      </c>
      <c r="K162" s="12" t="n">
        <v>2014</v>
      </c>
    </row>
    <row r="163" customFormat="false" ht="15" hidden="false" customHeight="false" outlineLevel="0" collapsed="false">
      <c r="A163" s="5" t="n">
        <v>2</v>
      </c>
      <c r="B163" s="12" t="s">
        <v>22</v>
      </c>
      <c r="C163" s="13" t="n">
        <v>277</v>
      </c>
      <c r="D163" s="12" t="s">
        <v>244</v>
      </c>
      <c r="E163" s="12" t="s">
        <v>40</v>
      </c>
      <c r="F163" s="14" t="n">
        <v>107096</v>
      </c>
      <c r="G163" s="12" t="n">
        <v>14</v>
      </c>
      <c r="H163" s="12" t="n">
        <v>3696</v>
      </c>
      <c r="I163" s="12" t="n">
        <f aca="false">G163*H163</f>
        <v>51744</v>
      </c>
      <c r="J163" s="14" t="n">
        <f aca="false">(I163/$J$80*10000)+7000</f>
        <v>7517.44</v>
      </c>
      <c r="K163" s="12" t="n">
        <v>2014</v>
      </c>
    </row>
    <row r="164" customFormat="false" ht="15" hidden="false" customHeight="false" outlineLevel="0" collapsed="false">
      <c r="A164" s="5" t="n">
        <v>2</v>
      </c>
      <c r="B164" s="12" t="s">
        <v>22</v>
      </c>
      <c r="C164" s="13" t="n">
        <v>281</v>
      </c>
      <c r="D164" s="12" t="s">
        <v>245</v>
      </c>
      <c r="E164" s="12" t="s">
        <v>40</v>
      </c>
      <c r="F164" s="14" t="n">
        <v>106094</v>
      </c>
      <c r="G164" s="12" t="n">
        <v>14</v>
      </c>
      <c r="H164" s="12" t="n">
        <v>3696</v>
      </c>
      <c r="I164" s="12" t="n">
        <f aca="false">G164*H164</f>
        <v>51744</v>
      </c>
      <c r="J164" s="14" t="n">
        <f aca="false">(I164/$J$80*10000)+7000</f>
        <v>7517.44</v>
      </c>
      <c r="K164" s="12" t="n">
        <v>2014</v>
      </c>
    </row>
    <row r="165" customFormat="false" ht="15" hidden="false" customHeight="false" outlineLevel="0" collapsed="false">
      <c r="A165" s="5" t="n">
        <v>2</v>
      </c>
      <c r="B165" s="12" t="s">
        <v>22</v>
      </c>
      <c r="C165" s="13" t="n">
        <v>284</v>
      </c>
      <c r="D165" s="12" t="s">
        <v>246</v>
      </c>
      <c r="E165" s="12" t="s">
        <v>40</v>
      </c>
      <c r="F165" s="14" t="n">
        <v>105368</v>
      </c>
      <c r="G165" s="12" t="n">
        <v>14</v>
      </c>
      <c r="H165" s="12" t="n">
        <v>3696</v>
      </c>
      <c r="I165" s="12" t="n">
        <f aca="false">G165*H165</f>
        <v>51744</v>
      </c>
      <c r="J165" s="14" t="n">
        <f aca="false">(I165/$J$80*10000)+7000</f>
        <v>7517.44</v>
      </c>
      <c r="K165" s="12" t="n">
        <v>2014</v>
      </c>
    </row>
    <row r="166" customFormat="false" ht="15" hidden="false" customHeight="false" outlineLevel="0" collapsed="false">
      <c r="A166" s="5" t="n">
        <v>2</v>
      </c>
      <c r="B166" s="12" t="s">
        <v>22</v>
      </c>
      <c r="C166" s="13" t="n">
        <v>292</v>
      </c>
      <c r="D166" s="12" t="s">
        <v>247</v>
      </c>
      <c r="E166" s="12" t="s">
        <v>40</v>
      </c>
      <c r="F166" s="14" t="n">
        <v>103410</v>
      </c>
      <c r="G166" s="12" t="n">
        <v>13</v>
      </c>
      <c r="H166" s="12" t="n">
        <v>3696</v>
      </c>
      <c r="I166" s="12" t="n">
        <f aca="false">G166*H166</f>
        <v>48048</v>
      </c>
      <c r="J166" s="14" t="n">
        <f aca="false">(I166/$J$80*10000)+7000</f>
        <v>7480.48</v>
      </c>
      <c r="K166" s="12" t="n">
        <v>2014</v>
      </c>
    </row>
    <row r="167" customFormat="false" ht="15" hidden="false" customHeight="false" outlineLevel="0" collapsed="false">
      <c r="A167" s="5" t="n">
        <v>2</v>
      </c>
      <c r="B167" s="12" t="s">
        <v>22</v>
      </c>
      <c r="C167" s="13" t="n">
        <v>293</v>
      </c>
      <c r="D167" s="12" t="s">
        <v>248</v>
      </c>
      <c r="E167" s="12" t="s">
        <v>40</v>
      </c>
      <c r="F167" s="14" t="n">
        <v>103091</v>
      </c>
      <c r="G167" s="12" t="n">
        <v>13</v>
      </c>
      <c r="H167" s="12" t="n">
        <v>3696</v>
      </c>
      <c r="I167" s="12" t="n">
        <f aca="false">G167*H167</f>
        <v>48048</v>
      </c>
      <c r="J167" s="14" t="n">
        <f aca="false">(I167/$J$80*10000)+7000</f>
        <v>7480.48</v>
      </c>
      <c r="K167" s="12" t="n">
        <v>2014</v>
      </c>
    </row>
    <row r="168" customFormat="false" ht="15" hidden="false" customHeight="false" outlineLevel="0" collapsed="false">
      <c r="A168" s="5" t="n">
        <v>2</v>
      </c>
      <c r="B168" s="12" t="s">
        <v>22</v>
      </c>
      <c r="C168" s="13" t="n">
        <v>295</v>
      </c>
      <c r="D168" s="12" t="s">
        <v>249</v>
      </c>
      <c r="E168" s="12" t="s">
        <v>40</v>
      </c>
      <c r="F168" s="14" t="n">
        <v>102893</v>
      </c>
      <c r="G168" s="12" t="n">
        <v>13</v>
      </c>
      <c r="H168" s="12" t="n">
        <v>3696</v>
      </c>
      <c r="I168" s="12" t="n">
        <f aca="false">G168*H168</f>
        <v>48048</v>
      </c>
      <c r="J168" s="14" t="n">
        <f aca="false">(I168/$J$80*10000)+7000</f>
        <v>7480.48</v>
      </c>
      <c r="K168" s="12" t="n">
        <v>2014</v>
      </c>
    </row>
    <row r="169" customFormat="false" ht="15" hidden="false" customHeight="false" outlineLevel="0" collapsed="false">
      <c r="A169" s="5" t="n">
        <v>2</v>
      </c>
      <c r="B169" s="12" t="s">
        <v>22</v>
      </c>
      <c r="C169" s="13" t="n">
        <v>297</v>
      </c>
      <c r="D169" s="12" t="s">
        <v>250</v>
      </c>
      <c r="E169" s="12" t="s">
        <v>40</v>
      </c>
      <c r="F169" s="14" t="n">
        <v>102741</v>
      </c>
      <c r="G169" s="12" t="n">
        <v>13</v>
      </c>
      <c r="H169" s="12" t="n">
        <v>3696</v>
      </c>
      <c r="I169" s="12" t="n">
        <f aca="false">G169*H169</f>
        <v>48048</v>
      </c>
      <c r="J169" s="14" t="n">
        <f aca="false">(I169/$J$80*10000)+7000</f>
        <v>7480.48</v>
      </c>
      <c r="K169" s="12" t="n">
        <v>2014</v>
      </c>
    </row>
    <row r="170" customFormat="false" ht="15" hidden="false" customHeight="false" outlineLevel="0" collapsed="false">
      <c r="A170" s="5" t="n">
        <v>2</v>
      </c>
      <c r="B170" s="12" t="s">
        <v>22</v>
      </c>
      <c r="C170" s="13" t="n">
        <v>300</v>
      </c>
      <c r="D170" s="12" t="s">
        <v>251</v>
      </c>
      <c r="E170" s="12" t="s">
        <v>40</v>
      </c>
      <c r="F170" s="14" t="n">
        <v>102189</v>
      </c>
      <c r="G170" s="12" t="n">
        <v>13</v>
      </c>
      <c r="H170" s="12" t="n">
        <v>3696</v>
      </c>
      <c r="I170" s="12" t="n">
        <f aca="false">G170*H170</f>
        <v>48048</v>
      </c>
      <c r="J170" s="14" t="n">
        <f aca="false">(I170/$J$80*10000)+7000</f>
        <v>7480.48</v>
      </c>
      <c r="K170" s="12" t="n">
        <v>2014</v>
      </c>
    </row>
    <row r="171" customFormat="false" ht="15" hidden="false" customHeight="false" outlineLevel="0" collapsed="false">
      <c r="A171" s="5" t="n">
        <v>3</v>
      </c>
      <c r="B171" s="12" t="s">
        <v>22</v>
      </c>
      <c r="C171" s="13" t="n">
        <v>27</v>
      </c>
      <c r="D171" s="12" t="s">
        <v>252</v>
      </c>
      <c r="E171" s="12" t="s">
        <v>50</v>
      </c>
      <c r="F171" s="14" t="n">
        <v>619360</v>
      </c>
      <c r="G171" s="12" t="n">
        <v>34</v>
      </c>
      <c r="H171" s="12" t="n">
        <v>3696</v>
      </c>
      <c r="I171" s="12" t="n">
        <f aca="false">G171*H171</f>
        <v>125664</v>
      </c>
      <c r="J171" s="14" t="n">
        <f aca="false">(I171/$J$80*10000)+7000</f>
        <v>8256.64</v>
      </c>
      <c r="K171" s="12" t="n">
        <v>2014</v>
      </c>
      <c r="L171" s="3" t="n">
        <f aca="false">SUM(I171:I179)</f>
        <v>665421</v>
      </c>
    </row>
    <row r="172" customFormat="false" ht="15" hidden="false" customHeight="false" outlineLevel="0" collapsed="false">
      <c r="A172" s="5" t="n">
        <v>3</v>
      </c>
      <c r="B172" s="12" t="s">
        <v>20</v>
      </c>
      <c r="C172" s="13" t="n">
        <v>3</v>
      </c>
      <c r="D172" s="12" t="s">
        <v>253</v>
      </c>
      <c r="E172" s="12" t="s">
        <v>42</v>
      </c>
      <c r="F172" s="14" t="n">
        <v>1096833</v>
      </c>
      <c r="G172" s="12" t="n">
        <v>46</v>
      </c>
      <c r="H172" s="12" t="n">
        <v>2545</v>
      </c>
      <c r="I172" s="12" t="n">
        <f aca="false">G172*H172</f>
        <v>117070</v>
      </c>
      <c r="J172" s="14" t="n">
        <f aca="false">(I172/$J$80*10000)+7000</f>
        <v>8170.7</v>
      </c>
      <c r="K172" s="12" t="n">
        <v>2011</v>
      </c>
    </row>
    <row r="173" customFormat="false" ht="15" hidden="false" customHeight="false" outlineLevel="0" collapsed="false">
      <c r="A173" s="5" t="n">
        <v>3</v>
      </c>
      <c r="B173" s="12" t="s">
        <v>20</v>
      </c>
      <c r="C173" s="13" t="n">
        <v>5</v>
      </c>
      <c r="D173" s="12" t="s">
        <v>254</v>
      </c>
      <c r="E173" s="12" t="s">
        <v>42</v>
      </c>
      <c r="F173" s="14" t="n">
        <v>812201</v>
      </c>
      <c r="G173" s="12" t="n">
        <v>39</v>
      </c>
      <c r="H173" s="12" t="n">
        <v>2545</v>
      </c>
      <c r="I173" s="12" t="n">
        <f aca="false">G173*H173</f>
        <v>99255</v>
      </c>
      <c r="J173" s="14" t="n">
        <f aca="false">(I173/$J$80*10000)+7000</f>
        <v>7992.55</v>
      </c>
      <c r="K173" s="12" t="n">
        <v>2011</v>
      </c>
    </row>
    <row r="174" customFormat="false" ht="15" hidden="false" customHeight="false" outlineLevel="0" collapsed="false">
      <c r="A174" s="5" t="n">
        <v>3</v>
      </c>
      <c r="B174" s="12" t="s">
        <v>22</v>
      </c>
      <c r="C174" s="13" t="n">
        <v>102</v>
      </c>
      <c r="D174" s="12" t="s">
        <v>255</v>
      </c>
      <c r="E174" s="12" t="s">
        <v>46</v>
      </c>
      <c r="F174" s="14" t="n">
        <v>216280</v>
      </c>
      <c r="G174" s="12" t="n">
        <v>20</v>
      </c>
      <c r="H174" s="12" t="n">
        <v>3696</v>
      </c>
      <c r="I174" s="12" t="n">
        <f aca="false">G174*H174</f>
        <v>73920</v>
      </c>
      <c r="J174" s="14" t="n">
        <f aca="false">(I174/$J$80*10000)+7000</f>
        <v>7739.2</v>
      </c>
      <c r="K174" s="12" t="n">
        <v>2014</v>
      </c>
    </row>
    <row r="175" customFormat="false" ht="15" hidden="false" customHeight="false" outlineLevel="0" collapsed="false">
      <c r="A175" s="5" t="n">
        <v>3</v>
      </c>
      <c r="B175" s="12" t="s">
        <v>22</v>
      </c>
      <c r="C175" s="13" t="n">
        <v>156</v>
      </c>
      <c r="D175" s="12" t="s">
        <v>256</v>
      </c>
      <c r="E175" s="12" t="s">
        <v>50</v>
      </c>
      <c r="F175" s="14" t="n">
        <v>161637</v>
      </c>
      <c r="G175" s="12" t="n">
        <v>17</v>
      </c>
      <c r="H175" s="12" t="n">
        <v>3696</v>
      </c>
      <c r="I175" s="12" t="n">
        <f aca="false">G175*H175</f>
        <v>62832</v>
      </c>
      <c r="J175" s="14" t="n">
        <f aca="false">(I175/$J$80*10000)+7000</f>
        <v>7628.32</v>
      </c>
      <c r="K175" s="12" t="n">
        <v>2014</v>
      </c>
    </row>
    <row r="176" customFormat="false" ht="15" hidden="false" customHeight="false" outlineLevel="0" collapsed="false">
      <c r="A176" s="5" t="n">
        <v>3</v>
      </c>
      <c r="B176" s="12" t="s">
        <v>22</v>
      </c>
      <c r="C176" s="13" t="n">
        <v>159</v>
      </c>
      <c r="D176" s="12" t="s">
        <v>257</v>
      </c>
      <c r="E176" s="12" t="s">
        <v>50</v>
      </c>
      <c r="F176" s="14" t="n">
        <v>160561</v>
      </c>
      <c r="G176" s="12" t="n">
        <v>17</v>
      </c>
      <c r="H176" s="12" t="n">
        <v>3696</v>
      </c>
      <c r="I176" s="12" t="n">
        <f aca="false">G176*H176</f>
        <v>62832</v>
      </c>
      <c r="J176" s="14" t="n">
        <f aca="false">(I176/$J$80*10000)+7000</f>
        <v>7628.32</v>
      </c>
      <c r="K176" s="12" t="n">
        <v>2014</v>
      </c>
    </row>
    <row r="177" customFormat="false" ht="15" hidden="false" customHeight="false" outlineLevel="0" collapsed="false">
      <c r="A177" s="5" t="n">
        <v>3</v>
      </c>
      <c r="B177" s="12" t="s">
        <v>22</v>
      </c>
      <c r="C177" s="13" t="n">
        <v>262</v>
      </c>
      <c r="D177" s="12" t="s">
        <v>258</v>
      </c>
      <c r="E177" s="12" t="s">
        <v>50</v>
      </c>
      <c r="F177" s="14" t="n">
        <v>109800</v>
      </c>
      <c r="G177" s="12" t="n">
        <v>14</v>
      </c>
      <c r="H177" s="12" t="n">
        <v>3696</v>
      </c>
      <c r="I177" s="12" t="n">
        <f aca="false">G177*H177</f>
        <v>51744</v>
      </c>
      <c r="J177" s="14" t="n">
        <f aca="false">(I177/$J$80*10000)+7000</f>
        <v>7517.44</v>
      </c>
      <c r="K177" s="12" t="n">
        <v>2014</v>
      </c>
    </row>
    <row r="178" customFormat="false" ht="15" hidden="false" customHeight="false" outlineLevel="0" collapsed="false">
      <c r="A178" s="5" t="n">
        <v>3</v>
      </c>
      <c r="B178" s="12" t="s">
        <v>22</v>
      </c>
      <c r="C178" s="13" t="n">
        <v>268</v>
      </c>
      <c r="D178" s="12" t="s">
        <v>259</v>
      </c>
      <c r="E178" s="12" t="s">
        <v>48</v>
      </c>
      <c r="F178" s="14" t="n">
        <v>108869</v>
      </c>
      <c r="G178" s="12" t="n">
        <v>14</v>
      </c>
      <c r="H178" s="12" t="n">
        <v>3696</v>
      </c>
      <c r="I178" s="12" t="n">
        <f aca="false">G178*H178</f>
        <v>51744</v>
      </c>
      <c r="J178" s="14" t="n">
        <f aca="false">(I178/$J$80*10000)+7000</f>
        <v>7517.44</v>
      </c>
      <c r="K178" s="12" t="n">
        <v>2014</v>
      </c>
    </row>
    <row r="179" customFormat="false" ht="15" hidden="false" customHeight="false" outlineLevel="0" collapsed="false">
      <c r="A179" s="5" t="n">
        <v>3</v>
      </c>
      <c r="B179" s="12" t="s">
        <v>20</v>
      </c>
      <c r="C179" s="13"/>
      <c r="D179" s="12" t="s">
        <v>43</v>
      </c>
      <c r="E179" s="12" t="s">
        <v>44</v>
      </c>
      <c r="F179" s="14" t="n">
        <v>41462</v>
      </c>
      <c r="G179" s="12" t="n">
        <v>8</v>
      </c>
      <c r="H179" s="12" t="n">
        <v>2545</v>
      </c>
      <c r="I179" s="12" t="n">
        <f aca="false">G179*H179</f>
        <v>20360</v>
      </c>
      <c r="J179" s="14" t="n">
        <f aca="false">(I179/$J$80*10000)+7000</f>
        <v>7203.6</v>
      </c>
      <c r="K179" s="12" t="n">
        <v>2011</v>
      </c>
    </row>
    <row r="180" customFormat="false" ht="15" hidden="false" customHeight="false" outlineLevel="0" collapsed="false">
      <c r="A180" s="5" t="n">
        <v>4</v>
      </c>
      <c r="B180" s="12" t="s">
        <v>22</v>
      </c>
      <c r="C180" s="13" t="n">
        <v>6</v>
      </c>
      <c r="D180" s="12" t="s">
        <v>260</v>
      </c>
      <c r="E180" s="12" t="s">
        <v>52</v>
      </c>
      <c r="F180" s="14" t="n">
        <v>1537058</v>
      </c>
      <c r="G180" s="12" t="n">
        <v>54</v>
      </c>
      <c r="H180" s="12" t="n">
        <v>3696</v>
      </c>
      <c r="I180" s="12" t="n">
        <f aca="false">G180*H180</f>
        <v>199584</v>
      </c>
      <c r="J180" s="14" t="n">
        <f aca="false">(I180/$J$80*10000)+7000</f>
        <v>8995.84</v>
      </c>
      <c r="K180" s="12" t="n">
        <v>2014</v>
      </c>
      <c r="L180" s="3" t="n">
        <f aca="false">SUM(I180:I216)</f>
        <v>2886576</v>
      </c>
    </row>
    <row r="181" customFormat="false" ht="15" hidden="false" customHeight="false" outlineLevel="0" collapsed="false">
      <c r="A181" s="5" t="n">
        <v>4</v>
      </c>
      <c r="B181" s="12" t="s">
        <v>22</v>
      </c>
      <c r="C181" s="13" t="n">
        <v>20</v>
      </c>
      <c r="D181" s="12" t="s">
        <v>261</v>
      </c>
      <c r="E181" s="12" t="s">
        <v>54</v>
      </c>
      <c r="F181" s="14" t="n">
        <v>663862</v>
      </c>
      <c r="G181" s="12" t="n">
        <v>35</v>
      </c>
      <c r="H181" s="12" t="n">
        <v>3696</v>
      </c>
      <c r="I181" s="12" t="n">
        <f aca="false">G181*H181</f>
        <v>129360</v>
      </c>
      <c r="J181" s="14" t="n">
        <f aca="false">(I181/$J$80*10000)+7000</f>
        <v>8293.6</v>
      </c>
      <c r="K181" s="12" t="n">
        <v>2014</v>
      </c>
    </row>
    <row r="182" customFormat="false" ht="15" hidden="false" customHeight="false" outlineLevel="0" collapsed="false">
      <c r="A182" s="5" t="n">
        <v>4</v>
      </c>
      <c r="B182" s="12" t="s">
        <v>22</v>
      </c>
      <c r="C182" s="13" t="n">
        <v>28</v>
      </c>
      <c r="D182" s="12" t="s">
        <v>262</v>
      </c>
      <c r="E182" s="12" t="s">
        <v>56</v>
      </c>
      <c r="F182" s="14" t="n">
        <v>613599</v>
      </c>
      <c r="G182" s="12" t="n">
        <v>34</v>
      </c>
      <c r="H182" s="12" t="n">
        <v>3696</v>
      </c>
      <c r="I182" s="12" t="n">
        <f aca="false">G182*H182</f>
        <v>125664</v>
      </c>
      <c r="J182" s="14" t="n">
        <f aca="false">(I182/$J$80*10000)+7000</f>
        <v>8256.64</v>
      </c>
      <c r="K182" s="12" t="n">
        <v>2014</v>
      </c>
    </row>
    <row r="183" customFormat="false" ht="15" hidden="false" customHeight="false" outlineLevel="0" collapsed="false">
      <c r="A183" s="5" t="n">
        <v>4</v>
      </c>
      <c r="B183" s="12" t="s">
        <v>22</v>
      </c>
      <c r="D183" s="12" t="s">
        <v>61</v>
      </c>
      <c r="E183" s="12" t="s">
        <v>62</v>
      </c>
      <c r="F183" s="14" t="n">
        <v>563626</v>
      </c>
      <c r="G183" s="12" t="n">
        <v>33</v>
      </c>
      <c r="H183" s="12" t="n">
        <v>3696</v>
      </c>
      <c r="I183" s="12" t="n">
        <f aca="false">G183*H183</f>
        <v>121968</v>
      </c>
      <c r="J183" s="14" t="n">
        <f aca="false">(I183/$J$80*10000)+7000</f>
        <v>8219.68</v>
      </c>
      <c r="K183" s="12" t="n">
        <v>2010</v>
      </c>
    </row>
    <row r="184" customFormat="false" ht="15" hidden="false" customHeight="false" outlineLevel="0" collapsed="false">
      <c r="A184" s="5" t="n">
        <v>4</v>
      </c>
      <c r="B184" s="12" t="s">
        <v>22</v>
      </c>
      <c r="C184" s="13" t="n">
        <v>32</v>
      </c>
      <c r="D184" s="12" t="s">
        <v>263</v>
      </c>
      <c r="E184" s="12" t="s">
        <v>58</v>
      </c>
      <c r="F184" s="14" t="n">
        <v>557169</v>
      </c>
      <c r="G184" s="12" t="n">
        <v>32</v>
      </c>
      <c r="H184" s="12" t="n">
        <v>3696</v>
      </c>
      <c r="I184" s="12" t="n">
        <f aca="false">G184*H184</f>
        <v>118272</v>
      </c>
      <c r="J184" s="14" t="n">
        <f aca="false">(I184/$J$80*10000)+7000</f>
        <v>8182.72</v>
      </c>
      <c r="K184" s="12" t="n">
        <v>2014</v>
      </c>
    </row>
    <row r="185" customFormat="false" ht="15" hidden="false" customHeight="false" outlineLevel="0" collapsed="false">
      <c r="A185" s="5" t="n">
        <v>4</v>
      </c>
      <c r="B185" s="12" t="s">
        <v>22</v>
      </c>
      <c r="C185" s="13" t="n">
        <v>33</v>
      </c>
      <c r="D185" s="12" t="s">
        <v>264</v>
      </c>
      <c r="E185" s="12" t="s">
        <v>52</v>
      </c>
      <c r="F185" s="14" t="n">
        <v>527972</v>
      </c>
      <c r="G185" s="12" t="n">
        <v>31</v>
      </c>
      <c r="H185" s="12" t="n">
        <v>3696</v>
      </c>
      <c r="I185" s="12" t="n">
        <f aca="false">G185*H185</f>
        <v>114576</v>
      </c>
      <c r="J185" s="14" t="n">
        <f aca="false">(I185/$J$80*10000)+7000</f>
        <v>8145.76</v>
      </c>
      <c r="K185" s="12" t="n">
        <v>2014</v>
      </c>
    </row>
    <row r="186" customFormat="false" ht="15" hidden="false" customHeight="false" outlineLevel="0" collapsed="false">
      <c r="A186" s="5" t="n">
        <v>4</v>
      </c>
      <c r="B186" s="12" t="s">
        <v>22</v>
      </c>
      <c r="C186" s="13" t="n">
        <v>38</v>
      </c>
      <c r="D186" s="12" t="s">
        <v>265</v>
      </c>
      <c r="E186" s="12" t="s">
        <v>52</v>
      </c>
      <c r="F186" s="14" t="n">
        <v>464704</v>
      </c>
      <c r="G186" s="12" t="n">
        <v>29</v>
      </c>
      <c r="H186" s="12" t="n">
        <v>3696</v>
      </c>
      <c r="I186" s="12" t="n">
        <f aca="false">G186*H186</f>
        <v>107184</v>
      </c>
      <c r="J186" s="14" t="n">
        <f aca="false">(I186/$J$80*10000)+7000</f>
        <v>8071.84</v>
      </c>
      <c r="K186" s="12" t="n">
        <v>2014</v>
      </c>
    </row>
    <row r="187" customFormat="false" ht="15" hidden="false" customHeight="false" outlineLevel="0" collapsed="false">
      <c r="A187" s="5" t="n">
        <v>4</v>
      </c>
      <c r="B187" s="12" t="s">
        <v>22</v>
      </c>
      <c r="C187" s="13" t="n">
        <v>42</v>
      </c>
      <c r="D187" s="12" t="s">
        <v>266</v>
      </c>
      <c r="E187" s="12" t="s">
        <v>54</v>
      </c>
      <c r="F187" s="14" t="n">
        <v>445830</v>
      </c>
      <c r="G187" s="12" t="n">
        <v>29</v>
      </c>
      <c r="H187" s="12" t="n">
        <v>3696</v>
      </c>
      <c r="I187" s="12" t="n">
        <f aca="false">G187*H187</f>
        <v>107184</v>
      </c>
      <c r="J187" s="14" t="n">
        <f aca="false">(I187/$J$80*10000)+7000</f>
        <v>8071.84</v>
      </c>
      <c r="K187" s="12" t="n">
        <v>2014</v>
      </c>
    </row>
    <row r="188" customFormat="false" ht="15" hidden="false" customHeight="false" outlineLevel="0" collapsed="false">
      <c r="A188" s="5" t="n">
        <v>4</v>
      </c>
      <c r="B188" s="12" t="s">
        <v>22</v>
      </c>
      <c r="C188" s="13" t="n">
        <v>54</v>
      </c>
      <c r="D188" s="12" t="s">
        <v>267</v>
      </c>
      <c r="E188" s="12" t="s">
        <v>54</v>
      </c>
      <c r="F188" s="14" t="n">
        <v>353108</v>
      </c>
      <c r="G188" s="12" t="n">
        <v>26</v>
      </c>
      <c r="H188" s="12" t="n">
        <v>3696</v>
      </c>
      <c r="I188" s="12" t="n">
        <f aca="false">G188*H188</f>
        <v>96096</v>
      </c>
      <c r="J188" s="14" t="n">
        <f aca="false">(I188/$J$80*10000)+7000</f>
        <v>7960.96</v>
      </c>
      <c r="K188" s="12" t="n">
        <v>2014</v>
      </c>
    </row>
    <row r="189" customFormat="false" ht="15" hidden="false" customHeight="false" outlineLevel="0" collapsed="false">
      <c r="A189" s="5" t="n">
        <v>4</v>
      </c>
      <c r="B189" s="12" t="s">
        <v>22</v>
      </c>
      <c r="C189" s="13" t="n">
        <v>71</v>
      </c>
      <c r="D189" s="12" t="s">
        <v>268</v>
      </c>
      <c r="E189" s="12" t="s">
        <v>56</v>
      </c>
      <c r="F189" s="14" t="n">
        <v>277440</v>
      </c>
      <c r="G189" s="12" t="n">
        <v>23</v>
      </c>
      <c r="H189" s="12" t="n">
        <v>3696</v>
      </c>
      <c r="I189" s="12" t="n">
        <f aca="false">G189*H189</f>
        <v>85008</v>
      </c>
      <c r="J189" s="14" t="n">
        <f aca="false">(I189/$J$80*10000)+7000</f>
        <v>7850.08</v>
      </c>
      <c r="K189" s="12" t="n">
        <v>2014</v>
      </c>
    </row>
    <row r="190" customFormat="false" ht="15" hidden="false" customHeight="false" outlineLevel="0" collapsed="false">
      <c r="A190" s="5" t="n">
        <v>4</v>
      </c>
      <c r="B190" s="12" t="s">
        <v>22</v>
      </c>
      <c r="C190" s="13" t="n">
        <v>78</v>
      </c>
      <c r="D190" s="12" t="s">
        <v>269</v>
      </c>
      <c r="E190" s="12" t="s">
        <v>52</v>
      </c>
      <c r="F190" s="14" t="n">
        <v>254276</v>
      </c>
      <c r="G190" s="12" t="n">
        <v>22</v>
      </c>
      <c r="H190" s="12" t="n">
        <v>3696</v>
      </c>
      <c r="I190" s="12" t="n">
        <f aca="false">G190*H190</f>
        <v>81312</v>
      </c>
      <c r="J190" s="14" t="n">
        <f aca="false">(I190/$J$80*10000)+7000</f>
        <v>7813.12</v>
      </c>
      <c r="K190" s="12" t="n">
        <v>2014</v>
      </c>
    </row>
    <row r="191" customFormat="false" ht="15" hidden="false" customHeight="false" outlineLevel="0" collapsed="false">
      <c r="A191" s="5" t="n">
        <v>4</v>
      </c>
      <c r="B191" s="12" t="s">
        <v>22</v>
      </c>
      <c r="C191" s="13" t="n">
        <v>86</v>
      </c>
      <c r="D191" s="12" t="s">
        <v>270</v>
      </c>
      <c r="E191" s="12" t="s">
        <v>52</v>
      </c>
      <c r="F191" s="14" t="n">
        <v>239277</v>
      </c>
      <c r="G191" s="12" t="n">
        <v>21</v>
      </c>
      <c r="H191" s="12" t="n">
        <v>3696</v>
      </c>
      <c r="I191" s="12" t="n">
        <f aca="false">G191*H191</f>
        <v>77616</v>
      </c>
      <c r="J191" s="14" t="n">
        <f aca="false">(I191/$J$80*10000)+7000</f>
        <v>7776.16</v>
      </c>
      <c r="K191" s="12" t="n">
        <v>2014</v>
      </c>
    </row>
    <row r="192" customFormat="false" ht="15" hidden="false" customHeight="false" outlineLevel="0" collapsed="false">
      <c r="A192" s="5" t="n">
        <v>4</v>
      </c>
      <c r="B192" s="12" t="s">
        <v>22</v>
      </c>
      <c r="C192" s="13" t="n">
        <v>88</v>
      </c>
      <c r="D192" s="12" t="s">
        <v>204</v>
      </c>
      <c r="E192" s="12" t="s">
        <v>52</v>
      </c>
      <c r="F192" s="14" t="n">
        <v>237517</v>
      </c>
      <c r="G192" s="12" t="n">
        <v>21</v>
      </c>
      <c r="H192" s="12" t="n">
        <v>3696</v>
      </c>
      <c r="I192" s="12" t="n">
        <f aca="false">G192*H192</f>
        <v>77616</v>
      </c>
      <c r="J192" s="14" t="n">
        <f aca="false">(I192/$J$80*10000)+7000</f>
        <v>7776.16</v>
      </c>
      <c r="K192" s="12" t="n">
        <v>2014</v>
      </c>
    </row>
    <row r="193" customFormat="false" ht="15" hidden="false" customHeight="false" outlineLevel="0" collapsed="false">
      <c r="A193" s="5" t="n">
        <v>4</v>
      </c>
      <c r="B193" s="12" t="s">
        <v>22</v>
      </c>
      <c r="C193" s="13" t="n">
        <v>89</v>
      </c>
      <c r="D193" s="12" t="s">
        <v>271</v>
      </c>
      <c r="E193" s="12" t="s">
        <v>56</v>
      </c>
      <c r="F193" s="14" t="n">
        <v>236995</v>
      </c>
      <c r="G193" s="12" t="n">
        <v>21</v>
      </c>
      <c r="H193" s="12" t="n">
        <v>3696</v>
      </c>
      <c r="I193" s="12" t="n">
        <f aca="false">G193*H193</f>
        <v>77616</v>
      </c>
      <c r="J193" s="14" t="n">
        <f aca="false">(I193/$J$80*10000)+7000</f>
        <v>7776.16</v>
      </c>
      <c r="K193" s="12" t="n">
        <v>2014</v>
      </c>
    </row>
    <row r="194" customFormat="false" ht="15" hidden="false" customHeight="false" outlineLevel="0" collapsed="false">
      <c r="A194" s="5" t="n">
        <v>4</v>
      </c>
      <c r="B194" s="12" t="s">
        <v>22</v>
      </c>
      <c r="C194" s="13" t="n">
        <v>94</v>
      </c>
      <c r="D194" s="12" t="s">
        <v>272</v>
      </c>
      <c r="E194" s="12" t="s">
        <v>56</v>
      </c>
      <c r="F194" s="14" t="n">
        <v>230788</v>
      </c>
      <c r="G194" s="12" t="n">
        <v>20</v>
      </c>
      <c r="H194" s="12" t="n">
        <v>3696</v>
      </c>
      <c r="I194" s="12" t="n">
        <f aca="false">G194*H194</f>
        <v>73920</v>
      </c>
      <c r="J194" s="14" t="n">
        <f aca="false">(I194/$J$80*10000)+7000</f>
        <v>7739.2</v>
      </c>
      <c r="K194" s="12" t="n">
        <v>2014</v>
      </c>
    </row>
    <row r="195" customFormat="false" ht="15" hidden="false" customHeight="false" outlineLevel="0" collapsed="false">
      <c r="A195" s="5" t="n">
        <v>4</v>
      </c>
      <c r="B195" s="12" t="s">
        <v>22</v>
      </c>
      <c r="C195" s="13" t="n">
        <v>95</v>
      </c>
      <c r="D195" s="12" t="s">
        <v>273</v>
      </c>
      <c r="E195" s="12" t="s">
        <v>52</v>
      </c>
      <c r="F195" s="14" t="n">
        <v>230512</v>
      </c>
      <c r="G195" s="12" t="n">
        <v>20</v>
      </c>
      <c r="H195" s="12" t="n">
        <v>3696</v>
      </c>
      <c r="I195" s="12" t="n">
        <f aca="false">G195*H195</f>
        <v>73920</v>
      </c>
      <c r="J195" s="14" t="n">
        <f aca="false">(I195/$J$80*10000)+7000</f>
        <v>7739.2</v>
      </c>
      <c r="K195" s="12" t="n">
        <v>2014</v>
      </c>
    </row>
    <row r="196" customFormat="false" ht="15" hidden="false" customHeight="false" outlineLevel="0" collapsed="false">
      <c r="A196" s="5" t="n">
        <v>4</v>
      </c>
      <c r="B196" s="12" t="s">
        <v>22</v>
      </c>
      <c r="C196" s="13" t="n">
        <v>96</v>
      </c>
      <c r="D196" s="12" t="s">
        <v>274</v>
      </c>
      <c r="E196" s="12" t="s">
        <v>56</v>
      </c>
      <c r="F196" s="14" t="n">
        <v>230000</v>
      </c>
      <c r="G196" s="12" t="n">
        <v>20</v>
      </c>
      <c r="H196" s="12" t="n">
        <v>3696</v>
      </c>
      <c r="I196" s="12" t="n">
        <f aca="false">G196*H196</f>
        <v>73920</v>
      </c>
      <c r="J196" s="14" t="n">
        <f aca="false">(I196/$J$80*10000)+7000</f>
        <v>7739.2</v>
      </c>
      <c r="K196" s="12" t="n">
        <v>2014</v>
      </c>
    </row>
    <row r="197" customFormat="false" ht="15" hidden="false" customHeight="false" outlineLevel="0" collapsed="false">
      <c r="A197" s="5" t="n">
        <v>4</v>
      </c>
      <c r="B197" s="12" t="s">
        <v>22</v>
      </c>
      <c r="C197" s="13" t="n">
        <v>100</v>
      </c>
      <c r="D197" s="12" t="s">
        <v>275</v>
      </c>
      <c r="E197" s="12" t="s">
        <v>56</v>
      </c>
      <c r="F197" s="14" t="n">
        <v>219000</v>
      </c>
      <c r="G197" s="12" t="n">
        <v>20</v>
      </c>
      <c r="H197" s="12" t="n">
        <v>3696</v>
      </c>
      <c r="I197" s="12" t="n">
        <f aca="false">G197*H197</f>
        <v>73920</v>
      </c>
      <c r="J197" s="14" t="n">
        <f aca="false">(I197/$J$80*10000)+7000</f>
        <v>7739.2</v>
      </c>
      <c r="K197" s="12" t="n">
        <v>2014</v>
      </c>
    </row>
    <row r="198" customFormat="false" ht="15" hidden="false" customHeight="false" outlineLevel="0" collapsed="false">
      <c r="A198" s="5" t="n">
        <v>4</v>
      </c>
      <c r="B198" s="12" t="s">
        <v>22</v>
      </c>
      <c r="C198" s="13" t="n">
        <v>127</v>
      </c>
      <c r="D198" s="12" t="s">
        <v>276</v>
      </c>
      <c r="E198" s="12" t="s">
        <v>56</v>
      </c>
      <c r="F198" s="14" t="n">
        <v>193000</v>
      </c>
      <c r="G198" s="12" t="n">
        <v>19</v>
      </c>
      <c r="H198" s="12" t="n">
        <v>3696</v>
      </c>
      <c r="I198" s="12" t="n">
        <f aca="false">G198*H198</f>
        <v>70224</v>
      </c>
      <c r="J198" s="14" t="n">
        <f aca="false">(I198/$J$80*10000)+7000</f>
        <v>7702.24</v>
      </c>
      <c r="K198" s="12" t="n">
        <v>2014</v>
      </c>
    </row>
    <row r="199" customFormat="false" ht="15" hidden="false" customHeight="false" outlineLevel="0" collapsed="false">
      <c r="A199" s="5" t="n">
        <v>4</v>
      </c>
      <c r="B199" s="12" t="s">
        <v>22</v>
      </c>
      <c r="C199" s="13" t="n">
        <v>128</v>
      </c>
      <c r="D199" s="12" t="s">
        <v>277</v>
      </c>
      <c r="E199" s="12" t="s">
        <v>60</v>
      </c>
      <c r="F199" s="14" t="n">
        <v>190884</v>
      </c>
      <c r="G199" s="12" t="n">
        <v>19</v>
      </c>
      <c r="H199" s="12" t="n">
        <v>3696</v>
      </c>
      <c r="I199" s="12" t="n">
        <f aca="false">G199*H199</f>
        <v>70224</v>
      </c>
      <c r="J199" s="14" t="n">
        <f aca="false">(I199/$J$80*10000)+7000</f>
        <v>7702.24</v>
      </c>
      <c r="K199" s="12" t="n">
        <v>2014</v>
      </c>
    </row>
    <row r="200" customFormat="false" ht="15" hidden="false" customHeight="false" outlineLevel="0" collapsed="false">
      <c r="A200" s="5" t="n">
        <v>4</v>
      </c>
      <c r="B200" s="12" t="s">
        <v>22</v>
      </c>
      <c r="C200" s="13" t="n">
        <v>147</v>
      </c>
      <c r="D200" s="12" t="s">
        <v>278</v>
      </c>
      <c r="E200" s="12" t="s">
        <v>52</v>
      </c>
      <c r="F200" s="14" t="n">
        <v>172816</v>
      </c>
      <c r="G200" s="12" t="n">
        <v>18</v>
      </c>
      <c r="H200" s="12" t="n">
        <v>3696</v>
      </c>
      <c r="I200" s="12" t="n">
        <f aca="false">G200*H200</f>
        <v>66528</v>
      </c>
      <c r="J200" s="14" t="n">
        <f aca="false">(I200/$J$80*10000)+7000</f>
        <v>7665.28</v>
      </c>
      <c r="K200" s="12" t="n">
        <v>2014</v>
      </c>
    </row>
    <row r="201" customFormat="false" ht="15" hidden="false" customHeight="false" outlineLevel="0" collapsed="false">
      <c r="A201" s="5" t="n">
        <v>4</v>
      </c>
      <c r="B201" s="12" t="s">
        <v>22</v>
      </c>
      <c r="C201" s="13" t="n">
        <v>151</v>
      </c>
      <c r="D201" s="12" t="s">
        <v>279</v>
      </c>
      <c r="E201" s="12" t="s">
        <v>52</v>
      </c>
      <c r="F201" s="14" t="n">
        <v>166934</v>
      </c>
      <c r="G201" s="12" t="n">
        <v>17</v>
      </c>
      <c r="H201" s="12" t="n">
        <v>3696</v>
      </c>
      <c r="I201" s="12" t="n">
        <f aca="false">G201*H201</f>
        <v>62832</v>
      </c>
      <c r="J201" s="14" t="n">
        <f aca="false">(I201/$J$80*10000)+7000</f>
        <v>7628.32</v>
      </c>
      <c r="K201" s="12" t="n">
        <v>2014</v>
      </c>
    </row>
    <row r="202" customFormat="false" ht="15" hidden="false" customHeight="false" outlineLevel="0" collapsed="false">
      <c r="A202" s="5" t="n">
        <v>4</v>
      </c>
      <c r="B202" s="12" t="s">
        <v>22</v>
      </c>
      <c r="C202" s="13" t="n">
        <v>163</v>
      </c>
      <c r="D202" s="12" t="s">
        <v>280</v>
      </c>
      <c r="E202" s="12" t="s">
        <v>54</v>
      </c>
      <c r="F202" s="14" t="n">
        <v>156480</v>
      </c>
      <c r="G202" s="12" t="n">
        <v>17</v>
      </c>
      <c r="H202" s="12" t="n">
        <v>3696</v>
      </c>
      <c r="I202" s="12" t="n">
        <f aca="false">G202*H202</f>
        <v>62832</v>
      </c>
      <c r="J202" s="14" t="n">
        <f aca="false">(I202/$J$80*10000)+7000</f>
        <v>7628.32</v>
      </c>
      <c r="K202" s="12" t="n">
        <v>2014</v>
      </c>
    </row>
    <row r="203" customFormat="false" ht="15" hidden="false" customHeight="false" outlineLevel="0" collapsed="false">
      <c r="A203" s="5" t="n">
        <v>4</v>
      </c>
      <c r="B203" s="12" t="s">
        <v>22</v>
      </c>
      <c r="C203" s="13" t="n">
        <v>173</v>
      </c>
      <c r="D203" s="12" t="s">
        <v>281</v>
      </c>
      <c r="E203" s="12" t="s">
        <v>54</v>
      </c>
      <c r="F203" s="14" t="n">
        <v>149643</v>
      </c>
      <c r="G203" s="12" t="n">
        <v>16</v>
      </c>
      <c r="H203" s="12" t="n">
        <v>3696</v>
      </c>
      <c r="I203" s="12" t="n">
        <f aca="false">G203*H203</f>
        <v>59136</v>
      </c>
      <c r="J203" s="14" t="n">
        <f aca="false">(I203/$J$80*10000)+7000</f>
        <v>7591.36</v>
      </c>
      <c r="K203" s="12" t="n">
        <v>2014</v>
      </c>
    </row>
    <row r="204" customFormat="false" ht="15" hidden="false" customHeight="false" outlineLevel="0" collapsed="false">
      <c r="A204" s="5" t="n">
        <v>4</v>
      </c>
      <c r="B204" s="12" t="s">
        <v>22</v>
      </c>
      <c r="C204" s="13" t="n">
        <v>197</v>
      </c>
      <c r="D204" s="12" t="s">
        <v>282</v>
      </c>
      <c r="E204" s="12" t="s">
        <v>60</v>
      </c>
      <c r="F204" s="14" t="n">
        <v>134495</v>
      </c>
      <c r="G204" s="12" t="n">
        <v>15</v>
      </c>
      <c r="H204" s="12" t="n">
        <v>3696</v>
      </c>
      <c r="I204" s="12" t="n">
        <f aca="false">G204*H204</f>
        <v>55440</v>
      </c>
      <c r="J204" s="14" t="n">
        <f aca="false">(I204/$J$80*10000)+7000</f>
        <v>7554.4</v>
      </c>
      <c r="K204" s="12" t="n">
        <v>2014</v>
      </c>
    </row>
    <row r="205" customFormat="false" ht="15" hidden="false" customHeight="false" outlineLevel="0" collapsed="false">
      <c r="A205" s="5" t="n">
        <v>4</v>
      </c>
      <c r="B205" s="12" t="s">
        <v>22</v>
      </c>
      <c r="C205" s="13" t="n">
        <v>201</v>
      </c>
      <c r="D205" s="12" t="s">
        <v>283</v>
      </c>
      <c r="E205" s="12" t="s">
        <v>54</v>
      </c>
      <c r="F205" s="14" t="n">
        <v>130307</v>
      </c>
      <c r="G205" s="12" t="n">
        <v>15</v>
      </c>
      <c r="H205" s="12" t="n">
        <v>3696</v>
      </c>
      <c r="I205" s="12" t="n">
        <f aca="false">G205*H205</f>
        <v>55440</v>
      </c>
      <c r="J205" s="14" t="n">
        <f aca="false">(I205/$J$80*10000)+7000</f>
        <v>7554.4</v>
      </c>
      <c r="K205" s="12" t="n">
        <v>2014</v>
      </c>
    </row>
    <row r="206" customFormat="false" ht="15" hidden="false" customHeight="false" outlineLevel="0" collapsed="false">
      <c r="A206" s="5" t="n">
        <v>4</v>
      </c>
      <c r="B206" s="12" t="s">
        <v>22</v>
      </c>
      <c r="C206" s="13" t="n">
        <v>219</v>
      </c>
      <c r="D206" s="12" t="s">
        <v>284</v>
      </c>
      <c r="E206" s="12" t="s">
        <v>52</v>
      </c>
      <c r="F206" s="14" t="n">
        <v>126275</v>
      </c>
      <c r="G206" s="12" t="n">
        <v>15</v>
      </c>
      <c r="H206" s="12" t="n">
        <v>3696</v>
      </c>
      <c r="I206" s="12" t="n">
        <f aca="false">G206*H206</f>
        <v>55440</v>
      </c>
      <c r="J206" s="14" t="n">
        <f aca="false">(I206/$J$80*10000)+7000</f>
        <v>7554.4</v>
      </c>
      <c r="K206" s="12" t="n">
        <v>2014</v>
      </c>
    </row>
    <row r="207" customFormat="false" ht="15" hidden="false" customHeight="false" outlineLevel="0" collapsed="false">
      <c r="A207" s="5" t="n">
        <v>4</v>
      </c>
      <c r="B207" s="12" t="s">
        <v>22</v>
      </c>
      <c r="C207" s="13" t="n">
        <v>241</v>
      </c>
      <c r="D207" s="12" t="s">
        <v>285</v>
      </c>
      <c r="E207" s="12" t="s">
        <v>56</v>
      </c>
      <c r="F207" s="14" t="n">
        <v>115000</v>
      </c>
      <c r="G207" s="12" t="n">
        <v>14</v>
      </c>
      <c r="H207" s="12" t="n">
        <v>3696</v>
      </c>
      <c r="I207" s="12" t="n">
        <f aca="false">G207*H207</f>
        <v>51744</v>
      </c>
      <c r="J207" s="14" t="n">
        <f aca="false">(I207/$J$80*10000)+7000</f>
        <v>7517.44</v>
      </c>
      <c r="K207" s="12" t="n">
        <v>2014</v>
      </c>
    </row>
    <row r="208" customFormat="false" ht="15" hidden="false" customHeight="false" outlineLevel="0" collapsed="false">
      <c r="A208" s="5" t="n">
        <v>4</v>
      </c>
      <c r="B208" s="12" t="s">
        <v>22</v>
      </c>
      <c r="C208" s="13" t="n">
        <v>242</v>
      </c>
      <c r="D208" s="12" t="s">
        <v>286</v>
      </c>
      <c r="E208" s="12" t="s">
        <v>60</v>
      </c>
      <c r="F208" s="14" t="n">
        <v>114801</v>
      </c>
      <c r="G208" s="12" t="n">
        <v>14</v>
      </c>
      <c r="H208" s="12" t="n">
        <v>3696</v>
      </c>
      <c r="I208" s="12" t="n">
        <f aca="false">G208*H208</f>
        <v>51744</v>
      </c>
      <c r="J208" s="14" t="n">
        <f aca="false">(I208/$J$80*10000)+7000</f>
        <v>7517.44</v>
      </c>
      <c r="K208" s="12" t="n">
        <v>2014</v>
      </c>
    </row>
    <row r="209" customFormat="false" ht="15" hidden="false" customHeight="false" outlineLevel="0" collapsed="false">
      <c r="A209" s="5" t="n">
        <v>4</v>
      </c>
      <c r="B209" s="12" t="s">
        <v>22</v>
      </c>
      <c r="C209" s="13" t="n">
        <v>247</v>
      </c>
      <c r="D209" s="12" t="s">
        <v>287</v>
      </c>
      <c r="E209" s="12" t="s">
        <v>54</v>
      </c>
      <c r="F209" s="14" t="n">
        <v>113574</v>
      </c>
      <c r="G209" s="12" t="n">
        <v>14</v>
      </c>
      <c r="H209" s="12" t="n">
        <v>3696</v>
      </c>
      <c r="I209" s="12" t="n">
        <f aca="false">G209*H209</f>
        <v>51744</v>
      </c>
      <c r="J209" s="14" t="n">
        <f aca="false">(I209/$J$80*10000)+7000</f>
        <v>7517.44</v>
      </c>
      <c r="K209" s="12" t="n">
        <v>2014</v>
      </c>
    </row>
    <row r="210" customFormat="false" ht="15" hidden="false" customHeight="false" outlineLevel="0" collapsed="false">
      <c r="A210" s="5" t="n">
        <v>4</v>
      </c>
      <c r="B210" s="12" t="s">
        <v>22</v>
      </c>
      <c r="C210" s="13" t="n">
        <v>252</v>
      </c>
      <c r="D210" s="12" t="s">
        <v>288</v>
      </c>
      <c r="E210" s="12" t="s">
        <v>54</v>
      </c>
      <c r="F210" s="14" t="n">
        <v>112090</v>
      </c>
      <c r="G210" s="12" t="n">
        <v>14</v>
      </c>
      <c r="H210" s="12" t="n">
        <v>3696</v>
      </c>
      <c r="I210" s="12" t="n">
        <f aca="false">G210*H210</f>
        <v>51744</v>
      </c>
      <c r="J210" s="14" t="n">
        <f aca="false">(I210/$J$80*10000)+7000</f>
        <v>7517.44</v>
      </c>
      <c r="K210" s="12" t="n">
        <v>2014</v>
      </c>
    </row>
    <row r="211" customFormat="false" ht="15" hidden="false" customHeight="false" outlineLevel="0" collapsed="false">
      <c r="A211" s="5" t="n">
        <v>4</v>
      </c>
      <c r="B211" s="12" t="s">
        <v>22</v>
      </c>
      <c r="C211" s="13" t="n">
        <v>258</v>
      </c>
      <c r="D211" s="12" t="s">
        <v>289</v>
      </c>
      <c r="E211" s="12" t="s">
        <v>60</v>
      </c>
      <c r="F211" s="14" t="n">
        <v>110920</v>
      </c>
      <c r="G211" s="12" t="n">
        <v>14</v>
      </c>
      <c r="H211" s="12" t="n">
        <v>3696</v>
      </c>
      <c r="I211" s="12" t="n">
        <f aca="false">G211*H211</f>
        <v>51744</v>
      </c>
      <c r="J211" s="14" t="n">
        <f aca="false">(I211/$J$80*10000)+7000</f>
        <v>7517.44</v>
      </c>
      <c r="K211" s="12" t="n">
        <v>2014</v>
      </c>
    </row>
    <row r="212" customFormat="false" ht="15" hidden="false" customHeight="false" outlineLevel="0" collapsed="false">
      <c r="A212" s="5" t="n">
        <v>4</v>
      </c>
      <c r="B212" s="12" t="s">
        <v>22</v>
      </c>
      <c r="C212" s="13" t="n">
        <v>273</v>
      </c>
      <c r="D212" s="12" t="s">
        <v>290</v>
      </c>
      <c r="E212" s="12" t="s">
        <v>54</v>
      </c>
      <c r="F212" s="14" t="n">
        <v>108423</v>
      </c>
      <c r="G212" s="12" t="n">
        <v>14</v>
      </c>
      <c r="H212" s="12" t="n">
        <v>3696</v>
      </c>
      <c r="I212" s="12" t="n">
        <f aca="false">G212*H212</f>
        <v>51744</v>
      </c>
      <c r="J212" s="14" t="n">
        <f aca="false">(I212/$J$80*10000)+7000</f>
        <v>7517.44</v>
      </c>
      <c r="K212" s="12" t="n">
        <v>2014</v>
      </c>
    </row>
    <row r="213" customFormat="false" ht="15" hidden="false" customHeight="false" outlineLevel="0" collapsed="false">
      <c r="A213" s="5" t="n">
        <v>4</v>
      </c>
      <c r="B213" s="12" t="s">
        <v>22</v>
      </c>
      <c r="C213" s="13" t="n">
        <v>276</v>
      </c>
      <c r="D213" s="12" t="s">
        <v>291</v>
      </c>
      <c r="E213" s="12" t="s">
        <v>54</v>
      </c>
      <c r="F213" s="14" t="n">
        <v>107201</v>
      </c>
      <c r="G213" s="12" t="n">
        <v>14</v>
      </c>
      <c r="H213" s="12" t="n">
        <v>3696</v>
      </c>
      <c r="I213" s="12" t="n">
        <f aca="false">G213*H213</f>
        <v>51744</v>
      </c>
      <c r="J213" s="14" t="n">
        <f aca="false">(I213/$J$80*10000)+7000</f>
        <v>7517.44</v>
      </c>
      <c r="K213" s="12" t="n">
        <v>2014</v>
      </c>
    </row>
    <row r="214" customFormat="false" ht="15" hidden="false" customHeight="false" outlineLevel="0" collapsed="false">
      <c r="A214" s="5" t="n">
        <v>4</v>
      </c>
      <c r="B214" s="12" t="s">
        <v>22</v>
      </c>
      <c r="C214" s="13" t="n">
        <v>282</v>
      </c>
      <c r="D214" s="12" t="s">
        <v>292</v>
      </c>
      <c r="E214" s="12" t="s">
        <v>54</v>
      </c>
      <c r="F214" s="14" t="n">
        <v>106000</v>
      </c>
      <c r="G214" s="12" t="n">
        <v>14</v>
      </c>
      <c r="H214" s="12" t="n">
        <v>3696</v>
      </c>
      <c r="I214" s="12" t="n">
        <f aca="false">G214*H214</f>
        <v>51744</v>
      </c>
      <c r="J214" s="14" t="n">
        <f aca="false">(I214/$J$80*10000)+7000</f>
        <v>7517.44</v>
      </c>
      <c r="K214" s="12" t="n">
        <v>2014</v>
      </c>
    </row>
    <row r="215" customFormat="false" ht="15" hidden="false" customHeight="false" outlineLevel="0" collapsed="false">
      <c r="A215" s="5" t="n">
        <v>4</v>
      </c>
      <c r="B215" s="12" t="s">
        <v>22</v>
      </c>
      <c r="C215" s="13" t="n">
        <v>286</v>
      </c>
      <c r="D215" s="12" t="s">
        <v>293</v>
      </c>
      <c r="E215" s="12" t="s">
        <v>54</v>
      </c>
      <c r="F215" s="14" t="n">
        <v>105112</v>
      </c>
      <c r="G215" s="12" t="n">
        <v>14</v>
      </c>
      <c r="H215" s="12" t="n">
        <v>3696</v>
      </c>
      <c r="I215" s="12" t="n">
        <f aca="false">G215*H215</f>
        <v>51744</v>
      </c>
      <c r="J215" s="14" t="n">
        <f aca="false">(I215/$J$80*10000)+7000</f>
        <v>7517.44</v>
      </c>
      <c r="K215" s="12" t="n">
        <v>2014</v>
      </c>
    </row>
    <row r="216" customFormat="false" ht="15" hidden="false" customHeight="false" outlineLevel="0" collapsed="false">
      <c r="A216" s="5" t="n">
        <v>4</v>
      </c>
      <c r="B216" s="12" t="s">
        <v>22</v>
      </c>
      <c r="C216" s="13" t="n">
        <v>304</v>
      </c>
      <c r="D216" s="12" t="s">
        <v>294</v>
      </c>
      <c r="E216" s="12" t="s">
        <v>58</v>
      </c>
      <c r="F216" s="14" t="n">
        <v>101408</v>
      </c>
      <c r="G216" s="12" t="n">
        <v>13</v>
      </c>
      <c r="H216" s="12" t="n">
        <v>3696</v>
      </c>
      <c r="I216" s="12" t="n">
        <f aca="false">G216*H216</f>
        <v>48048</v>
      </c>
      <c r="J216" s="14" t="n">
        <f aca="false">(I216/$J$80*10000)+7000</f>
        <v>7480.48</v>
      </c>
      <c r="K216" s="12" t="n">
        <v>2014</v>
      </c>
    </row>
    <row r="217" customFormat="false" ht="15" hidden="false" customHeight="false" outlineLevel="0" collapsed="false">
      <c r="A217" s="15" t="n">
        <v>6</v>
      </c>
      <c r="B217" s="12" t="s">
        <v>22</v>
      </c>
      <c r="C217" s="13" t="n">
        <v>26</v>
      </c>
      <c r="D217" s="12" t="s">
        <v>295</v>
      </c>
      <c r="E217" s="12" t="s">
        <v>78</v>
      </c>
      <c r="F217" s="14" t="n">
        <v>620602</v>
      </c>
      <c r="G217" s="12" t="n">
        <v>34</v>
      </c>
      <c r="H217" s="12" t="n">
        <v>3696</v>
      </c>
      <c r="I217" s="12" t="n">
        <f aca="false">G217*H217</f>
        <v>125664</v>
      </c>
      <c r="J217" s="14" t="n">
        <f aca="false">(I217/$J$80*10000)+7000</f>
        <v>8256.64</v>
      </c>
      <c r="K217" s="12" t="n">
        <v>2014</v>
      </c>
      <c r="L217" s="3" t="n">
        <f aca="false">SUM(I217:I233)</f>
        <v>1174497</v>
      </c>
    </row>
    <row r="218" customFormat="false" ht="15" hidden="false" customHeight="false" outlineLevel="0" collapsed="false">
      <c r="A218" s="15" t="n">
        <v>6</v>
      </c>
      <c r="B218" s="12" t="s">
        <v>22</v>
      </c>
      <c r="C218" s="13" t="n">
        <v>41</v>
      </c>
      <c r="D218" s="12" t="s">
        <v>296</v>
      </c>
      <c r="E218" s="12" t="s">
        <v>76</v>
      </c>
      <c r="F218" s="14" t="n">
        <v>446599</v>
      </c>
      <c r="G218" s="12" t="n">
        <v>29</v>
      </c>
      <c r="H218" s="12" t="n">
        <v>3696</v>
      </c>
      <c r="I218" s="12" t="n">
        <f aca="false">G218*H218</f>
        <v>107184</v>
      </c>
      <c r="J218" s="14" t="n">
        <f aca="false">(I218/$J$80*10000)+7000</f>
        <v>8071.84</v>
      </c>
      <c r="K218" s="12" t="n">
        <v>2014</v>
      </c>
    </row>
    <row r="219" customFormat="false" ht="15" hidden="false" customHeight="false" outlineLevel="0" collapsed="false">
      <c r="A219" s="15" t="n">
        <v>6</v>
      </c>
      <c r="B219" s="12" t="s">
        <v>22</v>
      </c>
      <c r="C219" s="13" t="n">
        <v>47</v>
      </c>
      <c r="D219" s="12" t="s">
        <v>297</v>
      </c>
      <c r="E219" s="12" t="s">
        <v>78</v>
      </c>
      <c r="F219" s="14" t="n">
        <v>399682</v>
      </c>
      <c r="G219" s="12" t="n">
        <v>27</v>
      </c>
      <c r="H219" s="12" t="n">
        <v>3696</v>
      </c>
      <c r="I219" s="12" t="n">
        <f aca="false">G219*H219</f>
        <v>99792</v>
      </c>
      <c r="J219" s="14" t="n">
        <f aca="false">(I219/$J$80*10000)+7000</f>
        <v>7997.92</v>
      </c>
      <c r="K219" s="12" t="n">
        <v>2014</v>
      </c>
    </row>
    <row r="220" customFormat="false" ht="15" hidden="false" customHeight="false" outlineLevel="0" collapsed="false">
      <c r="A220" s="15" t="n">
        <v>6</v>
      </c>
      <c r="B220" s="12" t="s">
        <v>22</v>
      </c>
      <c r="C220" s="13" t="n">
        <v>49</v>
      </c>
      <c r="D220" s="12" t="s">
        <v>298</v>
      </c>
      <c r="E220" s="12" t="s">
        <v>74</v>
      </c>
      <c r="F220" s="14" t="n">
        <v>388413</v>
      </c>
      <c r="G220" s="12" t="n">
        <v>27</v>
      </c>
      <c r="H220" s="12" t="n">
        <v>3696</v>
      </c>
      <c r="I220" s="12" t="n">
        <f aca="false">G220*H220</f>
        <v>99792</v>
      </c>
      <c r="J220" s="14" t="n">
        <f aca="false">(I220/$J$80*10000)+7000</f>
        <v>7997.92</v>
      </c>
      <c r="K220" s="12" t="n">
        <v>2014</v>
      </c>
    </row>
    <row r="221" customFormat="false" ht="15" hidden="false" customHeight="false" outlineLevel="0" collapsed="false">
      <c r="A221" s="15" t="n">
        <v>6</v>
      </c>
      <c r="B221" s="12" t="s">
        <v>20</v>
      </c>
      <c r="C221" s="13" t="n">
        <v>7</v>
      </c>
      <c r="D221" s="12" t="s">
        <v>299</v>
      </c>
      <c r="E221" s="12" t="s">
        <v>64</v>
      </c>
      <c r="F221" s="14" t="n">
        <v>671551</v>
      </c>
      <c r="G221" s="12" t="n">
        <v>36</v>
      </c>
      <c r="H221" s="12" t="n">
        <v>2545</v>
      </c>
      <c r="I221" s="12" t="n">
        <f aca="false">G221*H221</f>
        <v>91620</v>
      </c>
      <c r="J221" s="14" t="n">
        <f aca="false">(I221/$J$80*10000)+7000</f>
        <v>7916.2</v>
      </c>
      <c r="K221" s="12" t="n">
        <v>2011</v>
      </c>
    </row>
    <row r="222" customFormat="false" ht="15" hidden="false" customHeight="false" outlineLevel="0" collapsed="false">
      <c r="A222" s="15" t="n">
        <v>6</v>
      </c>
      <c r="B222" s="12" t="s">
        <v>22</v>
      </c>
      <c r="C222" s="13" t="n">
        <v>72</v>
      </c>
      <c r="D222" s="12" t="s">
        <v>300</v>
      </c>
      <c r="E222" s="12" t="s">
        <v>76</v>
      </c>
      <c r="F222" s="14" t="n">
        <v>272996</v>
      </c>
      <c r="G222" s="12" t="n">
        <v>22</v>
      </c>
      <c r="H222" s="12" t="n">
        <v>3696</v>
      </c>
      <c r="I222" s="12" t="n">
        <f aca="false">G222*H222</f>
        <v>81312</v>
      </c>
      <c r="J222" s="14" t="n">
        <f aca="false">(I222/$J$80*10000)+7000</f>
        <v>7813.12</v>
      </c>
      <c r="K222" s="12" t="n">
        <v>2014</v>
      </c>
    </row>
    <row r="223" customFormat="false" ht="15" hidden="false" customHeight="false" outlineLevel="0" collapsed="false">
      <c r="A223" s="15" t="n">
        <v>6</v>
      </c>
      <c r="B223" s="12" t="s">
        <v>22</v>
      </c>
      <c r="C223" s="13" t="n">
        <v>131</v>
      </c>
      <c r="D223" s="12" t="s">
        <v>301</v>
      </c>
      <c r="E223" s="12" t="s">
        <v>72</v>
      </c>
      <c r="F223" s="14" t="n">
        <v>186586</v>
      </c>
      <c r="G223" s="12" t="n">
        <v>18</v>
      </c>
      <c r="H223" s="12" t="n">
        <v>3696</v>
      </c>
      <c r="I223" s="12" t="n">
        <f aca="false">G223*H223</f>
        <v>66528</v>
      </c>
      <c r="J223" s="14" t="n">
        <f aca="false">(I223/$J$80*10000)+7000</f>
        <v>7665.28</v>
      </c>
      <c r="K223" s="12" t="n">
        <v>2014</v>
      </c>
    </row>
    <row r="224" customFormat="false" ht="15" hidden="false" customHeight="false" outlineLevel="0" collapsed="false">
      <c r="A224" s="15" t="n">
        <v>6</v>
      </c>
      <c r="B224" s="12" t="s">
        <v>22</v>
      </c>
      <c r="C224" s="13" t="n">
        <v>133</v>
      </c>
      <c r="D224" s="12" t="s">
        <v>302</v>
      </c>
      <c r="E224" s="12" t="s">
        <v>74</v>
      </c>
      <c r="F224" s="14" t="n">
        <v>184525</v>
      </c>
      <c r="G224" s="12" t="n">
        <v>18</v>
      </c>
      <c r="H224" s="12" t="n">
        <v>3696</v>
      </c>
      <c r="I224" s="12" t="n">
        <f aca="false">G224*H224</f>
        <v>66528</v>
      </c>
      <c r="J224" s="14" t="n">
        <f aca="false">(I224/$J$80*10000)+7000</f>
        <v>7665.28</v>
      </c>
      <c r="K224" s="12" t="n">
        <v>2014</v>
      </c>
    </row>
    <row r="225" customFormat="false" ht="15" hidden="false" customHeight="false" outlineLevel="0" collapsed="false">
      <c r="A225" s="15" t="n">
        <v>6</v>
      </c>
      <c r="B225" s="12" t="s">
        <v>22</v>
      </c>
      <c r="C225" s="13" t="n">
        <v>174</v>
      </c>
      <c r="D225" s="12" t="s">
        <v>303</v>
      </c>
      <c r="E225" s="12" t="s">
        <v>74</v>
      </c>
      <c r="F225" s="14" t="n">
        <v>149636</v>
      </c>
      <c r="G225" s="12" t="n">
        <v>16</v>
      </c>
      <c r="H225" s="12" t="n">
        <v>3696</v>
      </c>
      <c r="I225" s="12" t="n">
        <f aca="false">G225*H225</f>
        <v>59136</v>
      </c>
      <c r="J225" s="14" t="n">
        <f aca="false">(I225/$J$80*10000)+7000</f>
        <v>7591.36</v>
      </c>
      <c r="K225" s="12" t="n">
        <v>2014</v>
      </c>
    </row>
    <row r="226" customFormat="false" ht="15" hidden="false" customHeight="false" outlineLevel="0" collapsed="false">
      <c r="A226" s="15" t="n">
        <v>6</v>
      </c>
      <c r="B226" s="12" t="s">
        <v>22</v>
      </c>
      <c r="C226" s="13" t="n">
        <v>198</v>
      </c>
      <c r="D226" s="12" t="s">
        <v>304</v>
      </c>
      <c r="E226" s="12" t="s">
        <v>74</v>
      </c>
      <c r="F226" s="14" t="n">
        <v>133062</v>
      </c>
      <c r="G226" s="12" t="n">
        <v>15</v>
      </c>
      <c r="H226" s="12" t="n">
        <v>3696</v>
      </c>
      <c r="I226" s="12" t="n">
        <f aca="false">G226*H226</f>
        <v>55440</v>
      </c>
      <c r="J226" s="14" t="n">
        <f aca="false">(I226/$J$80*10000)+7000</f>
        <v>7554.4</v>
      </c>
      <c r="K226" s="12" t="n">
        <v>2014</v>
      </c>
    </row>
    <row r="227" customFormat="false" ht="15" hidden="false" customHeight="false" outlineLevel="0" collapsed="false">
      <c r="A227" s="15" t="n">
        <v>6</v>
      </c>
      <c r="B227" s="12" t="s">
        <v>22</v>
      </c>
      <c r="C227" s="13" t="n">
        <v>217</v>
      </c>
      <c r="D227" s="12" t="s">
        <v>305</v>
      </c>
      <c r="E227" s="12" t="s">
        <v>74</v>
      </c>
      <c r="F227" s="14" t="n">
        <v>127215</v>
      </c>
      <c r="G227" s="12" t="n">
        <v>15</v>
      </c>
      <c r="H227" s="12" t="n">
        <v>3696</v>
      </c>
      <c r="I227" s="12" t="n">
        <f aca="false">G227*H227</f>
        <v>55440</v>
      </c>
      <c r="J227" s="14" t="n">
        <f aca="false">(I227/$J$80*10000)+7000</f>
        <v>7554.4</v>
      </c>
      <c r="K227" s="12" t="n">
        <v>2014</v>
      </c>
    </row>
    <row r="228" customFormat="false" ht="15" hidden="false" customHeight="false" outlineLevel="0" collapsed="false">
      <c r="A228" s="15" t="n">
        <v>6</v>
      </c>
      <c r="B228" s="12" t="s">
        <v>22</v>
      </c>
      <c r="C228" s="13" t="n">
        <v>232</v>
      </c>
      <c r="D228" s="12" t="s">
        <v>306</v>
      </c>
      <c r="E228" s="12" t="s">
        <v>78</v>
      </c>
      <c r="F228" s="14" t="n">
        <v>118040</v>
      </c>
      <c r="G228" s="12" t="n">
        <v>14</v>
      </c>
      <c r="H228" s="12" t="n">
        <v>3696</v>
      </c>
      <c r="I228" s="12" t="n">
        <f aca="false">G228*H228</f>
        <v>51744</v>
      </c>
      <c r="J228" s="14" t="n">
        <f aca="false">(I228/$J$80*10000)+7000</f>
        <v>7517.44</v>
      </c>
      <c r="K228" s="12" t="n">
        <v>2014</v>
      </c>
    </row>
    <row r="229" customFormat="false" ht="15" hidden="false" customHeight="false" outlineLevel="0" collapsed="false">
      <c r="A229" s="15" t="n">
        <v>6</v>
      </c>
      <c r="B229" s="12" t="s">
        <v>22</v>
      </c>
      <c r="C229" s="13" t="n">
        <v>240</v>
      </c>
      <c r="D229" s="12" t="s">
        <v>307</v>
      </c>
      <c r="E229" s="12" t="s">
        <v>70</v>
      </c>
      <c r="F229" s="14" t="n">
        <v>115683</v>
      </c>
      <c r="G229" s="12" t="n">
        <v>14</v>
      </c>
      <c r="H229" s="12" t="n">
        <v>3696</v>
      </c>
      <c r="I229" s="12" t="n">
        <f aca="false">G229*H229</f>
        <v>51744</v>
      </c>
      <c r="J229" s="14" t="n">
        <f aca="false">(I229/$J$80*10000)+7000</f>
        <v>7517.44</v>
      </c>
      <c r="K229" s="12" t="n">
        <v>2014</v>
      </c>
    </row>
    <row r="230" customFormat="false" ht="15" hidden="false" customHeight="false" outlineLevel="0" collapsed="false">
      <c r="A230" s="15" t="n">
        <v>6</v>
      </c>
      <c r="B230" s="12" t="s">
        <v>20</v>
      </c>
      <c r="C230" s="13" t="n">
        <v>21</v>
      </c>
      <c r="D230" s="12" t="s">
        <v>308</v>
      </c>
      <c r="E230" s="12" t="s">
        <v>68</v>
      </c>
      <c r="F230" s="14" t="n">
        <v>222189</v>
      </c>
      <c r="G230" s="12" t="n">
        <v>20</v>
      </c>
      <c r="H230" s="12" t="n">
        <v>2545</v>
      </c>
      <c r="I230" s="12" t="n">
        <f aca="false">G230*H230</f>
        <v>50900</v>
      </c>
      <c r="J230" s="14" t="n">
        <f aca="false">(I230/$J$80*10000)+7000</f>
        <v>7509</v>
      </c>
      <c r="K230" s="12" t="n">
        <v>2011</v>
      </c>
    </row>
    <row r="231" customFormat="false" ht="15" hidden="false" customHeight="false" outlineLevel="0" collapsed="false">
      <c r="A231" s="15" t="n">
        <v>6</v>
      </c>
      <c r="B231" s="12" t="s">
        <v>22</v>
      </c>
      <c r="C231" s="13" t="n">
        <v>288</v>
      </c>
      <c r="D231" s="12" t="s">
        <v>309</v>
      </c>
      <c r="E231" s="12" t="s">
        <v>78</v>
      </c>
      <c r="F231" s="14" t="n">
        <v>104726</v>
      </c>
      <c r="G231" s="12" t="n">
        <v>13</v>
      </c>
      <c r="H231" s="12" t="n">
        <v>3696</v>
      </c>
      <c r="I231" s="12" t="n">
        <f aca="false">G231*H231</f>
        <v>48048</v>
      </c>
      <c r="J231" s="14" t="n">
        <f aca="false">(I231/$J$80*10000)+7000</f>
        <v>7480.48</v>
      </c>
      <c r="K231" s="12" t="n">
        <v>2014</v>
      </c>
    </row>
    <row r="232" customFormat="false" ht="15" hidden="false" customHeight="false" outlineLevel="0" collapsed="false">
      <c r="A232" s="15" t="n">
        <v>6</v>
      </c>
      <c r="B232" s="12" t="s">
        <v>20</v>
      </c>
      <c r="C232" s="13" t="n">
        <v>25</v>
      </c>
      <c r="D232" s="12" t="s">
        <v>310</v>
      </c>
      <c r="E232" s="12" t="s">
        <v>68</v>
      </c>
      <c r="F232" s="14" t="n">
        <v>193100</v>
      </c>
      <c r="G232" s="12" t="n">
        <v>18</v>
      </c>
      <c r="H232" s="12" t="n">
        <v>2545</v>
      </c>
      <c r="I232" s="12" t="n">
        <f aca="false">G232*H232</f>
        <v>45810</v>
      </c>
      <c r="J232" s="14" t="n">
        <f aca="false">(I232/$J$80*10000)+7000</f>
        <v>7458.1</v>
      </c>
      <c r="K232" s="12" t="n">
        <v>2011</v>
      </c>
    </row>
    <row r="233" customFormat="false" ht="15" hidden="false" customHeight="false" outlineLevel="0" collapsed="false">
      <c r="A233" s="15" t="n">
        <v>6</v>
      </c>
      <c r="B233" s="12" t="s">
        <v>20</v>
      </c>
      <c r="C233" s="13"/>
      <c r="D233" s="12" t="s">
        <v>65</v>
      </c>
      <c r="E233" s="12" t="s">
        <v>66</v>
      </c>
      <c r="F233" s="14" t="n">
        <v>31906</v>
      </c>
      <c r="G233" s="12" t="n">
        <v>7</v>
      </c>
      <c r="H233" s="12" t="n">
        <v>2545</v>
      </c>
      <c r="I233" s="12" t="n">
        <f aca="false">G233*H233</f>
        <v>17815</v>
      </c>
      <c r="J233" s="14" t="n">
        <f aca="false">(I233/$J$80*10000)+7000</f>
        <v>7178.15</v>
      </c>
      <c r="K233" s="12" t="n">
        <v>2011</v>
      </c>
    </row>
    <row r="234" customFormat="false" ht="15" hidden="false" customHeight="false" outlineLevel="0" collapsed="false">
      <c r="A234" s="5" t="n">
        <v>7</v>
      </c>
      <c r="B234" s="12" t="s">
        <v>22</v>
      </c>
      <c r="C234" s="13" t="n">
        <v>31</v>
      </c>
      <c r="D234" s="12" t="s">
        <v>311</v>
      </c>
      <c r="E234" s="12" t="s">
        <v>82</v>
      </c>
      <c r="F234" s="14" t="n">
        <v>599642</v>
      </c>
      <c r="G234" s="12" t="n">
        <v>34</v>
      </c>
      <c r="H234" s="12" t="n">
        <v>3696</v>
      </c>
      <c r="I234" s="12" t="n">
        <f aca="false">G234*H234</f>
        <v>125664</v>
      </c>
      <c r="J234" s="14" t="n">
        <f aca="false">(I234/$J$80*10000)+7000</f>
        <v>8256.64</v>
      </c>
      <c r="K234" s="12" t="n">
        <v>2014</v>
      </c>
      <c r="L234" s="3" t="n">
        <f aca="false">SUM(I234:I239)</f>
        <v>491568</v>
      </c>
    </row>
    <row r="235" customFormat="false" ht="15" hidden="false" customHeight="false" outlineLevel="0" collapsed="false">
      <c r="A235" s="5" t="n">
        <v>7</v>
      </c>
      <c r="B235" s="12" t="s">
        <v>22</v>
      </c>
      <c r="C235" s="13" t="n">
        <v>46</v>
      </c>
      <c r="D235" s="12" t="s">
        <v>312</v>
      </c>
      <c r="E235" s="12" t="s">
        <v>80</v>
      </c>
      <c r="F235" s="14" t="n">
        <v>407207</v>
      </c>
      <c r="G235" s="12" t="n">
        <v>28</v>
      </c>
      <c r="H235" s="12" t="n">
        <v>3696</v>
      </c>
      <c r="I235" s="12" t="n">
        <f aca="false">G235*H235</f>
        <v>103488</v>
      </c>
      <c r="J235" s="14" t="n">
        <f aca="false">(I235/$J$80*10000)+7000</f>
        <v>8034.88</v>
      </c>
      <c r="K235" s="12" t="n">
        <v>2014</v>
      </c>
    </row>
    <row r="236" customFormat="false" ht="15" hidden="false" customHeight="false" outlineLevel="0" collapsed="false">
      <c r="A236" s="5" t="n">
        <v>7</v>
      </c>
      <c r="B236" s="12" t="s">
        <v>22</v>
      </c>
      <c r="C236" s="13" t="n">
        <v>66</v>
      </c>
      <c r="D236" s="12" t="s">
        <v>313</v>
      </c>
      <c r="E236" s="12" t="s">
        <v>80</v>
      </c>
      <c r="F236" s="14" t="n">
        <v>297640</v>
      </c>
      <c r="G236" s="12" t="n">
        <v>23</v>
      </c>
      <c r="H236" s="12" t="n">
        <v>3696</v>
      </c>
      <c r="I236" s="12" t="n">
        <f aca="false">G236*H236</f>
        <v>85008</v>
      </c>
      <c r="J236" s="14" t="n">
        <f aca="false">(I236/$J$80*10000)+7000</f>
        <v>7850.08</v>
      </c>
      <c r="K236" s="12" t="n">
        <v>2014</v>
      </c>
    </row>
    <row r="237" customFormat="false" ht="15" hidden="false" customHeight="false" outlineLevel="0" collapsed="false">
      <c r="A237" s="5" t="n">
        <v>7</v>
      </c>
      <c r="B237" s="12" t="s">
        <v>22</v>
      </c>
      <c r="C237" s="13" t="n">
        <v>83</v>
      </c>
      <c r="D237" s="12" t="s">
        <v>314</v>
      </c>
      <c r="E237" s="12" t="s">
        <v>82</v>
      </c>
      <c r="F237" s="14" t="n">
        <v>245691</v>
      </c>
      <c r="G237" s="12" t="n">
        <v>21</v>
      </c>
      <c r="H237" s="12" t="n">
        <v>3696</v>
      </c>
      <c r="I237" s="12" t="n">
        <f aca="false">G237*H237</f>
        <v>77616</v>
      </c>
      <c r="J237" s="14" t="n">
        <f aca="false">(I237/$J$80*10000)+7000</f>
        <v>7776.16</v>
      </c>
      <c r="K237" s="12" t="n">
        <v>2014</v>
      </c>
    </row>
    <row r="238" customFormat="false" ht="15" hidden="false" customHeight="false" outlineLevel="0" collapsed="false">
      <c r="A238" s="5" t="n">
        <v>7</v>
      </c>
      <c r="B238" s="12" t="s">
        <v>22</v>
      </c>
      <c r="C238" s="13" t="n">
        <v>254</v>
      </c>
      <c r="D238" s="12" t="s">
        <v>315</v>
      </c>
      <c r="E238" s="12" t="s">
        <v>80</v>
      </c>
      <c r="F238" s="14" t="n">
        <v>111402</v>
      </c>
      <c r="G238" s="12" t="n">
        <v>14</v>
      </c>
      <c r="H238" s="12" t="n">
        <v>3696</v>
      </c>
      <c r="I238" s="12" t="n">
        <f aca="false">G238*H238</f>
        <v>51744</v>
      </c>
      <c r="J238" s="14" t="n">
        <f aca="false">(I238/$J$80*10000)+7000</f>
        <v>7517.44</v>
      </c>
      <c r="K238" s="12" t="n">
        <v>2014</v>
      </c>
    </row>
    <row r="239" customFormat="false" ht="15" hidden="false" customHeight="false" outlineLevel="0" collapsed="false">
      <c r="A239" s="5" t="n">
        <v>7</v>
      </c>
      <c r="B239" s="12" t="s">
        <v>22</v>
      </c>
      <c r="C239" s="13" t="n">
        <v>287</v>
      </c>
      <c r="D239" s="12" t="s">
        <v>316</v>
      </c>
      <c r="E239" s="12" t="s">
        <v>82</v>
      </c>
      <c r="F239" s="14" t="n">
        <v>104891</v>
      </c>
      <c r="G239" s="12" t="n">
        <v>13</v>
      </c>
      <c r="H239" s="12" t="n">
        <v>3696</v>
      </c>
      <c r="I239" s="12" t="n">
        <f aca="false">G239*H239</f>
        <v>48048</v>
      </c>
      <c r="J239" s="14" t="n">
        <f aca="false">(I239/$J$80*10000)+7000</f>
        <v>7480.48</v>
      </c>
      <c r="K239" s="12" t="n">
        <v>2014</v>
      </c>
    </row>
    <row r="240" customFormat="false" ht="15" hidden="false" customHeight="false" outlineLevel="0" collapsed="false">
      <c r="A240" s="5" t="n">
        <v>8</v>
      </c>
      <c r="B240" s="12" t="s">
        <v>22</v>
      </c>
      <c r="C240" s="13" t="n">
        <v>3</v>
      </c>
      <c r="D240" s="12" t="s">
        <v>317</v>
      </c>
      <c r="E240" s="12" t="s">
        <v>84</v>
      </c>
      <c r="F240" s="14" t="n">
        <v>2722389</v>
      </c>
      <c r="G240" s="12" t="n">
        <v>73</v>
      </c>
      <c r="H240" s="12" t="n">
        <v>3696</v>
      </c>
      <c r="I240" s="12" t="n">
        <f aca="false">G240*H240</f>
        <v>269808</v>
      </c>
      <c r="J240" s="14" t="n">
        <f aca="false">(I240/$J$80*10000)+7000</f>
        <v>9698.08</v>
      </c>
      <c r="K240" s="12" t="n">
        <v>2014</v>
      </c>
      <c r="L240" s="3" t="n">
        <f aca="false">SUM(I240:I247)</f>
        <v>672672</v>
      </c>
    </row>
    <row r="241" customFormat="false" ht="15" hidden="false" customHeight="false" outlineLevel="0" collapsed="false">
      <c r="A241" s="5" t="n">
        <v>8</v>
      </c>
      <c r="B241" s="12" t="s">
        <v>22</v>
      </c>
      <c r="C241" s="13" t="n">
        <v>117</v>
      </c>
      <c r="D241" s="12" t="s">
        <v>267</v>
      </c>
      <c r="E241" s="12" t="s">
        <v>84</v>
      </c>
      <c r="F241" s="14" t="n">
        <v>200456</v>
      </c>
      <c r="G241" s="12" t="n">
        <v>19</v>
      </c>
      <c r="H241" s="12" t="n">
        <v>3696</v>
      </c>
      <c r="I241" s="12" t="n">
        <f aca="false">G241*H241</f>
        <v>70224</v>
      </c>
      <c r="J241" s="14" t="n">
        <f aca="false">(I241/$J$80*10000)+7000</f>
        <v>7702.24</v>
      </c>
      <c r="K241" s="12" t="n">
        <v>2014</v>
      </c>
    </row>
    <row r="242" customFormat="false" ht="15" hidden="false" customHeight="false" outlineLevel="0" collapsed="false">
      <c r="A242" s="5" t="n">
        <v>8</v>
      </c>
      <c r="B242" s="12" t="s">
        <v>22</v>
      </c>
      <c r="C242" s="13" t="n">
        <v>175</v>
      </c>
      <c r="D242" s="12" t="s">
        <v>318</v>
      </c>
      <c r="E242" s="12" t="s">
        <v>84</v>
      </c>
      <c r="F242" s="14" t="n">
        <v>149123</v>
      </c>
      <c r="G242" s="12" t="n">
        <v>16</v>
      </c>
      <c r="H242" s="12" t="n">
        <v>3696</v>
      </c>
      <c r="I242" s="12" t="n">
        <f aca="false">G242*H242</f>
        <v>59136</v>
      </c>
      <c r="J242" s="14" t="n">
        <f aca="false">(I242/$J$80*10000)+7000</f>
        <v>7591.36</v>
      </c>
      <c r="K242" s="12" t="n">
        <v>2014</v>
      </c>
    </row>
    <row r="243" customFormat="false" ht="15" hidden="false" customHeight="false" outlineLevel="0" collapsed="false">
      <c r="A243" s="5" t="n">
        <v>8</v>
      </c>
      <c r="B243" s="12" t="s">
        <v>22</v>
      </c>
      <c r="C243" s="13" t="n">
        <v>178</v>
      </c>
      <c r="D243" s="12" t="s">
        <v>319</v>
      </c>
      <c r="E243" s="12" t="s">
        <v>84</v>
      </c>
      <c r="F243" s="14" t="n">
        <v>147928</v>
      </c>
      <c r="G243" s="12" t="n">
        <v>16</v>
      </c>
      <c r="H243" s="12" t="n">
        <v>3696</v>
      </c>
      <c r="I243" s="12" t="n">
        <f aca="false">G243*H243</f>
        <v>59136</v>
      </c>
      <c r="J243" s="14" t="n">
        <f aca="false">(I243/$J$80*10000)+7000</f>
        <v>7591.36</v>
      </c>
      <c r="K243" s="12" t="n">
        <v>2014</v>
      </c>
    </row>
    <row r="244" customFormat="false" ht="15" hidden="false" customHeight="false" outlineLevel="0" collapsed="false">
      <c r="A244" s="5" t="n">
        <v>8</v>
      </c>
      <c r="B244" s="12" t="s">
        <v>22</v>
      </c>
      <c r="C244" s="13" t="n">
        <v>182</v>
      </c>
      <c r="D244" s="12" t="s">
        <v>320</v>
      </c>
      <c r="E244" s="12" t="s">
        <v>84</v>
      </c>
      <c r="F244" s="14" t="n">
        <v>146128</v>
      </c>
      <c r="G244" s="12" t="n">
        <v>16</v>
      </c>
      <c r="H244" s="12" t="n">
        <v>3696</v>
      </c>
      <c r="I244" s="12" t="n">
        <f aca="false">G244*H244</f>
        <v>59136</v>
      </c>
      <c r="J244" s="14" t="n">
        <f aca="false">(I244/$J$80*10000)+7000</f>
        <v>7591.36</v>
      </c>
      <c r="K244" s="12" t="n">
        <v>2014</v>
      </c>
    </row>
    <row r="245" customFormat="false" ht="15" hidden="false" customHeight="false" outlineLevel="0" collapsed="false">
      <c r="A245" s="5" t="n">
        <v>8</v>
      </c>
      <c r="B245" s="12" t="s">
        <v>22</v>
      </c>
      <c r="C245" s="13" t="n">
        <v>237</v>
      </c>
      <c r="D245" s="12" t="s">
        <v>321</v>
      </c>
      <c r="E245" s="12" t="s">
        <v>84</v>
      </c>
      <c r="F245" s="14" t="n">
        <v>116809</v>
      </c>
      <c r="G245" s="12" t="n">
        <v>14</v>
      </c>
      <c r="H245" s="12" t="n">
        <v>3696</v>
      </c>
      <c r="I245" s="12" t="n">
        <f aca="false">G245*H245</f>
        <v>51744</v>
      </c>
      <c r="J245" s="14" t="n">
        <f aca="false">(I245/$J$80*10000)+7000</f>
        <v>7517.44</v>
      </c>
      <c r="K245" s="12" t="n">
        <v>2014</v>
      </c>
    </row>
    <row r="246" customFormat="false" ht="15" hidden="false" customHeight="false" outlineLevel="0" collapsed="false">
      <c r="A246" s="5" t="n">
        <v>8</v>
      </c>
      <c r="B246" s="12" t="s">
        <v>22</v>
      </c>
      <c r="C246" s="13" t="n">
        <v>239</v>
      </c>
      <c r="D246" s="12" t="s">
        <v>279</v>
      </c>
      <c r="E246" s="12" t="s">
        <v>84</v>
      </c>
      <c r="F246" s="14" t="n">
        <v>115828</v>
      </c>
      <c r="G246" s="12" t="n">
        <v>14</v>
      </c>
      <c r="H246" s="12" t="n">
        <v>3696</v>
      </c>
      <c r="I246" s="12" t="n">
        <f aca="false">G246*H246</f>
        <v>51744</v>
      </c>
      <c r="J246" s="14" t="n">
        <f aca="false">(I246/$J$80*10000)+7000</f>
        <v>7517.44</v>
      </c>
      <c r="K246" s="12" t="n">
        <v>2014</v>
      </c>
    </row>
    <row r="247" customFormat="false" ht="15" hidden="false" customHeight="false" outlineLevel="0" collapsed="false">
      <c r="A247" s="5" t="n">
        <v>8</v>
      </c>
      <c r="B247" s="12" t="s">
        <v>22</v>
      </c>
      <c r="C247" s="13" t="n">
        <v>256</v>
      </c>
      <c r="D247" s="12" t="s">
        <v>322</v>
      </c>
      <c r="E247" s="12" t="s">
        <v>84</v>
      </c>
      <c r="F247" s="14" t="n">
        <v>111117</v>
      </c>
      <c r="G247" s="12" t="n">
        <v>14</v>
      </c>
      <c r="H247" s="12" t="n">
        <v>3696</v>
      </c>
      <c r="I247" s="12" t="n">
        <f aca="false">G247*H247</f>
        <v>51744</v>
      </c>
      <c r="J247" s="14" t="n">
        <f aca="false">(I247/$J$80*10000)+7000</f>
        <v>7517.44</v>
      </c>
      <c r="K247" s="12" t="n">
        <v>2014</v>
      </c>
    </row>
    <row r="248" customFormat="false" ht="15" hidden="false" customHeight="false" outlineLevel="0" collapsed="false">
      <c r="A248" s="5" t="n">
        <v>9</v>
      </c>
      <c r="B248" s="12" t="s">
        <v>22</v>
      </c>
      <c r="C248" s="13" t="n">
        <v>37</v>
      </c>
      <c r="D248" s="12" t="s">
        <v>303</v>
      </c>
      <c r="E248" s="12" t="s">
        <v>90</v>
      </c>
      <c r="F248" s="14" t="n">
        <v>470800</v>
      </c>
      <c r="G248" s="12" t="n">
        <v>30</v>
      </c>
      <c r="H248" s="12" t="n">
        <v>3696</v>
      </c>
      <c r="I248" s="12" t="n">
        <f aca="false">G248*H248</f>
        <v>110880</v>
      </c>
      <c r="J248" s="14" t="n">
        <f aca="false">(I248/$J$80*10000)+7000</f>
        <v>8108.8</v>
      </c>
      <c r="K248" s="12" t="n">
        <v>2014</v>
      </c>
      <c r="L248" s="3" t="n">
        <f aca="false">SUM(I248:I256)</f>
        <v>609840</v>
      </c>
    </row>
    <row r="249" customFormat="false" ht="15" hidden="false" customHeight="false" outlineLevel="0" collapsed="false">
      <c r="A249" s="5" t="n">
        <v>9</v>
      </c>
      <c r="B249" s="12" t="s">
        <v>22</v>
      </c>
      <c r="C249" s="13" t="n">
        <v>60</v>
      </c>
      <c r="D249" s="12" t="s">
        <v>323</v>
      </c>
      <c r="E249" s="12" t="s">
        <v>90</v>
      </c>
      <c r="F249" s="14" t="n">
        <v>317419</v>
      </c>
      <c r="G249" s="12" t="n">
        <v>24</v>
      </c>
      <c r="H249" s="12" t="n">
        <v>3696</v>
      </c>
      <c r="I249" s="12" t="n">
        <f aca="false">G249*H249</f>
        <v>88704</v>
      </c>
      <c r="J249" s="14" t="n">
        <f aca="false">(I249/$J$80*10000)+7000</f>
        <v>7887.04</v>
      </c>
      <c r="K249" s="12" t="n">
        <v>2014</v>
      </c>
    </row>
    <row r="250" customFormat="false" ht="15" hidden="false" customHeight="false" outlineLevel="0" collapsed="false">
      <c r="A250" s="5" t="n">
        <v>9</v>
      </c>
      <c r="B250" s="12" t="s">
        <v>22</v>
      </c>
      <c r="C250" s="13" t="n">
        <v>107</v>
      </c>
      <c r="D250" s="12" t="s">
        <v>324</v>
      </c>
      <c r="E250" s="12" t="s">
        <v>88</v>
      </c>
      <c r="F250" s="14" t="n">
        <v>209220</v>
      </c>
      <c r="G250" s="12" t="n">
        <v>19</v>
      </c>
      <c r="H250" s="12" t="n">
        <v>3696</v>
      </c>
      <c r="I250" s="12" t="n">
        <f aca="false">G250*H250</f>
        <v>70224</v>
      </c>
      <c r="J250" s="14" t="n">
        <f aca="false">(I250/$J$80*10000)+7000</f>
        <v>7702.24</v>
      </c>
      <c r="K250" s="12" t="n">
        <v>2014</v>
      </c>
    </row>
    <row r="251" customFormat="false" ht="15" hidden="false" customHeight="false" outlineLevel="0" collapsed="false">
      <c r="A251" s="5" t="n">
        <v>9</v>
      </c>
      <c r="B251" s="12" t="s">
        <v>22</v>
      </c>
      <c r="C251" s="13" t="n">
        <v>122</v>
      </c>
      <c r="D251" s="12" t="s">
        <v>325</v>
      </c>
      <c r="E251" s="12" t="s">
        <v>86</v>
      </c>
      <c r="F251" s="14" t="n">
        <v>197706</v>
      </c>
      <c r="G251" s="12" t="n">
        <v>19</v>
      </c>
      <c r="H251" s="12" t="n">
        <v>3696</v>
      </c>
      <c r="I251" s="12" t="n">
        <f aca="false">G251*H251</f>
        <v>70224</v>
      </c>
      <c r="J251" s="14" t="n">
        <f aca="false">(I251/$J$80*10000)+7000</f>
        <v>7702.24</v>
      </c>
      <c r="K251" s="12" t="n">
        <v>2014</v>
      </c>
    </row>
    <row r="252" customFormat="false" ht="15" hidden="false" customHeight="false" outlineLevel="0" collapsed="false">
      <c r="A252" s="5" t="n">
        <v>9</v>
      </c>
      <c r="B252" s="12" t="s">
        <v>22</v>
      </c>
      <c r="C252" s="13" t="n">
        <v>152</v>
      </c>
      <c r="D252" s="12" t="s">
        <v>321</v>
      </c>
      <c r="E252" s="12" t="s">
        <v>90</v>
      </c>
      <c r="F252" s="14" t="n">
        <v>165378</v>
      </c>
      <c r="G252" s="12" t="n">
        <v>17</v>
      </c>
      <c r="H252" s="12" t="n">
        <v>3696</v>
      </c>
      <c r="I252" s="12" t="n">
        <f aca="false">G252*H252</f>
        <v>62832</v>
      </c>
      <c r="J252" s="14" t="n">
        <f aca="false">(I252/$J$80*10000)+7000</f>
        <v>7628.32</v>
      </c>
      <c r="K252" s="12" t="n">
        <v>2014</v>
      </c>
    </row>
    <row r="253" customFormat="false" ht="15" hidden="false" customHeight="false" outlineLevel="0" collapsed="false">
      <c r="A253" s="5" t="n">
        <v>9</v>
      </c>
      <c r="B253" s="12" t="s">
        <v>22</v>
      </c>
      <c r="C253" s="13" t="n">
        <v>207</v>
      </c>
      <c r="D253" s="12" t="s">
        <v>326</v>
      </c>
      <c r="E253" s="12" t="s">
        <v>88</v>
      </c>
      <c r="F253" s="14" t="n">
        <v>129195</v>
      </c>
      <c r="G253" s="12" t="n">
        <v>15</v>
      </c>
      <c r="H253" s="12" t="n">
        <v>3696</v>
      </c>
      <c r="I253" s="12" t="n">
        <f aca="false">G253*H253</f>
        <v>55440</v>
      </c>
      <c r="J253" s="14" t="n">
        <f aca="false">(I253/$J$80*10000)+7000</f>
        <v>7554.4</v>
      </c>
      <c r="K253" s="12" t="n">
        <v>2014</v>
      </c>
    </row>
    <row r="254" customFormat="false" ht="15" hidden="false" customHeight="false" outlineLevel="0" collapsed="false">
      <c r="A254" s="5" t="n">
        <v>9</v>
      </c>
      <c r="B254" s="12" t="s">
        <v>22</v>
      </c>
      <c r="C254" s="13" t="n">
        <v>235</v>
      </c>
      <c r="D254" s="12" t="s">
        <v>327</v>
      </c>
      <c r="E254" s="12" t="s">
        <v>90</v>
      </c>
      <c r="F254" s="14" t="n">
        <v>117494</v>
      </c>
      <c r="G254" s="12" t="n">
        <v>14</v>
      </c>
      <c r="H254" s="12" t="n">
        <v>3696</v>
      </c>
      <c r="I254" s="12" t="n">
        <f aca="false">G254*H254</f>
        <v>51744</v>
      </c>
      <c r="J254" s="14" t="n">
        <f aca="false">(I254/$J$80*10000)+7000</f>
        <v>7517.44</v>
      </c>
      <c r="K254" s="12" t="n">
        <v>2014</v>
      </c>
    </row>
    <row r="255" customFormat="false" ht="15" hidden="false" customHeight="false" outlineLevel="0" collapsed="false">
      <c r="A255" s="5" t="n">
        <v>9</v>
      </c>
      <c r="B255" s="12" t="s">
        <v>22</v>
      </c>
      <c r="C255" s="13" t="n">
        <v>236</v>
      </c>
      <c r="D255" s="12" t="s">
        <v>328</v>
      </c>
      <c r="E255" s="12" t="s">
        <v>90</v>
      </c>
      <c r="F255" s="14" t="n">
        <v>116906</v>
      </c>
      <c r="G255" s="12" t="n">
        <v>14</v>
      </c>
      <c r="H255" s="12" t="n">
        <v>3696</v>
      </c>
      <c r="I255" s="12" t="n">
        <f aca="false">G255*H255</f>
        <v>51744</v>
      </c>
      <c r="J255" s="14" t="n">
        <f aca="false">(I255/$J$80*10000)+7000</f>
        <v>7517.44</v>
      </c>
      <c r="K255" s="12" t="n">
        <v>2014</v>
      </c>
    </row>
    <row r="256" customFormat="false" ht="15" hidden="false" customHeight="false" outlineLevel="0" collapsed="false">
      <c r="A256" s="5" t="n">
        <v>9</v>
      </c>
      <c r="B256" s="12" t="s">
        <v>22</v>
      </c>
      <c r="C256" s="13" t="n">
        <v>298</v>
      </c>
      <c r="D256" s="12" t="s">
        <v>329</v>
      </c>
      <c r="E256" s="12" t="s">
        <v>88</v>
      </c>
      <c r="F256" s="14" t="n">
        <v>102448</v>
      </c>
      <c r="G256" s="12" t="n">
        <v>13</v>
      </c>
      <c r="H256" s="12" t="n">
        <v>3696</v>
      </c>
      <c r="I256" s="12" t="n">
        <f aca="false">G256*H256</f>
        <v>48048</v>
      </c>
      <c r="J256" s="14" t="n">
        <f aca="false">(I256/$J$80*10000)+7000</f>
        <v>7480.48</v>
      </c>
      <c r="K256" s="12" t="n">
        <v>2014</v>
      </c>
    </row>
    <row r="257" customFormat="false" ht="15" hidden="false" customHeight="false" outlineLevel="0" collapsed="false">
      <c r="A257" s="5" t="n">
        <v>10</v>
      </c>
      <c r="B257" s="12" t="s">
        <v>22</v>
      </c>
      <c r="C257" s="13" t="n">
        <v>50</v>
      </c>
      <c r="D257" s="12" t="s">
        <v>330</v>
      </c>
      <c r="E257" s="12" t="s">
        <v>94</v>
      </c>
      <c r="F257" s="14" t="n">
        <v>384320</v>
      </c>
      <c r="G257" s="12" t="n">
        <v>27</v>
      </c>
      <c r="H257" s="12" t="n">
        <v>3696</v>
      </c>
      <c r="I257" s="12" t="n">
        <f aca="false">G257*H257</f>
        <v>99792</v>
      </c>
      <c r="J257" s="14" t="n">
        <f aca="false">(I257/$J$80*10000)+7000</f>
        <v>7997.92</v>
      </c>
      <c r="K257" s="12" t="n">
        <v>2014</v>
      </c>
      <c r="L257" s="3" t="n">
        <f aca="false">SUM(I257:I266)</f>
        <v>705936</v>
      </c>
    </row>
    <row r="258" customFormat="false" ht="15" hidden="false" customHeight="false" outlineLevel="0" collapsed="false">
      <c r="A258" s="5" t="n">
        <v>10</v>
      </c>
      <c r="B258" s="12" t="s">
        <v>22</v>
      </c>
      <c r="C258" s="13" t="n">
        <v>97</v>
      </c>
      <c r="D258" s="12" t="s">
        <v>331</v>
      </c>
      <c r="E258" s="12" t="s">
        <v>94</v>
      </c>
      <c r="F258" s="14" t="n">
        <v>228895</v>
      </c>
      <c r="G258" s="12" t="n">
        <v>20</v>
      </c>
      <c r="H258" s="12" t="n">
        <v>3696</v>
      </c>
      <c r="I258" s="12" t="n">
        <f aca="false">G258*H258</f>
        <v>73920</v>
      </c>
      <c r="J258" s="14" t="n">
        <f aca="false">(I258/$J$80*10000)+7000</f>
        <v>7739.2</v>
      </c>
      <c r="K258" s="12" t="n">
        <v>2014</v>
      </c>
    </row>
    <row r="259" customFormat="false" ht="15" hidden="false" customHeight="false" outlineLevel="0" collapsed="false">
      <c r="A259" s="5" t="n">
        <v>10</v>
      </c>
      <c r="B259" s="12" t="s">
        <v>22</v>
      </c>
      <c r="C259" s="13" t="n">
        <v>104</v>
      </c>
      <c r="D259" s="12" t="s">
        <v>332</v>
      </c>
      <c r="E259" s="12" t="s">
        <v>92</v>
      </c>
      <c r="F259" s="14" t="n">
        <v>212247</v>
      </c>
      <c r="G259" s="12" t="n">
        <v>20</v>
      </c>
      <c r="H259" s="12" t="n">
        <v>3696</v>
      </c>
      <c r="I259" s="12" t="n">
        <f aca="false">G259*H259</f>
        <v>73920</v>
      </c>
      <c r="J259" s="14" t="n">
        <f aca="false">(I259/$J$80*10000)+7000</f>
        <v>7739.2</v>
      </c>
      <c r="K259" s="12" t="n">
        <v>2014</v>
      </c>
    </row>
    <row r="260" customFormat="false" ht="15" hidden="false" customHeight="false" outlineLevel="0" collapsed="false">
      <c r="A260" s="5" t="n">
        <v>10</v>
      </c>
      <c r="B260" s="12" t="s">
        <v>22</v>
      </c>
      <c r="C260" s="13" t="n">
        <v>116</v>
      </c>
      <c r="D260" s="12" t="s">
        <v>333</v>
      </c>
      <c r="E260" s="12" t="s">
        <v>92</v>
      </c>
      <c r="F260" s="14" t="n">
        <v>200481</v>
      </c>
      <c r="G260" s="12" t="n">
        <v>19</v>
      </c>
      <c r="H260" s="12" t="n">
        <v>3696</v>
      </c>
      <c r="I260" s="12" t="n">
        <f aca="false">G260*H260</f>
        <v>70224</v>
      </c>
      <c r="J260" s="14" t="n">
        <f aca="false">(I260/$J$80*10000)+7000</f>
        <v>7702.24</v>
      </c>
      <c r="K260" s="12" t="n">
        <v>2014</v>
      </c>
    </row>
    <row r="261" customFormat="false" ht="15" hidden="false" customHeight="false" outlineLevel="0" collapsed="false">
      <c r="A261" s="5" t="n">
        <v>10</v>
      </c>
      <c r="B261" s="12" t="s">
        <v>22</v>
      </c>
      <c r="C261" s="13" t="n">
        <v>120</v>
      </c>
      <c r="D261" s="12" t="s">
        <v>334</v>
      </c>
      <c r="E261" s="12" t="s">
        <v>94</v>
      </c>
      <c r="F261" s="14" t="n">
        <v>198242</v>
      </c>
      <c r="G261" s="12" t="n">
        <v>19</v>
      </c>
      <c r="H261" s="12" t="n">
        <v>3696</v>
      </c>
      <c r="I261" s="12" t="n">
        <f aca="false">G261*H261</f>
        <v>70224</v>
      </c>
      <c r="J261" s="14" t="n">
        <f aca="false">(I261/$J$80*10000)+7000</f>
        <v>7702.24</v>
      </c>
      <c r="K261" s="12" t="n">
        <v>2014</v>
      </c>
    </row>
    <row r="262" customFormat="false" ht="15" hidden="false" customHeight="false" outlineLevel="0" collapsed="false">
      <c r="A262" s="5" t="n">
        <v>10</v>
      </c>
      <c r="B262" s="12" t="s">
        <v>22</v>
      </c>
      <c r="C262" s="13" t="n">
        <v>125</v>
      </c>
      <c r="D262" s="12" t="s">
        <v>335</v>
      </c>
      <c r="E262" s="12" t="s">
        <v>92</v>
      </c>
      <c r="F262" s="14" t="n">
        <v>194675</v>
      </c>
      <c r="G262" s="12" t="n">
        <v>19</v>
      </c>
      <c r="H262" s="12" t="n">
        <v>3696</v>
      </c>
      <c r="I262" s="12" t="n">
        <f aca="false">G262*H262</f>
        <v>70224</v>
      </c>
      <c r="J262" s="14" t="n">
        <f aca="false">(I262/$J$80*10000)+7000</f>
        <v>7702.24</v>
      </c>
      <c r="K262" s="12" t="n">
        <v>2014</v>
      </c>
    </row>
    <row r="263" customFormat="false" ht="15" hidden="false" customHeight="false" outlineLevel="0" collapsed="false">
      <c r="A263" s="5" t="n">
        <v>10</v>
      </c>
      <c r="B263" s="12" t="s">
        <v>22</v>
      </c>
      <c r="C263" s="13" t="n">
        <v>129</v>
      </c>
      <c r="D263" s="12" t="s">
        <v>336</v>
      </c>
      <c r="E263" s="12" t="s">
        <v>92</v>
      </c>
      <c r="F263" s="14" t="n">
        <v>188226</v>
      </c>
      <c r="G263" s="12" t="n">
        <v>18</v>
      </c>
      <c r="H263" s="12" t="n">
        <v>3696</v>
      </c>
      <c r="I263" s="12" t="n">
        <f aca="false">G263*H263</f>
        <v>66528</v>
      </c>
      <c r="J263" s="14" t="n">
        <f aca="false">(I263/$J$80*10000)+7000</f>
        <v>7665.28</v>
      </c>
      <c r="K263" s="12" t="n">
        <v>2014</v>
      </c>
    </row>
    <row r="264" customFormat="false" ht="15" hidden="false" customHeight="false" outlineLevel="0" collapsed="false">
      <c r="A264" s="5" t="n">
        <v>10</v>
      </c>
      <c r="B264" s="12" t="s">
        <v>22</v>
      </c>
      <c r="C264" s="13" t="n">
        <v>148</v>
      </c>
      <c r="D264" s="12" t="s">
        <v>337</v>
      </c>
      <c r="E264" s="12" t="s">
        <v>96</v>
      </c>
      <c r="F264" s="14" t="n">
        <v>171155</v>
      </c>
      <c r="G264" s="12" t="n">
        <v>18</v>
      </c>
      <c r="H264" s="12" t="n">
        <v>3696</v>
      </c>
      <c r="I264" s="12" t="n">
        <f aca="false">G264*H264</f>
        <v>66528</v>
      </c>
      <c r="J264" s="14" t="n">
        <f aca="false">(I264/$J$80*10000)+7000</f>
        <v>7665.28</v>
      </c>
      <c r="K264" s="12" t="n">
        <v>2014</v>
      </c>
    </row>
    <row r="265" customFormat="false" ht="15" hidden="false" customHeight="false" outlineLevel="0" collapsed="false">
      <c r="A265" s="5" t="n">
        <v>10</v>
      </c>
      <c r="B265" s="12" t="s">
        <v>22</v>
      </c>
      <c r="C265" s="13" t="n">
        <v>191</v>
      </c>
      <c r="D265" s="12" t="s">
        <v>338</v>
      </c>
      <c r="E265" s="12" t="s">
        <v>94</v>
      </c>
      <c r="F265" s="14" t="n">
        <v>139500</v>
      </c>
      <c r="G265" s="12" t="n">
        <v>16</v>
      </c>
      <c r="H265" s="12" t="n">
        <v>3696</v>
      </c>
      <c r="I265" s="12" t="n">
        <f aca="false">G265*H265</f>
        <v>59136</v>
      </c>
      <c r="J265" s="14" t="n">
        <f aca="false">(I265/$J$80*10000)+7000</f>
        <v>7591.36</v>
      </c>
      <c r="K265" s="12" t="n">
        <v>2014</v>
      </c>
    </row>
    <row r="266" customFormat="false" ht="15" hidden="false" customHeight="false" outlineLevel="0" collapsed="false">
      <c r="A266" s="5" t="n">
        <v>10</v>
      </c>
      <c r="B266" s="12" t="s">
        <v>22</v>
      </c>
      <c r="C266" s="13" t="n">
        <v>220</v>
      </c>
      <c r="D266" s="12" t="s">
        <v>339</v>
      </c>
      <c r="E266" s="12" t="s">
        <v>94</v>
      </c>
      <c r="F266" s="14" t="n">
        <v>126066</v>
      </c>
      <c r="G266" s="12" t="n">
        <v>15</v>
      </c>
      <c r="H266" s="12" t="n">
        <v>3696</v>
      </c>
      <c r="I266" s="12" t="n">
        <f aca="false">G266*H266</f>
        <v>55440</v>
      </c>
      <c r="J266" s="14" t="n">
        <f aca="false">(I266/$J$80*10000)+7000</f>
        <v>7554.4</v>
      </c>
      <c r="K266" s="12" t="n">
        <v>2014</v>
      </c>
    </row>
    <row r="267" customFormat="false" ht="15" hidden="false" customHeight="false" outlineLevel="0" collapsed="false">
      <c r="A267" s="5" t="n">
        <v>11</v>
      </c>
      <c r="B267" s="12" t="s">
        <v>22</v>
      </c>
      <c r="C267" s="13" t="n">
        <v>4</v>
      </c>
      <c r="D267" s="12" t="s">
        <v>340</v>
      </c>
      <c r="E267" s="12" t="s">
        <v>98</v>
      </c>
      <c r="F267" s="14" t="n">
        <v>2239558</v>
      </c>
      <c r="G267" s="12" t="n">
        <v>66</v>
      </c>
      <c r="H267" s="12" t="n">
        <v>3696</v>
      </c>
      <c r="I267" s="12" t="n">
        <f aca="false">G267*H267</f>
        <v>243936</v>
      </c>
      <c r="J267" s="14" t="n">
        <f aca="false">(I267/$J$80*10000)+7000</f>
        <v>9439.36</v>
      </c>
      <c r="K267" s="12" t="n">
        <v>2014</v>
      </c>
      <c r="L267" s="3" t="n">
        <f aca="false">SUM(I267:I303)</f>
        <v>2986368</v>
      </c>
    </row>
    <row r="268" customFormat="false" ht="15" hidden="false" customHeight="false" outlineLevel="0" collapsed="false">
      <c r="A268" s="5" t="n">
        <v>11</v>
      </c>
      <c r="B268" s="12" t="s">
        <v>22</v>
      </c>
      <c r="C268" s="13" t="n">
        <v>7</v>
      </c>
      <c r="D268" s="12" t="s">
        <v>341</v>
      </c>
      <c r="E268" s="12" t="s">
        <v>98</v>
      </c>
      <c r="F268" s="14" t="n">
        <v>1436697</v>
      </c>
      <c r="G268" s="12" t="n">
        <v>53</v>
      </c>
      <c r="H268" s="12" t="n">
        <v>3696</v>
      </c>
      <c r="I268" s="12" t="n">
        <f aca="false">G268*H268</f>
        <v>195888</v>
      </c>
      <c r="J268" s="14" t="n">
        <f aca="false">(I268/$J$80*10000)+7000</f>
        <v>8958.88</v>
      </c>
      <c r="K268" s="12" t="n">
        <v>2014</v>
      </c>
    </row>
    <row r="269" customFormat="false" ht="15" hidden="false" customHeight="false" outlineLevel="0" collapsed="false">
      <c r="A269" s="5" t="n">
        <v>11</v>
      </c>
      <c r="B269" s="12" t="s">
        <v>22</v>
      </c>
      <c r="C269" s="13" t="n">
        <v>9</v>
      </c>
      <c r="D269" s="12" t="s">
        <v>342</v>
      </c>
      <c r="E269" s="12" t="s">
        <v>98</v>
      </c>
      <c r="F269" s="14" t="n">
        <v>1281047</v>
      </c>
      <c r="G269" s="12" t="n">
        <v>50</v>
      </c>
      <c r="H269" s="12" t="n">
        <v>3696</v>
      </c>
      <c r="I269" s="12" t="n">
        <f aca="false">G269*H269</f>
        <v>184800</v>
      </c>
      <c r="J269" s="14" t="n">
        <f aca="false">(I269/$J$80*10000)+7000</f>
        <v>8848</v>
      </c>
      <c r="K269" s="12" t="n">
        <v>2014</v>
      </c>
    </row>
    <row r="270" customFormat="false" ht="15" hidden="false" customHeight="false" outlineLevel="0" collapsed="false">
      <c r="A270" s="5" t="n">
        <v>11</v>
      </c>
      <c r="B270" s="12" t="s">
        <v>22</v>
      </c>
      <c r="C270" s="13" t="n">
        <v>11</v>
      </c>
      <c r="D270" s="12" t="s">
        <v>343</v>
      </c>
      <c r="E270" s="12" t="s">
        <v>98</v>
      </c>
      <c r="F270" s="14" t="n">
        <v>912791</v>
      </c>
      <c r="G270" s="12" t="n">
        <v>42</v>
      </c>
      <c r="H270" s="12" t="n">
        <v>3696</v>
      </c>
      <c r="I270" s="12" t="n">
        <f aca="false">G270*H270</f>
        <v>155232</v>
      </c>
      <c r="J270" s="14" t="n">
        <f aca="false">(I270/$J$80*10000)+7000</f>
        <v>8552.32</v>
      </c>
      <c r="K270" s="12" t="n">
        <v>2014</v>
      </c>
    </row>
    <row r="271" customFormat="false" ht="15" hidden="false" customHeight="false" outlineLevel="0" collapsed="false">
      <c r="A271" s="5" t="n">
        <v>11</v>
      </c>
      <c r="B271" s="12" t="s">
        <v>22</v>
      </c>
      <c r="C271" s="13" t="n">
        <v>16</v>
      </c>
      <c r="D271" s="12" t="s">
        <v>344</v>
      </c>
      <c r="E271" s="12" t="s">
        <v>98</v>
      </c>
      <c r="F271" s="14" t="n">
        <v>812238</v>
      </c>
      <c r="G271" s="12" t="n">
        <v>39</v>
      </c>
      <c r="H271" s="12" t="n">
        <v>3696</v>
      </c>
      <c r="I271" s="12" t="n">
        <f aca="false">G271*H271</f>
        <v>144144</v>
      </c>
      <c r="J271" s="14" t="n">
        <f aca="false">(I271/$J$80*10000)+7000</f>
        <v>8441.44</v>
      </c>
      <c r="K271" s="12" t="n">
        <v>2014</v>
      </c>
    </row>
    <row r="272" customFormat="false" ht="15" hidden="false" customHeight="false" outlineLevel="0" collapsed="false">
      <c r="A272" s="5" t="n">
        <v>11</v>
      </c>
      <c r="B272" s="12" t="s">
        <v>22</v>
      </c>
      <c r="C272" s="13" t="n">
        <v>19</v>
      </c>
      <c r="D272" s="12" t="s">
        <v>345</v>
      </c>
      <c r="E272" s="12" t="s">
        <v>98</v>
      </c>
      <c r="F272" s="14" t="n">
        <v>679036</v>
      </c>
      <c r="G272" s="12" t="n">
        <v>36</v>
      </c>
      <c r="H272" s="12" t="n">
        <v>3696</v>
      </c>
      <c r="I272" s="12" t="n">
        <f aca="false">G272*H272</f>
        <v>133056</v>
      </c>
      <c r="J272" s="14" t="n">
        <f aca="false">(I272/$J$80*10000)+7000</f>
        <v>8330.56</v>
      </c>
      <c r="K272" s="12" t="n">
        <v>2014</v>
      </c>
    </row>
    <row r="273" customFormat="false" ht="15" hidden="false" customHeight="false" outlineLevel="0" collapsed="false">
      <c r="A273" s="5" t="n">
        <v>11</v>
      </c>
      <c r="B273" s="12" t="s">
        <v>22</v>
      </c>
      <c r="C273" s="13" t="n">
        <v>51</v>
      </c>
      <c r="D273" s="12" t="s">
        <v>346</v>
      </c>
      <c r="E273" s="12" t="s">
        <v>98</v>
      </c>
      <c r="F273" s="14" t="n">
        <v>383204</v>
      </c>
      <c r="G273" s="12" t="n">
        <v>27</v>
      </c>
      <c r="H273" s="12" t="n">
        <v>3696</v>
      </c>
      <c r="I273" s="12" t="n">
        <f aca="false">G273*H273</f>
        <v>99792</v>
      </c>
      <c r="J273" s="14" t="n">
        <f aca="false">(I273/$J$80*10000)+7000</f>
        <v>7997.92</v>
      </c>
      <c r="K273" s="12" t="n">
        <v>2014</v>
      </c>
    </row>
    <row r="274" customFormat="false" ht="15" hidden="false" customHeight="false" outlineLevel="0" collapsed="false">
      <c r="A274" s="5" t="n">
        <v>11</v>
      </c>
      <c r="B274" s="12" t="s">
        <v>22</v>
      </c>
      <c r="C274" s="13" t="n">
        <v>58</v>
      </c>
      <c r="D274" s="12" t="s">
        <v>347</v>
      </c>
      <c r="E274" s="12" t="s">
        <v>98</v>
      </c>
      <c r="F274" s="14" t="n">
        <v>320434</v>
      </c>
      <c r="G274" s="12" t="n">
        <v>24</v>
      </c>
      <c r="H274" s="12" t="n">
        <v>3696</v>
      </c>
      <c r="I274" s="12" t="n">
        <f aca="false">G274*H274</f>
        <v>88704</v>
      </c>
      <c r="J274" s="14" t="n">
        <f aca="false">(I274/$J$80*10000)+7000</f>
        <v>7887.04</v>
      </c>
      <c r="K274" s="12" t="n">
        <v>2014</v>
      </c>
    </row>
    <row r="275" customFormat="false" ht="15" hidden="false" customHeight="false" outlineLevel="0" collapsed="false">
      <c r="A275" s="5" t="n">
        <v>11</v>
      </c>
      <c r="B275" s="12" t="s">
        <v>22</v>
      </c>
      <c r="C275" s="13" t="n">
        <v>70</v>
      </c>
      <c r="D275" s="12" t="s">
        <v>348</v>
      </c>
      <c r="E275" s="12" t="s">
        <v>98</v>
      </c>
      <c r="F275" s="14" t="n">
        <v>278480</v>
      </c>
      <c r="G275" s="12" t="n">
        <v>23</v>
      </c>
      <c r="H275" s="12" t="n">
        <v>3696</v>
      </c>
      <c r="I275" s="12" t="n">
        <f aca="false">G275*H275</f>
        <v>85008</v>
      </c>
      <c r="J275" s="14" t="n">
        <f aca="false">(I275/$J$80*10000)+7000</f>
        <v>7850.08</v>
      </c>
      <c r="K275" s="12" t="n">
        <v>2014</v>
      </c>
    </row>
    <row r="276" customFormat="false" ht="15" hidden="false" customHeight="false" outlineLevel="0" collapsed="false">
      <c r="A276" s="5" t="n">
        <v>11</v>
      </c>
      <c r="B276" s="12" t="s">
        <v>22</v>
      </c>
      <c r="C276" s="13" t="n">
        <v>80</v>
      </c>
      <c r="D276" s="12" t="s">
        <v>349</v>
      </c>
      <c r="E276" s="12" t="s">
        <v>98</v>
      </c>
      <c r="F276" s="14" t="n">
        <v>252309</v>
      </c>
      <c r="G276" s="12" t="n">
        <v>21</v>
      </c>
      <c r="H276" s="12" t="n">
        <v>3696</v>
      </c>
      <c r="I276" s="12" t="n">
        <f aca="false">G276*H276</f>
        <v>77616</v>
      </c>
      <c r="J276" s="14" t="n">
        <f aca="false">(I276/$J$80*10000)+7000</f>
        <v>7776.16</v>
      </c>
      <c r="K276" s="12" t="n">
        <v>2014</v>
      </c>
    </row>
    <row r="277" customFormat="false" ht="15" hidden="false" customHeight="false" outlineLevel="0" collapsed="false">
      <c r="A277" s="5" t="n">
        <v>11</v>
      </c>
      <c r="B277" s="12" t="s">
        <v>22</v>
      </c>
      <c r="C277" s="13" t="n">
        <v>85</v>
      </c>
      <c r="D277" s="12" t="s">
        <v>350</v>
      </c>
      <c r="E277" s="12" t="s">
        <v>98</v>
      </c>
      <c r="F277" s="14" t="n">
        <v>243839</v>
      </c>
      <c r="G277" s="12" t="n">
        <v>21</v>
      </c>
      <c r="H277" s="12" t="n">
        <v>3696</v>
      </c>
      <c r="I277" s="12" t="n">
        <f aca="false">G277*H277</f>
        <v>77616</v>
      </c>
      <c r="J277" s="14" t="n">
        <f aca="false">(I277/$J$80*10000)+7000</f>
        <v>7776.16</v>
      </c>
      <c r="K277" s="12" t="n">
        <v>2014</v>
      </c>
    </row>
    <row r="278" customFormat="false" ht="15" hidden="false" customHeight="false" outlineLevel="0" collapsed="false">
      <c r="A278" s="5" t="n">
        <v>11</v>
      </c>
      <c r="B278" s="12" t="s">
        <v>22</v>
      </c>
      <c r="C278" s="13" t="n">
        <v>91</v>
      </c>
      <c r="D278" s="12" t="s">
        <v>351</v>
      </c>
      <c r="E278" s="12" t="s">
        <v>98</v>
      </c>
      <c r="F278" s="14" t="n">
        <v>235501</v>
      </c>
      <c r="G278" s="12" t="n">
        <v>21</v>
      </c>
      <c r="H278" s="12" t="n">
        <v>3696</v>
      </c>
      <c r="I278" s="12" t="n">
        <f aca="false">G278*H278</f>
        <v>77616</v>
      </c>
      <c r="J278" s="14" t="n">
        <f aca="false">(I278/$J$80*10000)+7000</f>
        <v>7776.16</v>
      </c>
      <c r="K278" s="12" t="n">
        <v>2014</v>
      </c>
    </row>
    <row r="279" customFormat="false" ht="15" hidden="false" customHeight="false" outlineLevel="0" collapsed="false">
      <c r="A279" s="5" t="n">
        <v>11</v>
      </c>
      <c r="B279" s="12" t="s">
        <v>22</v>
      </c>
      <c r="C279" s="13" t="n">
        <v>93</v>
      </c>
      <c r="D279" s="12" t="s">
        <v>352</v>
      </c>
      <c r="E279" s="12" t="s">
        <v>98</v>
      </c>
      <c r="F279" s="14" t="n">
        <v>232406</v>
      </c>
      <c r="G279" s="12" t="n">
        <v>21</v>
      </c>
      <c r="H279" s="12" t="n">
        <v>3696</v>
      </c>
      <c r="I279" s="12" t="n">
        <f aca="false">G279*H279</f>
        <v>77616</v>
      </c>
      <c r="J279" s="14" t="n">
        <f aca="false">(I279/$J$80*10000)+7000</f>
        <v>7776.16</v>
      </c>
      <c r="K279" s="12" t="n">
        <v>2014</v>
      </c>
    </row>
    <row r="280" customFormat="false" ht="15" hidden="false" customHeight="false" outlineLevel="0" collapsed="false">
      <c r="A280" s="5" t="n">
        <v>11</v>
      </c>
      <c r="B280" s="12" t="s">
        <v>22</v>
      </c>
      <c r="C280" s="13" t="n">
        <v>123</v>
      </c>
      <c r="D280" s="12" t="s">
        <v>353</v>
      </c>
      <c r="E280" s="12" t="s">
        <v>98</v>
      </c>
      <c r="F280" s="14" t="n">
        <v>197254</v>
      </c>
      <c r="G280" s="12" t="n">
        <v>19</v>
      </c>
      <c r="H280" s="12" t="n">
        <v>3696</v>
      </c>
      <c r="I280" s="12" t="n">
        <f aca="false">G280*H280</f>
        <v>70224</v>
      </c>
      <c r="J280" s="14" t="n">
        <f aca="false">(I280/$J$80*10000)+7000</f>
        <v>7702.24</v>
      </c>
      <c r="K280" s="12" t="n">
        <v>2014</v>
      </c>
    </row>
    <row r="281" customFormat="false" ht="15" hidden="false" customHeight="false" outlineLevel="0" collapsed="false">
      <c r="A281" s="5" t="n">
        <v>11</v>
      </c>
      <c r="B281" s="12" t="s">
        <v>22</v>
      </c>
      <c r="C281" s="13" t="n">
        <v>132</v>
      </c>
      <c r="D281" s="12" t="s">
        <v>354</v>
      </c>
      <c r="E281" s="12" t="s">
        <v>98</v>
      </c>
      <c r="F281" s="14" t="n">
        <v>185453</v>
      </c>
      <c r="G281" s="12" t="n">
        <v>18</v>
      </c>
      <c r="H281" s="12" t="n">
        <v>3696</v>
      </c>
      <c r="I281" s="12" t="n">
        <f aca="false">G281*H281</f>
        <v>66528</v>
      </c>
      <c r="J281" s="14" t="n">
        <f aca="false">(I281/$J$80*10000)+7000</f>
        <v>7665.28</v>
      </c>
      <c r="K281" s="12" t="n">
        <v>2014</v>
      </c>
    </row>
    <row r="282" customFormat="false" ht="15" hidden="false" customHeight="false" outlineLevel="0" collapsed="false">
      <c r="A282" s="5" t="n">
        <v>11</v>
      </c>
      <c r="B282" s="12" t="s">
        <v>22</v>
      </c>
      <c r="C282" s="13" t="n">
        <v>135</v>
      </c>
      <c r="D282" s="12" t="s">
        <v>355</v>
      </c>
      <c r="E282" s="12" t="s">
        <v>98</v>
      </c>
      <c r="F282" s="14" t="n">
        <v>183046</v>
      </c>
      <c r="G282" s="12" t="n">
        <v>18</v>
      </c>
      <c r="H282" s="12" t="n">
        <v>3696</v>
      </c>
      <c r="I282" s="12" t="n">
        <f aca="false">G282*H282</f>
        <v>66528</v>
      </c>
      <c r="J282" s="14" t="n">
        <f aca="false">(I282/$J$80*10000)+7000</f>
        <v>7665.28</v>
      </c>
      <c r="K282" s="12" t="n">
        <v>2014</v>
      </c>
    </row>
    <row r="283" customFormat="false" ht="15" hidden="false" customHeight="false" outlineLevel="0" collapsed="false">
      <c r="A283" s="5" t="n">
        <v>11</v>
      </c>
      <c r="B283" s="12" t="s">
        <v>22</v>
      </c>
      <c r="C283" s="13" t="n">
        <v>161</v>
      </c>
      <c r="D283" s="12" t="s">
        <v>356</v>
      </c>
      <c r="E283" s="12" t="s">
        <v>98</v>
      </c>
      <c r="F283" s="14" t="n">
        <v>156767</v>
      </c>
      <c r="G283" s="12" t="n">
        <v>17</v>
      </c>
      <c r="H283" s="12" t="n">
        <v>3696</v>
      </c>
      <c r="I283" s="12" t="n">
        <f aca="false">G283*H283</f>
        <v>62832</v>
      </c>
      <c r="J283" s="14" t="n">
        <f aca="false">(I283/$J$80*10000)+7000</f>
        <v>7628.32</v>
      </c>
      <c r="K283" s="12" t="n">
        <v>2014</v>
      </c>
    </row>
    <row r="284" customFormat="false" ht="15" hidden="false" customHeight="false" outlineLevel="0" collapsed="false">
      <c r="A284" s="5" t="n">
        <v>11</v>
      </c>
      <c r="B284" s="12" t="s">
        <v>22</v>
      </c>
      <c r="C284" s="13" t="n">
        <v>167</v>
      </c>
      <c r="D284" s="12" t="s">
        <v>221</v>
      </c>
      <c r="E284" s="12" t="s">
        <v>98</v>
      </c>
      <c r="F284" s="14" t="n">
        <v>153887</v>
      </c>
      <c r="G284" s="12" t="n">
        <v>17</v>
      </c>
      <c r="H284" s="12" t="n">
        <v>3696</v>
      </c>
      <c r="I284" s="12" t="n">
        <f aca="false">G284*H284</f>
        <v>62832</v>
      </c>
      <c r="J284" s="14" t="n">
        <f aca="false">(I284/$J$80*10000)+7000</f>
        <v>7628.32</v>
      </c>
      <c r="K284" s="12" t="n">
        <v>2014</v>
      </c>
    </row>
    <row r="285" customFormat="false" ht="15" hidden="false" customHeight="false" outlineLevel="0" collapsed="false">
      <c r="A285" s="5" t="n">
        <v>11</v>
      </c>
      <c r="B285" s="12" t="s">
        <v>22</v>
      </c>
      <c r="C285" s="13" t="n">
        <v>183</v>
      </c>
      <c r="D285" s="12" t="s">
        <v>357</v>
      </c>
      <c r="E285" s="12" t="s">
        <v>98</v>
      </c>
      <c r="F285" s="14" t="n">
        <v>145035</v>
      </c>
      <c r="G285" s="12" t="n">
        <v>16</v>
      </c>
      <c r="H285" s="12" t="n">
        <v>3696</v>
      </c>
      <c r="I285" s="12" t="n">
        <f aca="false">G285*H285</f>
        <v>59136</v>
      </c>
      <c r="J285" s="14" t="n">
        <f aca="false">(I285/$J$80*10000)+7000</f>
        <v>7591.36</v>
      </c>
      <c r="K285" s="12" t="n">
        <v>2014</v>
      </c>
    </row>
    <row r="286" customFormat="false" ht="15" hidden="false" customHeight="false" outlineLevel="0" collapsed="false">
      <c r="A286" s="5" t="n">
        <v>11</v>
      </c>
      <c r="B286" s="12" t="s">
        <v>22</v>
      </c>
      <c r="C286" s="13" t="n">
        <v>184</v>
      </c>
      <c r="D286" s="12" t="s">
        <v>358</v>
      </c>
      <c r="E286" s="12" t="s">
        <v>98</v>
      </c>
      <c r="F286" s="14" t="n">
        <v>144416</v>
      </c>
      <c r="G286" s="12" t="n">
        <v>16</v>
      </c>
      <c r="H286" s="12" t="n">
        <v>3696</v>
      </c>
      <c r="I286" s="12" t="n">
        <f aca="false">G286*H286</f>
        <v>59136</v>
      </c>
      <c r="J286" s="14" t="n">
        <f aca="false">(I286/$J$80*10000)+7000</f>
        <v>7591.36</v>
      </c>
      <c r="K286" s="12" t="n">
        <v>2014</v>
      </c>
    </row>
    <row r="287" customFormat="false" ht="15" hidden="false" customHeight="false" outlineLevel="0" collapsed="false">
      <c r="A287" s="5" t="n">
        <v>11</v>
      </c>
      <c r="B287" s="12" t="s">
        <v>22</v>
      </c>
      <c r="C287" s="13" t="n">
        <v>192</v>
      </c>
      <c r="D287" s="12" t="s">
        <v>359</v>
      </c>
      <c r="E287" s="12" t="s">
        <v>98</v>
      </c>
      <c r="F287" s="14" t="n">
        <v>138596</v>
      </c>
      <c r="G287" s="12" t="n">
        <v>16</v>
      </c>
      <c r="H287" s="12" t="n">
        <v>3696</v>
      </c>
      <c r="I287" s="12" t="n">
        <f aca="false">G287*H287</f>
        <v>59136</v>
      </c>
      <c r="J287" s="14" t="n">
        <f aca="false">(I287/$J$80*10000)+7000</f>
        <v>7591.36</v>
      </c>
      <c r="K287" s="12" t="n">
        <v>2014</v>
      </c>
    </row>
    <row r="288" customFormat="false" ht="15" hidden="false" customHeight="false" outlineLevel="0" collapsed="false">
      <c r="A288" s="5" t="n">
        <v>11</v>
      </c>
      <c r="B288" s="12" t="s">
        <v>22</v>
      </c>
      <c r="C288" s="13" t="n">
        <v>193</v>
      </c>
      <c r="D288" s="12" t="s">
        <v>360</v>
      </c>
      <c r="E288" s="12" t="s">
        <v>98</v>
      </c>
      <c r="F288" s="14" t="n">
        <v>138154</v>
      </c>
      <c r="G288" s="12" t="n">
        <v>16</v>
      </c>
      <c r="H288" s="12" t="n">
        <v>3696</v>
      </c>
      <c r="I288" s="12" t="n">
        <f aca="false">G288*H288</f>
        <v>59136</v>
      </c>
      <c r="J288" s="14" t="n">
        <f aca="false">(I288/$J$80*10000)+7000</f>
        <v>7591.36</v>
      </c>
      <c r="K288" s="12" t="n">
        <v>2014</v>
      </c>
    </row>
    <row r="289" customFormat="false" ht="15" hidden="false" customHeight="false" outlineLevel="0" collapsed="false">
      <c r="A289" s="5" t="n">
        <v>11</v>
      </c>
      <c r="B289" s="12" t="s">
        <v>22</v>
      </c>
      <c r="C289" s="13" t="n">
        <v>203</v>
      </c>
      <c r="D289" s="12" t="s">
        <v>361</v>
      </c>
      <c r="E289" s="12" t="s">
        <v>98</v>
      </c>
      <c r="F289" s="14" t="n">
        <v>130194</v>
      </c>
      <c r="G289" s="12" t="n">
        <v>15</v>
      </c>
      <c r="H289" s="12" t="n">
        <v>3696</v>
      </c>
      <c r="I289" s="12" t="n">
        <f aca="false">G289*H289</f>
        <v>55440</v>
      </c>
      <c r="J289" s="14" t="n">
        <f aca="false">(I289/$J$80*10000)+7000</f>
        <v>7554.4</v>
      </c>
      <c r="K289" s="12" t="n">
        <v>2014</v>
      </c>
    </row>
    <row r="290" customFormat="false" ht="15" hidden="false" customHeight="false" outlineLevel="0" collapsed="false">
      <c r="A290" s="5" t="n">
        <v>11</v>
      </c>
      <c r="B290" s="12" t="s">
        <v>22</v>
      </c>
      <c r="C290" s="13" t="n">
        <v>211</v>
      </c>
      <c r="D290" s="12" t="s">
        <v>362</v>
      </c>
      <c r="E290" s="12" t="s">
        <v>98</v>
      </c>
      <c r="F290" s="14" t="n">
        <v>128353</v>
      </c>
      <c r="G290" s="12" t="n">
        <v>15</v>
      </c>
      <c r="H290" s="12" t="n">
        <v>3696</v>
      </c>
      <c r="I290" s="12" t="n">
        <f aca="false">G290*H290</f>
        <v>55440</v>
      </c>
      <c r="J290" s="14" t="n">
        <f aca="false">(I290/$J$80*10000)+7000</f>
        <v>7554.4</v>
      </c>
      <c r="K290" s="12" t="n">
        <v>2014</v>
      </c>
    </row>
    <row r="291" customFormat="false" ht="15" hidden="false" customHeight="false" outlineLevel="0" collapsed="false">
      <c r="A291" s="5" t="n">
        <v>11</v>
      </c>
      <c r="B291" s="12" t="s">
        <v>22</v>
      </c>
      <c r="C291" s="13" t="n">
        <v>213</v>
      </c>
      <c r="D291" s="12" t="s">
        <v>363</v>
      </c>
      <c r="E291" s="12" t="s">
        <v>98</v>
      </c>
      <c r="F291" s="14" t="n">
        <v>128205</v>
      </c>
      <c r="G291" s="12" t="n">
        <v>15</v>
      </c>
      <c r="H291" s="12" t="n">
        <v>3696</v>
      </c>
      <c r="I291" s="12" t="n">
        <f aca="false">G291*H291</f>
        <v>55440</v>
      </c>
      <c r="J291" s="14" t="n">
        <f aca="false">(I291/$J$80*10000)+7000</f>
        <v>7554.4</v>
      </c>
      <c r="K291" s="12" t="n">
        <v>2014</v>
      </c>
    </row>
    <row r="292" customFormat="false" ht="15" hidden="false" customHeight="false" outlineLevel="0" collapsed="false">
      <c r="A292" s="5" t="n">
        <v>11</v>
      </c>
      <c r="B292" s="12" t="s">
        <v>22</v>
      </c>
      <c r="C292" s="13" t="n">
        <v>214</v>
      </c>
      <c r="D292" s="12" t="s">
        <v>364</v>
      </c>
      <c r="E292" s="12" t="s">
        <v>98</v>
      </c>
      <c r="F292" s="14" t="n">
        <v>128037</v>
      </c>
      <c r="G292" s="12" t="n">
        <v>15</v>
      </c>
      <c r="H292" s="12" t="n">
        <v>3696</v>
      </c>
      <c r="I292" s="12" t="n">
        <f aca="false">G292*H292</f>
        <v>55440</v>
      </c>
      <c r="J292" s="14" t="n">
        <f aca="false">(I292/$J$80*10000)+7000</f>
        <v>7554.4</v>
      </c>
      <c r="K292" s="12" t="n">
        <v>2014</v>
      </c>
    </row>
    <row r="293" customFormat="false" ht="15" hidden="false" customHeight="false" outlineLevel="0" collapsed="false">
      <c r="A293" s="5" t="n">
        <v>11</v>
      </c>
      <c r="B293" s="12" t="s">
        <v>22</v>
      </c>
      <c r="C293" s="13" t="n">
        <v>225</v>
      </c>
      <c r="D293" s="12" t="s">
        <v>365</v>
      </c>
      <c r="E293" s="12" t="s">
        <v>98</v>
      </c>
      <c r="F293" s="14" t="n">
        <v>120958</v>
      </c>
      <c r="G293" s="12" t="n">
        <v>15</v>
      </c>
      <c r="H293" s="12" t="n">
        <v>3696</v>
      </c>
      <c r="I293" s="12" t="n">
        <f aca="false">G293*H293</f>
        <v>55440</v>
      </c>
      <c r="J293" s="14" t="n">
        <f aca="false">(I293/$J$80*10000)+7000</f>
        <v>7554.4</v>
      </c>
      <c r="K293" s="12" t="n">
        <v>2014</v>
      </c>
    </row>
    <row r="294" customFormat="false" ht="15" hidden="false" customHeight="false" outlineLevel="0" collapsed="false">
      <c r="A294" s="5" t="n">
        <v>11</v>
      </c>
      <c r="B294" s="12" t="s">
        <v>22</v>
      </c>
      <c r="C294" s="13" t="n">
        <v>234</v>
      </c>
      <c r="D294" s="12" t="s">
        <v>366</v>
      </c>
      <c r="E294" s="12" t="s">
        <v>98</v>
      </c>
      <c r="F294" s="14" t="n">
        <v>117585</v>
      </c>
      <c r="G294" s="12" t="n">
        <v>14</v>
      </c>
      <c r="H294" s="12" t="n">
        <v>3696</v>
      </c>
      <c r="I294" s="12" t="n">
        <f aca="false">G294*H294</f>
        <v>51744</v>
      </c>
      <c r="J294" s="14" t="n">
        <f aca="false">(I294/$J$80*10000)+7000</f>
        <v>7517.44</v>
      </c>
      <c r="K294" s="12" t="n">
        <v>2014</v>
      </c>
    </row>
    <row r="295" customFormat="false" ht="15" hidden="false" customHeight="false" outlineLevel="0" collapsed="false">
      <c r="A295" s="5" t="n">
        <v>11</v>
      </c>
      <c r="B295" s="12" t="s">
        <v>22</v>
      </c>
      <c r="C295" s="13" t="n">
        <v>244</v>
      </c>
      <c r="D295" s="12" t="s">
        <v>367</v>
      </c>
      <c r="E295" s="12" t="s">
        <v>98</v>
      </c>
      <c r="F295" s="14" t="n">
        <v>114597</v>
      </c>
      <c r="G295" s="12" t="n">
        <v>14</v>
      </c>
      <c r="H295" s="12" t="n">
        <v>3696</v>
      </c>
      <c r="I295" s="12" t="n">
        <f aca="false">G295*H295</f>
        <v>51744</v>
      </c>
      <c r="J295" s="14" t="n">
        <f aca="false">(I295/$J$80*10000)+7000</f>
        <v>7517.44</v>
      </c>
      <c r="K295" s="12" t="n">
        <v>2014</v>
      </c>
    </row>
    <row r="296" customFormat="false" ht="15" hidden="false" customHeight="false" outlineLevel="0" collapsed="false">
      <c r="A296" s="5" t="n">
        <v>11</v>
      </c>
      <c r="B296" s="12" t="s">
        <v>22</v>
      </c>
      <c r="C296" s="13" t="n">
        <v>249</v>
      </c>
      <c r="D296" s="12" t="s">
        <v>368</v>
      </c>
      <c r="E296" s="12" t="s">
        <v>98</v>
      </c>
      <c r="F296" s="14" t="n">
        <v>112744</v>
      </c>
      <c r="G296" s="12" t="n">
        <v>14</v>
      </c>
      <c r="H296" s="12" t="n">
        <v>3696</v>
      </c>
      <c r="I296" s="12" t="n">
        <f aca="false">G296*H296</f>
        <v>51744</v>
      </c>
      <c r="J296" s="14" t="n">
        <f aca="false">(I296/$J$80*10000)+7000</f>
        <v>7517.44</v>
      </c>
      <c r="K296" s="12" t="n">
        <v>2014</v>
      </c>
    </row>
    <row r="297" customFormat="false" ht="15" hidden="false" customHeight="false" outlineLevel="0" collapsed="false">
      <c r="A297" s="5" t="n">
        <v>11</v>
      </c>
      <c r="B297" s="12" t="s">
        <v>22</v>
      </c>
      <c r="C297" s="13" t="n">
        <v>270</v>
      </c>
      <c r="D297" s="12" t="s">
        <v>369</v>
      </c>
      <c r="E297" s="12" t="s">
        <v>98</v>
      </c>
      <c r="F297" s="14" t="n">
        <v>108617</v>
      </c>
      <c r="G297" s="12" t="n">
        <v>14</v>
      </c>
      <c r="H297" s="12" t="n">
        <v>3696</v>
      </c>
      <c r="I297" s="12" t="n">
        <f aca="false">G297*H297</f>
        <v>51744</v>
      </c>
      <c r="J297" s="14" t="n">
        <f aca="false">(I297/$J$80*10000)+7000</f>
        <v>7517.44</v>
      </c>
      <c r="K297" s="12" t="n">
        <v>2014</v>
      </c>
    </row>
    <row r="298" customFormat="false" ht="15" hidden="false" customHeight="false" outlineLevel="0" collapsed="false">
      <c r="A298" s="5" t="n">
        <v>11</v>
      </c>
      <c r="B298" s="12" t="s">
        <v>22</v>
      </c>
      <c r="C298" s="13" t="n">
        <v>275</v>
      </c>
      <c r="D298" s="12" t="s">
        <v>370</v>
      </c>
      <c r="E298" s="12" t="s">
        <v>98</v>
      </c>
      <c r="F298" s="14" t="n">
        <v>108000</v>
      </c>
      <c r="G298" s="12" t="n">
        <v>14</v>
      </c>
      <c r="H298" s="12" t="n">
        <v>3696</v>
      </c>
      <c r="I298" s="12" t="n">
        <f aca="false">G298*H298</f>
        <v>51744</v>
      </c>
      <c r="J298" s="14" t="n">
        <f aca="false">(I298/$J$80*10000)+7000</f>
        <v>7517.44</v>
      </c>
      <c r="K298" s="12" t="n">
        <v>2014</v>
      </c>
    </row>
    <row r="299" customFormat="false" ht="15" hidden="false" customHeight="false" outlineLevel="0" collapsed="false">
      <c r="A299" s="5" t="n">
        <v>11</v>
      </c>
      <c r="B299" s="12" t="s">
        <v>22</v>
      </c>
      <c r="C299" s="13" t="n">
        <v>285</v>
      </c>
      <c r="D299" s="12" t="s">
        <v>371</v>
      </c>
      <c r="E299" s="12" t="s">
        <v>98</v>
      </c>
      <c r="F299" s="14" t="n">
        <v>105114</v>
      </c>
      <c r="G299" s="12" t="n">
        <v>14</v>
      </c>
      <c r="H299" s="12" t="n">
        <v>3696</v>
      </c>
      <c r="I299" s="12" t="n">
        <f aca="false">G299*H299</f>
        <v>51744</v>
      </c>
      <c r="J299" s="14" t="n">
        <f aca="false">(I299/$J$80*10000)+7000</f>
        <v>7517.44</v>
      </c>
      <c r="K299" s="12" t="n">
        <v>2014</v>
      </c>
    </row>
    <row r="300" customFormat="false" ht="15" hidden="false" customHeight="false" outlineLevel="0" collapsed="false">
      <c r="A300" s="5" t="n">
        <v>11</v>
      </c>
      <c r="B300" s="12" t="s">
        <v>22</v>
      </c>
      <c r="C300" s="13" t="n">
        <v>290</v>
      </c>
      <c r="D300" s="12" t="s">
        <v>372</v>
      </c>
      <c r="E300" s="12" t="s">
        <v>98</v>
      </c>
      <c r="F300" s="14" t="n">
        <v>103483</v>
      </c>
      <c r="G300" s="12" t="n">
        <v>13</v>
      </c>
      <c r="H300" s="12" t="n">
        <v>3696</v>
      </c>
      <c r="I300" s="12" t="n">
        <f aca="false">G300*H300</f>
        <v>48048</v>
      </c>
      <c r="J300" s="14" t="n">
        <f aca="false">(I300/$J$80*10000)+7000</f>
        <v>7480.48</v>
      </c>
      <c r="K300" s="12" t="n">
        <v>2014</v>
      </c>
    </row>
    <row r="301" customFormat="false" ht="15" hidden="false" customHeight="false" outlineLevel="0" collapsed="false">
      <c r="A301" s="5" t="n">
        <v>11</v>
      </c>
      <c r="B301" s="12" t="s">
        <v>22</v>
      </c>
      <c r="C301" s="13" t="n">
        <v>291</v>
      </c>
      <c r="D301" s="12" t="s">
        <v>373</v>
      </c>
      <c r="E301" s="12" t="s">
        <v>98</v>
      </c>
      <c r="F301" s="14" t="n">
        <v>103441</v>
      </c>
      <c r="G301" s="12" t="n">
        <v>13</v>
      </c>
      <c r="H301" s="12" t="n">
        <v>3696</v>
      </c>
      <c r="I301" s="12" t="n">
        <f aca="false">G301*H301</f>
        <v>48048</v>
      </c>
      <c r="J301" s="14" t="n">
        <f aca="false">(I301/$J$80*10000)+7000</f>
        <v>7480.48</v>
      </c>
      <c r="K301" s="12" t="n">
        <v>2014</v>
      </c>
    </row>
    <row r="302" customFormat="false" ht="15" hidden="false" customHeight="false" outlineLevel="0" collapsed="false">
      <c r="A302" s="5" t="n">
        <v>11</v>
      </c>
      <c r="B302" s="12" t="s">
        <v>22</v>
      </c>
      <c r="C302" s="13" t="n">
        <v>296</v>
      </c>
      <c r="D302" s="12" t="s">
        <v>374</v>
      </c>
      <c r="E302" s="12" t="s">
        <v>98</v>
      </c>
      <c r="F302" s="14" t="n">
        <v>102889</v>
      </c>
      <c r="G302" s="12" t="n">
        <v>13</v>
      </c>
      <c r="H302" s="12" t="n">
        <v>3696</v>
      </c>
      <c r="I302" s="12" t="n">
        <f aca="false">G302*H302</f>
        <v>48048</v>
      </c>
      <c r="J302" s="14" t="n">
        <f aca="false">(I302/$J$80*10000)+7000</f>
        <v>7480.48</v>
      </c>
      <c r="K302" s="12" t="n">
        <v>2014</v>
      </c>
    </row>
    <row r="303" customFormat="false" ht="15" hidden="false" customHeight="false" outlineLevel="0" collapsed="false">
      <c r="A303" s="5" t="n">
        <v>11</v>
      </c>
      <c r="B303" s="12" t="s">
        <v>22</v>
      </c>
      <c r="C303" s="13" t="n">
        <v>303</v>
      </c>
      <c r="D303" s="12" t="s">
        <v>375</v>
      </c>
      <c r="E303" s="12" t="s">
        <v>98</v>
      </c>
      <c r="F303" s="14" t="n">
        <v>101421</v>
      </c>
      <c r="G303" s="12" t="n">
        <v>13</v>
      </c>
      <c r="H303" s="12" t="n">
        <v>3696</v>
      </c>
      <c r="I303" s="12" t="n">
        <f aca="false">G303*H303</f>
        <v>48048</v>
      </c>
      <c r="J303" s="14" t="n">
        <f aca="false">(I303/$J$80*10000)+7000</f>
        <v>7480.48</v>
      </c>
      <c r="K303" s="12" t="n">
        <v>2014</v>
      </c>
    </row>
    <row r="304" customFormat="false" ht="15" hidden="false" customHeight="false" outlineLevel="0" collapsed="false">
      <c r="A304" s="5" t="n">
        <v>22</v>
      </c>
      <c r="B304" s="12" t="s">
        <v>22</v>
      </c>
      <c r="D304" s="12" t="s">
        <v>109</v>
      </c>
      <c r="E304" s="12" t="s">
        <v>110</v>
      </c>
      <c r="F304" s="14" t="n">
        <v>1328361</v>
      </c>
      <c r="G304" s="12" t="n">
        <v>51</v>
      </c>
      <c r="H304" s="12" t="n">
        <v>3696</v>
      </c>
      <c r="I304" s="12" t="n">
        <f aca="false">G304*H304</f>
        <v>188496</v>
      </c>
      <c r="J304" s="14" t="n">
        <f aca="false">(I304/$J$80*10000)+7000</f>
        <v>8884.96</v>
      </c>
      <c r="K304" s="12" t="n">
        <v>2010</v>
      </c>
      <c r="L304" s="3" t="n">
        <f aca="false">SUM(I304:I320)</f>
        <v>1041071</v>
      </c>
    </row>
    <row r="305" customFormat="false" ht="15" hidden="false" customHeight="false" outlineLevel="0" collapsed="false">
      <c r="A305" s="5" t="n">
        <v>22</v>
      </c>
      <c r="B305" s="12" t="s">
        <v>20</v>
      </c>
      <c r="C305" s="13" t="n">
        <v>2</v>
      </c>
      <c r="D305" s="12" t="s">
        <v>376</v>
      </c>
      <c r="E305" s="12" t="s">
        <v>106</v>
      </c>
      <c r="F305" s="14" t="n">
        <v>1744323</v>
      </c>
      <c r="G305" s="12" t="n">
        <v>58</v>
      </c>
      <c r="H305" s="12" t="n">
        <v>2545</v>
      </c>
      <c r="I305" s="12" t="n">
        <f aca="false">G305*H305</f>
        <v>147610</v>
      </c>
      <c r="J305" s="14" t="n">
        <f aca="false">(I305/$J$80*10000)+7000</f>
        <v>8476.1</v>
      </c>
      <c r="K305" s="12" t="n">
        <v>2014</v>
      </c>
    </row>
    <row r="306" customFormat="false" ht="15" hidden="false" customHeight="false" outlineLevel="0" collapsed="false">
      <c r="A306" s="5" t="n">
        <v>22</v>
      </c>
      <c r="B306" s="12" t="s">
        <v>20</v>
      </c>
      <c r="C306" s="16"/>
      <c r="D306" s="12" t="s">
        <v>101</v>
      </c>
      <c r="E306" s="12" t="s">
        <v>102</v>
      </c>
      <c r="F306" s="14" t="n">
        <v>751171</v>
      </c>
      <c r="G306" s="12" t="n">
        <v>38</v>
      </c>
      <c r="H306" s="12" t="n">
        <v>2545</v>
      </c>
      <c r="I306" s="12" t="n">
        <f aca="false">G306*H306</f>
        <v>96710</v>
      </c>
      <c r="J306" s="14" t="n">
        <f aca="false">(I306/$J$80*10000)+7000</f>
        <v>7967.1</v>
      </c>
      <c r="K306" s="12" t="n">
        <v>2011</v>
      </c>
    </row>
    <row r="307" customFormat="false" ht="15" hidden="false" customHeight="false" outlineLevel="0" collapsed="false">
      <c r="A307" s="5" t="n">
        <v>22</v>
      </c>
      <c r="B307" s="12" t="s">
        <v>20</v>
      </c>
      <c r="C307" s="13" t="n">
        <v>9</v>
      </c>
      <c r="D307" s="12" t="s">
        <v>377</v>
      </c>
      <c r="E307" s="12" t="s">
        <v>106</v>
      </c>
      <c r="F307" s="14" t="n">
        <v>537859</v>
      </c>
      <c r="G307" s="12" t="n">
        <v>32</v>
      </c>
      <c r="H307" s="12" t="n">
        <v>2545</v>
      </c>
      <c r="I307" s="12" t="n">
        <f aca="false">G307*H307</f>
        <v>81440</v>
      </c>
      <c r="J307" s="14" t="n">
        <f aca="false">(I307/$J$80*10000)+7000</f>
        <v>7814.4</v>
      </c>
      <c r="K307" s="12" t="n">
        <v>2014</v>
      </c>
    </row>
    <row r="308" customFormat="false" ht="15" hidden="false" customHeight="false" outlineLevel="0" collapsed="false">
      <c r="A308" s="5" t="n">
        <v>22</v>
      </c>
      <c r="B308" s="12" t="s">
        <v>20</v>
      </c>
      <c r="C308" s="13" t="n">
        <v>13</v>
      </c>
      <c r="D308" s="12" t="s">
        <v>378</v>
      </c>
      <c r="E308" s="12" t="s">
        <v>106</v>
      </c>
      <c r="F308" s="14" t="n">
        <v>420870</v>
      </c>
      <c r="G308" s="12" t="n">
        <v>28</v>
      </c>
      <c r="H308" s="12" t="n">
        <v>2545</v>
      </c>
      <c r="I308" s="12" t="n">
        <f aca="false">G308*H308</f>
        <v>71260</v>
      </c>
      <c r="J308" s="14" t="n">
        <f aca="false">(I308/$J$80*10000)+7000</f>
        <v>7712.6</v>
      </c>
      <c r="K308" s="12" t="n">
        <v>2014</v>
      </c>
    </row>
    <row r="309" customFormat="false" ht="15" hidden="false" customHeight="false" outlineLevel="0" collapsed="false">
      <c r="A309" s="5" t="n">
        <v>22</v>
      </c>
      <c r="B309" s="12" t="s">
        <v>20</v>
      </c>
      <c r="C309" s="13" t="n">
        <v>14</v>
      </c>
      <c r="D309" s="12" t="s">
        <v>379</v>
      </c>
      <c r="E309" s="12" t="s">
        <v>104</v>
      </c>
      <c r="F309" s="14" t="n">
        <v>390096</v>
      </c>
      <c r="G309" s="12" t="n">
        <v>27</v>
      </c>
      <c r="H309" s="12" t="n">
        <v>2545</v>
      </c>
      <c r="I309" s="12" t="n">
        <f aca="false">G309*H309</f>
        <v>68715</v>
      </c>
      <c r="J309" s="14" t="n">
        <f aca="false">(I309/$J$80*10000)+7000</f>
        <v>7687.15</v>
      </c>
      <c r="K309" s="12" t="n">
        <v>2011</v>
      </c>
    </row>
    <row r="310" customFormat="false" ht="15" hidden="false" customHeight="false" outlineLevel="0" collapsed="false">
      <c r="A310" s="5" t="n">
        <v>22</v>
      </c>
      <c r="B310" s="12" t="s">
        <v>20</v>
      </c>
      <c r="C310" s="13" t="n">
        <v>18</v>
      </c>
      <c r="D310" s="12" t="s">
        <v>380</v>
      </c>
      <c r="E310" s="12" t="s">
        <v>106</v>
      </c>
      <c r="F310" s="14" t="n">
        <v>276338</v>
      </c>
      <c r="G310" s="12" t="n">
        <v>23</v>
      </c>
      <c r="H310" s="12" t="n">
        <v>2545</v>
      </c>
      <c r="I310" s="12" t="n">
        <f aca="false">G310*H310</f>
        <v>58535</v>
      </c>
      <c r="J310" s="14" t="n">
        <f aca="false">(I310/$J$80*10000)+7000</f>
        <v>7585.35</v>
      </c>
      <c r="K310" s="12" t="n">
        <v>2014</v>
      </c>
    </row>
    <row r="311" customFormat="false" ht="15" hidden="false" customHeight="false" outlineLevel="0" collapsed="false">
      <c r="A311" s="5" t="n">
        <v>22</v>
      </c>
      <c r="B311" s="12" t="s">
        <v>20</v>
      </c>
      <c r="C311" s="13" t="n">
        <v>19</v>
      </c>
      <c r="D311" s="12" t="s">
        <v>381</v>
      </c>
      <c r="E311" s="12" t="s">
        <v>106</v>
      </c>
      <c r="F311" s="14" t="n">
        <v>241325</v>
      </c>
      <c r="G311" s="12" t="n">
        <v>21</v>
      </c>
      <c r="H311" s="12" t="n">
        <v>2545</v>
      </c>
      <c r="I311" s="12" t="n">
        <f aca="false">G311*H311</f>
        <v>53445</v>
      </c>
      <c r="J311" s="14" t="n">
        <f aca="false">(I311/$J$80*10000)+7000</f>
        <v>7534.45</v>
      </c>
      <c r="K311" s="12" t="n">
        <v>2014</v>
      </c>
    </row>
    <row r="312" customFormat="false" ht="15" hidden="false" customHeight="false" outlineLevel="0" collapsed="false">
      <c r="A312" s="5" t="n">
        <v>22</v>
      </c>
      <c r="B312" s="12" t="s">
        <v>20</v>
      </c>
      <c r="C312" s="13" t="n">
        <v>29</v>
      </c>
      <c r="D312" s="12" t="s">
        <v>382</v>
      </c>
      <c r="E312" s="12" t="s">
        <v>106</v>
      </c>
      <c r="F312" s="14" t="n">
        <v>162638</v>
      </c>
      <c r="G312" s="12" t="n">
        <v>17</v>
      </c>
      <c r="H312" s="12" t="n">
        <v>2545</v>
      </c>
      <c r="I312" s="12" t="n">
        <f aca="false">G312*H312</f>
        <v>43265</v>
      </c>
      <c r="J312" s="14" t="n">
        <f aca="false">(I312/$J$80*10000)+7000</f>
        <v>7432.65</v>
      </c>
      <c r="K312" s="12" t="n">
        <v>2014</v>
      </c>
    </row>
    <row r="313" customFormat="false" ht="15" hidden="false" customHeight="false" outlineLevel="0" collapsed="false">
      <c r="A313" s="5" t="n">
        <v>22</v>
      </c>
      <c r="B313" s="12" t="s">
        <v>20</v>
      </c>
      <c r="C313" s="13" t="n">
        <v>32</v>
      </c>
      <c r="D313" s="12" t="s">
        <v>383</v>
      </c>
      <c r="E313" s="12" t="s">
        <v>106</v>
      </c>
      <c r="F313" s="14" t="n">
        <v>145990</v>
      </c>
      <c r="G313" s="12" t="n">
        <v>16</v>
      </c>
      <c r="H313" s="12" t="n">
        <v>2545</v>
      </c>
      <c r="I313" s="12" t="n">
        <f aca="false">G313*H313</f>
        <v>40720</v>
      </c>
      <c r="J313" s="14" t="n">
        <f aca="false">(I313/$J$80*10000)+7000</f>
        <v>7407.2</v>
      </c>
      <c r="K313" s="12" t="n">
        <v>2014</v>
      </c>
    </row>
    <row r="314" customFormat="false" ht="15" hidden="false" customHeight="false" outlineLevel="0" collapsed="false">
      <c r="A314" s="5" t="n">
        <v>22</v>
      </c>
      <c r="B314" s="12" t="s">
        <v>20</v>
      </c>
      <c r="C314" s="13" t="n">
        <v>33</v>
      </c>
      <c r="D314" s="12" t="s">
        <v>384</v>
      </c>
      <c r="E314" s="12" t="s">
        <v>106</v>
      </c>
      <c r="F314" s="14" t="n">
        <v>142887</v>
      </c>
      <c r="G314" s="12" t="n">
        <v>16</v>
      </c>
      <c r="H314" s="12" t="n">
        <v>2545</v>
      </c>
      <c r="I314" s="12" t="n">
        <f aca="false">G314*H314</f>
        <v>40720</v>
      </c>
      <c r="J314" s="14" t="n">
        <f aca="false">(I314/$J$80*10000)+7000</f>
        <v>7407.2</v>
      </c>
      <c r="K314" s="12" t="n">
        <v>2014</v>
      </c>
    </row>
    <row r="315" customFormat="false" ht="15" hidden="false" customHeight="false" outlineLevel="0" collapsed="false">
      <c r="A315" s="5" t="n">
        <v>22</v>
      </c>
      <c r="B315" s="12" t="s">
        <v>20</v>
      </c>
      <c r="C315" s="16"/>
      <c r="D315" s="12" t="s">
        <v>99</v>
      </c>
      <c r="E315" s="12" t="s">
        <v>100</v>
      </c>
      <c r="F315" s="14" t="n">
        <v>140204</v>
      </c>
      <c r="G315" s="12" t="n">
        <v>16</v>
      </c>
      <c r="H315" s="12" t="n">
        <v>2545</v>
      </c>
      <c r="I315" s="12" t="n">
        <f aca="false">G315*H315</f>
        <v>40720</v>
      </c>
      <c r="J315" s="14" t="n">
        <f aca="false">(I315/$J$80*10000)+7000</f>
        <v>7407.2</v>
      </c>
      <c r="K315" s="12" t="n">
        <v>2011</v>
      </c>
    </row>
    <row r="316" customFormat="false" ht="15" hidden="false" customHeight="false" outlineLevel="0" collapsed="false">
      <c r="A316" s="5" t="n">
        <v>22</v>
      </c>
      <c r="B316" s="12" t="s">
        <v>20</v>
      </c>
      <c r="C316" s="13" t="n">
        <v>39</v>
      </c>
      <c r="D316" s="12" t="s">
        <v>385</v>
      </c>
      <c r="E316" s="12" t="s">
        <v>106</v>
      </c>
      <c r="F316" s="14" t="n">
        <v>134561</v>
      </c>
      <c r="G316" s="12" t="n">
        <v>15</v>
      </c>
      <c r="H316" s="12" t="n">
        <v>2545</v>
      </c>
      <c r="I316" s="12" t="n">
        <f aca="false">G316*H316</f>
        <v>38175</v>
      </c>
      <c r="J316" s="14" t="n">
        <f aca="false">(I316/$J$80*10000)+7000</f>
        <v>7381.75</v>
      </c>
      <c r="K316" s="12" t="n">
        <v>2014</v>
      </c>
    </row>
    <row r="317" customFormat="false" ht="15" hidden="false" customHeight="false" outlineLevel="0" collapsed="false">
      <c r="A317" s="5" t="n">
        <v>22</v>
      </c>
      <c r="B317" s="12" t="s">
        <v>20</v>
      </c>
      <c r="C317" s="13" t="n">
        <v>46</v>
      </c>
      <c r="D317" s="12" t="s">
        <v>386</v>
      </c>
      <c r="E317" s="12" t="s">
        <v>106</v>
      </c>
      <c r="F317" s="14" t="n">
        <v>111175</v>
      </c>
      <c r="G317" s="12" t="n">
        <v>14</v>
      </c>
      <c r="H317" s="12" t="n">
        <v>2545</v>
      </c>
      <c r="I317" s="12" t="n">
        <f aca="false">G317*H317</f>
        <v>35630</v>
      </c>
      <c r="J317" s="14" t="n">
        <f aca="false">(I317/$J$80*10000)+7000</f>
        <v>7356.3</v>
      </c>
      <c r="K317" s="12" t="n">
        <v>2014</v>
      </c>
    </row>
    <row r="318" customFormat="false" ht="15" hidden="false" customHeight="false" outlineLevel="0" collapsed="false">
      <c r="A318" s="5" t="n">
        <v>22</v>
      </c>
      <c r="B318" s="12" t="s">
        <v>20</v>
      </c>
      <c r="C318" s="13" t="n">
        <v>50</v>
      </c>
      <c r="D318" s="12" t="s">
        <v>387</v>
      </c>
      <c r="E318" s="12" t="s">
        <v>108</v>
      </c>
      <c r="F318" s="14" t="n">
        <v>106172</v>
      </c>
      <c r="G318" s="12" t="n">
        <v>14</v>
      </c>
      <c r="H318" s="12" t="n">
        <v>2545</v>
      </c>
      <c r="I318" s="12" t="n">
        <f aca="false">G318*H318</f>
        <v>35630</v>
      </c>
      <c r="J318" s="14" t="n">
        <f aca="false">(I318/$J$80*10000)+7000</f>
        <v>7356.3</v>
      </c>
      <c r="K318" s="12" t="n">
        <v>2011</v>
      </c>
    </row>
    <row r="319" customFormat="false" ht="15" hidden="false" customHeight="false" outlineLevel="0" collapsed="false">
      <c r="A319" s="5" t="n">
        <v>22</v>
      </c>
      <c r="B319" s="12" t="s">
        <v>24</v>
      </c>
      <c r="C319" s="13"/>
      <c r="D319" s="12" t="s">
        <v>23</v>
      </c>
      <c r="E319" s="13"/>
      <c r="F319" s="14" t="n">
        <v>56370</v>
      </c>
      <c r="G319" s="12" t="n">
        <v>10</v>
      </c>
      <c r="H319" s="12" t="n">
        <v>0</v>
      </c>
      <c r="I319" s="12" t="n">
        <f aca="false">G319*H319</f>
        <v>0</v>
      </c>
      <c r="J319" s="14" t="n">
        <f aca="false">(I319/$J$80*10000)+7000</f>
        <v>7000</v>
      </c>
      <c r="K319" s="12" t="n">
        <v>2013</v>
      </c>
    </row>
    <row r="320" customFormat="false" ht="15" hidden="false" customHeight="false" outlineLevel="0" collapsed="false">
      <c r="A320" s="5" t="n">
        <v>22</v>
      </c>
      <c r="B320" s="12" t="s">
        <v>26</v>
      </c>
      <c r="C320" s="13"/>
      <c r="D320" s="12" t="s">
        <v>25</v>
      </c>
      <c r="E320" s="13"/>
      <c r="F320" s="14" t="n">
        <v>6125</v>
      </c>
      <c r="G320" s="12" t="n">
        <v>3</v>
      </c>
      <c r="H320" s="12" t="n">
        <v>0</v>
      </c>
      <c r="I320" s="12" t="n">
        <f aca="false">G320*H320</f>
        <v>0</v>
      </c>
      <c r="J320" s="14" t="n">
        <f aca="false">(I320/$J$80*10000)+7000</f>
        <v>7000</v>
      </c>
      <c r="K320" s="12" t="n">
        <v>2006</v>
      </c>
    </row>
    <row r="321" customFormat="false" ht="15" hidden="false" customHeight="false" outlineLevel="0" collapsed="false">
      <c r="A321" s="5" t="n">
        <v>23</v>
      </c>
      <c r="B321" s="12" t="s">
        <v>20</v>
      </c>
      <c r="C321" s="13" t="n">
        <v>1</v>
      </c>
      <c r="D321" s="12" t="s">
        <v>388</v>
      </c>
      <c r="E321" s="12" t="s">
        <v>112</v>
      </c>
      <c r="F321" s="14" t="n">
        <v>2615060</v>
      </c>
      <c r="G321" s="12" t="n">
        <v>71</v>
      </c>
      <c r="H321" s="12" t="n">
        <v>2545</v>
      </c>
      <c r="I321" s="12" t="n">
        <f aca="false">G321*H321</f>
        <v>180695</v>
      </c>
      <c r="J321" s="14" t="n">
        <f aca="false">(I321/$J$80*10000)+7000</f>
        <v>8806.95</v>
      </c>
      <c r="K321" s="12" t="n">
        <v>2011</v>
      </c>
      <c r="L321" s="3" t="n">
        <f aca="false">SUM(I321:I344)</f>
        <v>1379390</v>
      </c>
    </row>
    <row r="322" customFormat="false" ht="15" hidden="false" customHeight="false" outlineLevel="0" collapsed="false">
      <c r="A322" s="5" t="n">
        <v>23</v>
      </c>
      <c r="B322" s="12" t="s">
        <v>20</v>
      </c>
      <c r="C322" s="13" t="n">
        <v>4</v>
      </c>
      <c r="D322" s="12" t="s">
        <v>389</v>
      </c>
      <c r="E322" s="12" t="s">
        <v>112</v>
      </c>
      <c r="F322" s="14" t="n">
        <v>883391</v>
      </c>
      <c r="G322" s="12" t="n">
        <v>41</v>
      </c>
      <c r="H322" s="12" t="n">
        <v>2545</v>
      </c>
      <c r="I322" s="12" t="n">
        <f aca="false">G322*H322</f>
        <v>104345</v>
      </c>
      <c r="J322" s="14" t="n">
        <f aca="false">(I322/$J$80*10000)+7000</f>
        <v>8043.45</v>
      </c>
      <c r="K322" s="12" t="n">
        <v>2011</v>
      </c>
    </row>
    <row r="323" customFormat="false" ht="15" hidden="false" customHeight="false" outlineLevel="0" collapsed="false">
      <c r="A323" s="5" t="n">
        <v>23</v>
      </c>
      <c r="B323" s="12" t="s">
        <v>20</v>
      </c>
      <c r="C323" s="13" t="n">
        <v>6</v>
      </c>
      <c r="D323" s="12" t="s">
        <v>390</v>
      </c>
      <c r="E323" s="12" t="s">
        <v>112</v>
      </c>
      <c r="F323" s="14" t="n">
        <v>713443</v>
      </c>
      <c r="G323" s="12" t="n">
        <v>37</v>
      </c>
      <c r="H323" s="12" t="n">
        <v>2545</v>
      </c>
      <c r="I323" s="12" t="n">
        <f aca="false">G323*H323</f>
        <v>94165</v>
      </c>
      <c r="J323" s="14" t="n">
        <f aca="false">(I323/$J$80*10000)+7000</f>
        <v>7941.65</v>
      </c>
      <c r="K323" s="12" t="n">
        <v>2011</v>
      </c>
    </row>
    <row r="324" customFormat="false" ht="15" hidden="false" customHeight="false" outlineLevel="0" collapsed="false">
      <c r="A324" s="5" t="n">
        <v>23</v>
      </c>
      <c r="B324" s="12" t="s">
        <v>20</v>
      </c>
      <c r="C324" s="13" t="n">
        <v>10</v>
      </c>
      <c r="D324" s="12" t="s">
        <v>391</v>
      </c>
      <c r="E324" s="12" t="s">
        <v>112</v>
      </c>
      <c r="F324" s="14" t="n">
        <v>523911</v>
      </c>
      <c r="G324" s="12" t="n">
        <v>31</v>
      </c>
      <c r="H324" s="12" t="n">
        <v>2545</v>
      </c>
      <c r="I324" s="12" t="n">
        <f aca="false">G324*H324</f>
        <v>78895</v>
      </c>
      <c r="J324" s="14" t="n">
        <f aca="false">(I324/$J$80*10000)+7000</f>
        <v>7788.95</v>
      </c>
      <c r="K324" s="12" t="n">
        <v>2011</v>
      </c>
    </row>
    <row r="325" customFormat="false" ht="15" hidden="false" customHeight="false" outlineLevel="0" collapsed="false">
      <c r="A325" s="5" t="n">
        <v>23</v>
      </c>
      <c r="B325" s="12" t="s">
        <v>20</v>
      </c>
      <c r="C325" s="13" t="n">
        <v>11</v>
      </c>
      <c r="D325" s="12" t="s">
        <v>392</v>
      </c>
      <c r="E325" s="12" t="s">
        <v>112</v>
      </c>
      <c r="F325" s="14" t="n">
        <v>519949</v>
      </c>
      <c r="G325" s="12" t="n">
        <v>31</v>
      </c>
      <c r="H325" s="12" t="n">
        <v>2545</v>
      </c>
      <c r="I325" s="12" t="n">
        <f aca="false">G325*H325</f>
        <v>78895</v>
      </c>
      <c r="J325" s="14" t="n">
        <f aca="false">(I325/$J$80*10000)+7000</f>
        <v>7788.95</v>
      </c>
      <c r="K325" s="12" t="n">
        <v>2011</v>
      </c>
    </row>
    <row r="326" customFormat="false" ht="15" hidden="false" customHeight="false" outlineLevel="0" collapsed="false">
      <c r="A326" s="5" t="n">
        <v>23</v>
      </c>
      <c r="B326" s="12" t="s">
        <v>20</v>
      </c>
      <c r="C326" s="13" t="n">
        <v>15</v>
      </c>
      <c r="D326" s="12" t="s">
        <v>393</v>
      </c>
      <c r="E326" s="12" t="s">
        <v>112</v>
      </c>
      <c r="F326" s="14" t="n">
        <v>366151</v>
      </c>
      <c r="G326" s="12" t="n">
        <v>26</v>
      </c>
      <c r="H326" s="12" t="n">
        <v>2545</v>
      </c>
      <c r="I326" s="12" t="n">
        <f aca="false">G326*H326</f>
        <v>66170</v>
      </c>
      <c r="J326" s="14" t="n">
        <f aca="false">(I326/$J$80*10000)+7000</f>
        <v>7661.7</v>
      </c>
      <c r="K326" s="12" t="n">
        <v>2011</v>
      </c>
    </row>
    <row r="327" customFormat="false" ht="15" hidden="false" customHeight="false" outlineLevel="0" collapsed="false">
      <c r="A327" s="5" t="n">
        <v>23</v>
      </c>
      <c r="B327" s="12" t="s">
        <v>20</v>
      </c>
      <c r="C327" s="13" t="n">
        <v>16</v>
      </c>
      <c r="D327" s="12" t="s">
        <v>394</v>
      </c>
      <c r="E327" s="12" t="s">
        <v>112</v>
      </c>
      <c r="F327" s="14" t="n">
        <v>301709</v>
      </c>
      <c r="G327" s="12" t="n">
        <v>24</v>
      </c>
      <c r="H327" s="12" t="n">
        <v>2545</v>
      </c>
      <c r="I327" s="12" t="n">
        <f aca="false">G327*H327</f>
        <v>61080</v>
      </c>
      <c r="J327" s="14" t="n">
        <f aca="false">(I327/$J$80*10000)+7000</f>
        <v>7610.8</v>
      </c>
      <c r="K327" s="12" t="n">
        <v>2011</v>
      </c>
    </row>
    <row r="328" customFormat="false" ht="15" hidden="false" customHeight="false" outlineLevel="0" collapsed="false">
      <c r="A328" s="5" t="n">
        <v>23</v>
      </c>
      <c r="B328" s="12" t="s">
        <v>20</v>
      </c>
      <c r="C328" s="13" t="n">
        <v>17</v>
      </c>
      <c r="D328" s="12" t="s">
        <v>395</v>
      </c>
      <c r="E328" s="12" t="s">
        <v>112</v>
      </c>
      <c r="F328" s="14" t="n">
        <v>288301</v>
      </c>
      <c r="G328" s="12" t="n">
        <v>23</v>
      </c>
      <c r="H328" s="12" t="n">
        <v>2545</v>
      </c>
      <c r="I328" s="12" t="n">
        <f aca="false">G328*H328</f>
        <v>58535</v>
      </c>
      <c r="J328" s="14" t="n">
        <f aca="false">(I328/$J$80*10000)+7000</f>
        <v>7585.35</v>
      </c>
      <c r="K328" s="12" t="n">
        <v>2011</v>
      </c>
    </row>
    <row r="329" customFormat="false" ht="15" hidden="false" customHeight="false" outlineLevel="0" collapsed="false">
      <c r="A329" s="5" t="n">
        <v>23</v>
      </c>
      <c r="B329" s="12" t="s">
        <v>20</v>
      </c>
      <c r="C329" s="13" t="n">
        <v>22</v>
      </c>
      <c r="D329" s="12" t="s">
        <v>396</v>
      </c>
      <c r="E329" s="12" t="s">
        <v>112</v>
      </c>
      <c r="F329" s="14" t="n">
        <v>219153</v>
      </c>
      <c r="G329" s="12" t="n">
        <v>20</v>
      </c>
      <c r="H329" s="12" t="n">
        <v>2545</v>
      </c>
      <c r="I329" s="12" t="n">
        <f aca="false">G329*H329</f>
        <v>50900</v>
      </c>
      <c r="J329" s="14" t="n">
        <f aca="false">(I329/$J$80*10000)+7000</f>
        <v>7509</v>
      </c>
      <c r="K329" s="12" t="n">
        <v>2011</v>
      </c>
    </row>
    <row r="330" customFormat="false" ht="15" hidden="false" customHeight="false" outlineLevel="0" collapsed="false">
      <c r="A330" s="5" t="n">
        <v>23</v>
      </c>
      <c r="B330" s="12" t="s">
        <v>20</v>
      </c>
      <c r="C330" s="13" t="n">
        <v>23</v>
      </c>
      <c r="D330" s="12" t="s">
        <v>397</v>
      </c>
      <c r="E330" s="12" t="s">
        <v>112</v>
      </c>
      <c r="F330" s="14" t="n">
        <v>210891</v>
      </c>
      <c r="G330" s="12" t="n">
        <v>20</v>
      </c>
      <c r="H330" s="12" t="n">
        <v>2545</v>
      </c>
      <c r="I330" s="12" t="n">
        <f aca="false">G330*H330</f>
        <v>50900</v>
      </c>
      <c r="J330" s="14" t="n">
        <f aca="false">(I330/$J$80*10000)+7000</f>
        <v>7509</v>
      </c>
      <c r="K330" s="12" t="n">
        <v>2011</v>
      </c>
    </row>
    <row r="331" customFormat="false" ht="15" hidden="false" customHeight="false" outlineLevel="0" collapsed="false">
      <c r="A331" s="5" t="n">
        <v>23</v>
      </c>
      <c r="B331" s="12" t="s">
        <v>20</v>
      </c>
      <c r="C331" s="13" t="n">
        <v>26</v>
      </c>
      <c r="D331" s="12" t="s">
        <v>398</v>
      </c>
      <c r="E331" s="12" t="s">
        <v>112</v>
      </c>
      <c r="F331" s="14" t="n">
        <v>185541</v>
      </c>
      <c r="G331" s="12" t="n">
        <v>18</v>
      </c>
      <c r="H331" s="12" t="n">
        <v>2545</v>
      </c>
      <c r="I331" s="12" t="n">
        <f aca="false">G331*H331</f>
        <v>45810</v>
      </c>
      <c r="J331" s="14" t="n">
        <f aca="false">(I331/$J$80*10000)+7000</f>
        <v>7458.1</v>
      </c>
      <c r="K331" s="12" t="n">
        <v>2011</v>
      </c>
    </row>
    <row r="332" customFormat="false" ht="15" hidden="false" customHeight="false" outlineLevel="0" collapsed="false">
      <c r="A332" s="5" t="n">
        <v>23</v>
      </c>
      <c r="B332" s="12" t="s">
        <v>20</v>
      </c>
      <c r="C332" s="13" t="n">
        <v>27</v>
      </c>
      <c r="D332" s="12" t="s">
        <v>399</v>
      </c>
      <c r="E332" s="12" t="s">
        <v>112</v>
      </c>
      <c r="F332" s="14" t="n">
        <v>182520</v>
      </c>
      <c r="G332" s="12" t="n">
        <v>18</v>
      </c>
      <c r="H332" s="12" t="n">
        <v>2545</v>
      </c>
      <c r="I332" s="12" t="n">
        <f aca="false">G332*H332</f>
        <v>45810</v>
      </c>
      <c r="J332" s="14" t="n">
        <f aca="false">(I332/$J$80*10000)+7000</f>
        <v>7458.1</v>
      </c>
      <c r="K332" s="12" t="n">
        <v>2011</v>
      </c>
    </row>
    <row r="333" customFormat="false" ht="15" hidden="false" customHeight="false" outlineLevel="0" collapsed="false">
      <c r="A333" s="5" t="n">
        <v>23</v>
      </c>
      <c r="B333" s="12" t="s">
        <v>20</v>
      </c>
      <c r="C333" s="13" t="n">
        <v>28</v>
      </c>
      <c r="D333" s="12" t="s">
        <v>400</v>
      </c>
      <c r="E333" s="12" t="s">
        <v>112</v>
      </c>
      <c r="F333" s="14" t="n">
        <v>175779</v>
      </c>
      <c r="G333" s="12" t="n">
        <v>18</v>
      </c>
      <c r="H333" s="12" t="n">
        <v>2545</v>
      </c>
      <c r="I333" s="12" t="n">
        <f aca="false">G333*H333</f>
        <v>45810</v>
      </c>
      <c r="J333" s="14" t="n">
        <f aca="false">(I333/$J$80*10000)+7000</f>
        <v>7458.1</v>
      </c>
      <c r="K333" s="12" t="n">
        <v>2011</v>
      </c>
    </row>
    <row r="334" customFormat="false" ht="15" hidden="false" customHeight="false" outlineLevel="0" collapsed="false">
      <c r="A334" s="5" t="n">
        <v>23</v>
      </c>
      <c r="B334" s="12" t="s">
        <v>20</v>
      </c>
      <c r="C334" s="13" t="n">
        <v>30</v>
      </c>
      <c r="D334" s="12" t="s">
        <v>401</v>
      </c>
      <c r="E334" s="12" t="s">
        <v>112</v>
      </c>
      <c r="F334" s="14" t="n">
        <v>160274</v>
      </c>
      <c r="G334" s="12" t="n">
        <v>17</v>
      </c>
      <c r="H334" s="12" t="n">
        <v>2545</v>
      </c>
      <c r="I334" s="12" t="n">
        <f aca="false">G334*H334</f>
        <v>43265</v>
      </c>
      <c r="J334" s="14" t="n">
        <f aca="false">(I334/$J$80*10000)+7000</f>
        <v>7432.65</v>
      </c>
      <c r="K334" s="12" t="n">
        <v>2011</v>
      </c>
    </row>
    <row r="335" customFormat="false" ht="15" hidden="false" customHeight="false" outlineLevel="0" collapsed="false">
      <c r="A335" s="5" t="n">
        <v>23</v>
      </c>
      <c r="B335" s="12" t="s">
        <v>20</v>
      </c>
      <c r="C335" s="13" t="n">
        <v>31</v>
      </c>
      <c r="D335" s="12" t="s">
        <v>402</v>
      </c>
      <c r="E335" s="12" t="s">
        <v>112</v>
      </c>
      <c r="F335" s="14" t="n">
        <v>149607</v>
      </c>
      <c r="G335" s="12" t="n">
        <v>16</v>
      </c>
      <c r="H335" s="12" t="n">
        <v>2545</v>
      </c>
      <c r="I335" s="12" t="n">
        <f aca="false">G335*H335</f>
        <v>40720</v>
      </c>
      <c r="J335" s="14" t="n">
        <f aca="false">(I335/$J$80*10000)+7000</f>
        <v>7407.2</v>
      </c>
      <c r="K335" s="12" t="n">
        <v>2011</v>
      </c>
    </row>
    <row r="336" customFormat="false" ht="15" hidden="false" customHeight="false" outlineLevel="0" collapsed="false">
      <c r="A336" s="5" t="n">
        <v>23</v>
      </c>
      <c r="B336" s="12" t="s">
        <v>20</v>
      </c>
      <c r="C336" s="13" t="n">
        <v>38</v>
      </c>
      <c r="D336" s="12" t="s">
        <v>403</v>
      </c>
      <c r="E336" s="12" t="s">
        <v>112</v>
      </c>
      <c r="F336" s="14" t="n">
        <v>135711</v>
      </c>
      <c r="G336" s="12" t="n">
        <v>15</v>
      </c>
      <c r="H336" s="12" t="n">
        <v>2545</v>
      </c>
      <c r="I336" s="12" t="n">
        <f aca="false">G336*H336</f>
        <v>38175</v>
      </c>
      <c r="J336" s="14" t="n">
        <f aca="false">(I336/$J$80*10000)+7000</f>
        <v>7381.75</v>
      </c>
      <c r="K336" s="12" t="n">
        <v>2011</v>
      </c>
    </row>
    <row r="337" customFormat="false" ht="15" hidden="false" customHeight="false" outlineLevel="0" collapsed="false">
      <c r="A337" s="5" t="n">
        <v>23</v>
      </c>
      <c r="B337" s="12" t="s">
        <v>20</v>
      </c>
      <c r="C337" s="13" t="n">
        <v>40</v>
      </c>
      <c r="D337" s="12" t="s">
        <v>404</v>
      </c>
      <c r="E337" s="12" t="s">
        <v>112</v>
      </c>
      <c r="F337" s="14" t="n">
        <v>131400</v>
      </c>
      <c r="G337" s="12" t="n">
        <v>15</v>
      </c>
      <c r="H337" s="12" t="n">
        <v>2545</v>
      </c>
      <c r="I337" s="12" t="n">
        <f aca="false">G337*H337</f>
        <v>38175</v>
      </c>
      <c r="J337" s="14" t="n">
        <f aca="false">(I337/$J$80*10000)+7000</f>
        <v>7381.75</v>
      </c>
      <c r="K337" s="12" t="n">
        <v>2011</v>
      </c>
    </row>
    <row r="338" customFormat="false" ht="15" hidden="false" customHeight="false" outlineLevel="0" collapsed="false">
      <c r="A338" s="5" t="n">
        <v>23</v>
      </c>
      <c r="B338" s="12" t="s">
        <v>20</v>
      </c>
      <c r="C338" s="13" t="n">
        <v>41</v>
      </c>
      <c r="D338" s="12" t="s">
        <v>405</v>
      </c>
      <c r="E338" s="12" t="s">
        <v>112</v>
      </c>
      <c r="F338" s="14" t="n">
        <v>126748</v>
      </c>
      <c r="G338" s="12" t="n">
        <v>15</v>
      </c>
      <c r="H338" s="12" t="n">
        <v>2545</v>
      </c>
      <c r="I338" s="12" t="n">
        <f aca="false">G338*H338</f>
        <v>38175</v>
      </c>
      <c r="J338" s="14" t="n">
        <f aca="false">(I338/$J$80*10000)+7000</f>
        <v>7381.75</v>
      </c>
      <c r="K338" s="12" t="n">
        <v>2011</v>
      </c>
    </row>
    <row r="339" customFormat="false" ht="15" hidden="false" customHeight="false" outlineLevel="0" collapsed="false">
      <c r="A339" s="5" t="n">
        <v>23</v>
      </c>
      <c r="B339" s="12" t="s">
        <v>20</v>
      </c>
      <c r="C339" s="13" t="n">
        <v>42</v>
      </c>
      <c r="D339" s="12" t="s">
        <v>406</v>
      </c>
      <c r="E339" s="12" t="s">
        <v>112</v>
      </c>
      <c r="F339" s="14" t="n">
        <v>123363</v>
      </c>
      <c r="G339" s="12" t="n">
        <v>15</v>
      </c>
      <c r="H339" s="12" t="n">
        <v>2545</v>
      </c>
      <c r="I339" s="12" t="n">
        <f aca="false">G339*H339</f>
        <v>38175</v>
      </c>
      <c r="J339" s="14" t="n">
        <f aca="false">(I339/$J$80*10000)+7000</f>
        <v>7381.75</v>
      </c>
      <c r="K339" s="12" t="n">
        <v>2011</v>
      </c>
    </row>
    <row r="340" customFormat="false" ht="15" hidden="false" customHeight="false" outlineLevel="0" collapsed="false">
      <c r="A340" s="5" t="n">
        <v>23</v>
      </c>
      <c r="B340" s="12" t="s">
        <v>20</v>
      </c>
      <c r="C340" s="13" t="n">
        <v>43</v>
      </c>
      <c r="D340" s="12" t="s">
        <v>407</v>
      </c>
      <c r="E340" s="12" t="s">
        <v>112</v>
      </c>
      <c r="F340" s="14" t="n">
        <v>122022</v>
      </c>
      <c r="G340" s="12" t="n">
        <v>15</v>
      </c>
      <c r="H340" s="12" t="n">
        <v>2545</v>
      </c>
      <c r="I340" s="12" t="n">
        <f aca="false">G340*H340</f>
        <v>38175</v>
      </c>
      <c r="J340" s="14" t="n">
        <f aca="false">(I340/$J$80*10000)+7000</f>
        <v>7381.75</v>
      </c>
      <c r="K340" s="12" t="n">
        <v>2011</v>
      </c>
    </row>
    <row r="341" customFormat="false" ht="15" hidden="false" customHeight="false" outlineLevel="0" collapsed="false">
      <c r="A341" s="5" t="n">
        <v>23</v>
      </c>
      <c r="B341" s="12" t="s">
        <v>20</v>
      </c>
      <c r="C341" s="13" t="n">
        <v>44</v>
      </c>
      <c r="D341" s="12" t="s">
        <v>408</v>
      </c>
      <c r="E341" s="12" t="s">
        <v>112</v>
      </c>
      <c r="F341" s="14" t="n">
        <v>121688</v>
      </c>
      <c r="G341" s="12" t="n">
        <v>15</v>
      </c>
      <c r="H341" s="12" t="n">
        <v>2545</v>
      </c>
      <c r="I341" s="12" t="n">
        <f aca="false">G341*H341</f>
        <v>38175</v>
      </c>
      <c r="J341" s="14" t="n">
        <f aca="false">(I341/$J$80*10000)+7000</f>
        <v>7381.75</v>
      </c>
      <c r="K341" s="12" t="n">
        <v>2011</v>
      </c>
    </row>
    <row r="342" customFormat="false" ht="15" hidden="false" customHeight="false" outlineLevel="0" collapsed="false">
      <c r="A342" s="5" t="n">
        <v>23</v>
      </c>
      <c r="B342" s="12" t="s">
        <v>20</v>
      </c>
      <c r="C342" s="13" t="n">
        <v>48</v>
      </c>
      <c r="D342" s="12" t="s">
        <v>409</v>
      </c>
      <c r="E342" s="12" t="s">
        <v>112</v>
      </c>
      <c r="F342" s="14" t="n">
        <v>109600</v>
      </c>
      <c r="G342" s="12" t="n">
        <v>14</v>
      </c>
      <c r="H342" s="12" t="n">
        <v>2545</v>
      </c>
      <c r="I342" s="12" t="n">
        <f aca="false">G342*H342</f>
        <v>35630</v>
      </c>
      <c r="J342" s="14" t="n">
        <f aca="false">(I342/$J$80*10000)+7000</f>
        <v>7356.3</v>
      </c>
      <c r="K342" s="12" t="n">
        <v>2011</v>
      </c>
    </row>
    <row r="343" customFormat="false" ht="15" hidden="false" customHeight="false" outlineLevel="0" collapsed="false">
      <c r="A343" s="5" t="n">
        <v>23</v>
      </c>
      <c r="B343" s="12" t="s">
        <v>20</v>
      </c>
      <c r="C343" s="13" t="n">
        <v>49</v>
      </c>
      <c r="D343" s="12" t="s">
        <v>410</v>
      </c>
      <c r="E343" s="12" t="s">
        <v>112</v>
      </c>
      <c r="F343" s="14" t="n">
        <v>108359</v>
      </c>
      <c r="G343" s="12" t="n">
        <v>14</v>
      </c>
      <c r="H343" s="12" t="n">
        <v>2545</v>
      </c>
      <c r="I343" s="12" t="n">
        <f aca="false">G343*H343</f>
        <v>35630</v>
      </c>
      <c r="J343" s="14" t="n">
        <f aca="false">(I343/$J$80*10000)+7000</f>
        <v>7356.3</v>
      </c>
      <c r="K343" s="12" t="n">
        <v>2011</v>
      </c>
    </row>
    <row r="344" customFormat="false" ht="15" hidden="false" customHeight="false" outlineLevel="0" collapsed="false">
      <c r="A344" s="5" t="n">
        <v>23</v>
      </c>
      <c r="B344" s="12" t="s">
        <v>20</v>
      </c>
      <c r="C344" s="13" t="n">
        <v>51</v>
      </c>
      <c r="D344" s="12" t="s">
        <v>411</v>
      </c>
      <c r="E344" s="12" t="s">
        <v>112</v>
      </c>
      <c r="F344" s="14" t="n">
        <v>103671</v>
      </c>
      <c r="G344" s="12" t="n">
        <v>13</v>
      </c>
      <c r="H344" s="12" t="n">
        <v>2545</v>
      </c>
      <c r="I344" s="12" t="n">
        <f aca="false">G344*H344</f>
        <v>33085</v>
      </c>
      <c r="J344" s="14" t="n">
        <f aca="false">(I344/$J$80*10000)+7000</f>
        <v>7330.85</v>
      </c>
      <c r="K344" s="12" t="n">
        <v>2011</v>
      </c>
    </row>
    <row r="345" customFormat="false" ht="15" hidden="false" customHeight="false" outlineLevel="0" collapsed="false">
      <c r="A345" s="5" t="n">
        <v>24</v>
      </c>
      <c r="B345" s="12" t="s">
        <v>22</v>
      </c>
      <c r="C345" s="13" t="n">
        <v>14</v>
      </c>
      <c r="D345" s="12" t="s">
        <v>412</v>
      </c>
      <c r="E345" s="12" t="s">
        <v>114</v>
      </c>
      <c r="F345" s="14" t="n">
        <v>848788</v>
      </c>
      <c r="G345" s="12" t="n">
        <v>40</v>
      </c>
      <c r="H345" s="12" t="n">
        <v>3696</v>
      </c>
      <c r="I345" s="12" t="n">
        <f aca="false">G345*H345</f>
        <v>147840</v>
      </c>
      <c r="J345" s="14" t="n">
        <f aca="false">(I345/$J$80*10000)+7000</f>
        <v>8478.4</v>
      </c>
      <c r="K345" s="12" t="n">
        <v>2014</v>
      </c>
      <c r="L345" s="3" t="n">
        <f aca="false">SUM(I345:I354)</f>
        <v>750288</v>
      </c>
    </row>
    <row r="346" customFormat="false" ht="15" hidden="false" customHeight="false" outlineLevel="0" collapsed="false">
      <c r="A346" s="5" t="n">
        <v>24</v>
      </c>
      <c r="B346" s="12" t="s">
        <v>22</v>
      </c>
      <c r="C346" s="13" t="n">
        <v>18</v>
      </c>
      <c r="D346" s="12" t="s">
        <v>413</v>
      </c>
      <c r="E346" s="12" t="s">
        <v>116</v>
      </c>
      <c r="F346" s="14" t="n">
        <v>680250</v>
      </c>
      <c r="G346" s="12" t="n">
        <v>36</v>
      </c>
      <c r="H346" s="12" t="n">
        <v>3696</v>
      </c>
      <c r="I346" s="12" t="n">
        <f aca="false">G346*H346</f>
        <v>133056</v>
      </c>
      <c r="J346" s="14" t="n">
        <f aca="false">(I346/$J$80*10000)+7000</f>
        <v>8330.56</v>
      </c>
      <c r="K346" s="12" t="n">
        <v>2014</v>
      </c>
    </row>
    <row r="347" customFormat="false" ht="15" hidden="false" customHeight="false" outlineLevel="0" collapsed="false">
      <c r="A347" s="5" t="n">
        <v>24</v>
      </c>
      <c r="B347" s="12" t="s">
        <v>22</v>
      </c>
      <c r="C347" s="13" t="n">
        <v>77</v>
      </c>
      <c r="D347" s="12" t="s">
        <v>414</v>
      </c>
      <c r="E347" s="12" t="s">
        <v>114</v>
      </c>
      <c r="F347" s="14" t="n">
        <v>258522</v>
      </c>
      <c r="G347" s="12" t="n">
        <v>22</v>
      </c>
      <c r="H347" s="12" t="n">
        <v>3696</v>
      </c>
      <c r="I347" s="12" t="n">
        <f aca="false">G347*H347</f>
        <v>81312</v>
      </c>
      <c r="J347" s="14" t="n">
        <f aca="false">(I347/$J$80*10000)+7000</f>
        <v>7813.12</v>
      </c>
      <c r="K347" s="12" t="n">
        <v>2014</v>
      </c>
    </row>
    <row r="348" customFormat="false" ht="15" hidden="false" customHeight="false" outlineLevel="0" collapsed="false">
      <c r="A348" s="5" t="n">
        <v>24</v>
      </c>
      <c r="B348" s="12" t="s">
        <v>22</v>
      </c>
      <c r="C348" s="13" t="n">
        <v>126</v>
      </c>
      <c r="D348" s="12" t="s">
        <v>415</v>
      </c>
      <c r="E348" s="12" t="s">
        <v>116</v>
      </c>
      <c r="F348" s="14" t="n">
        <v>193792</v>
      </c>
      <c r="G348" s="12" t="n">
        <v>19</v>
      </c>
      <c r="H348" s="12" t="n">
        <v>3696</v>
      </c>
      <c r="I348" s="12" t="n">
        <f aca="false">G348*H348</f>
        <v>70224</v>
      </c>
      <c r="J348" s="14" t="n">
        <f aca="false">(I348/$J$80*10000)+7000</f>
        <v>7702.24</v>
      </c>
      <c r="K348" s="12" t="n">
        <v>2014</v>
      </c>
    </row>
    <row r="349" customFormat="false" ht="15" hidden="false" customHeight="false" outlineLevel="0" collapsed="false">
      <c r="A349" s="5" t="n">
        <v>24</v>
      </c>
      <c r="B349" s="12" t="s">
        <v>22</v>
      </c>
      <c r="C349" s="13" t="n">
        <v>195</v>
      </c>
      <c r="D349" s="12" t="s">
        <v>416</v>
      </c>
      <c r="E349" s="12" t="s">
        <v>116</v>
      </c>
      <c r="F349" s="14" t="n">
        <v>135099</v>
      </c>
      <c r="G349" s="12" t="n">
        <v>15</v>
      </c>
      <c r="H349" s="12" t="n">
        <v>3696</v>
      </c>
      <c r="I349" s="12" t="n">
        <f aca="false">G349*H349</f>
        <v>55440</v>
      </c>
      <c r="J349" s="14" t="n">
        <f aca="false">(I349/$J$80*10000)+7000</f>
        <v>7554.4</v>
      </c>
      <c r="K349" s="12" t="n">
        <v>2014</v>
      </c>
    </row>
    <row r="350" customFormat="false" ht="15" hidden="false" customHeight="false" outlineLevel="0" collapsed="false">
      <c r="A350" s="5" t="n">
        <v>24</v>
      </c>
      <c r="B350" s="12" t="s">
        <v>22</v>
      </c>
      <c r="C350" s="13" t="n">
        <v>200</v>
      </c>
      <c r="D350" s="12" t="s">
        <v>417</v>
      </c>
      <c r="E350" s="12" t="s">
        <v>116</v>
      </c>
      <c r="F350" s="14" t="n">
        <v>131741</v>
      </c>
      <c r="G350" s="12" t="n">
        <v>15</v>
      </c>
      <c r="H350" s="12" t="n">
        <v>3696</v>
      </c>
      <c r="I350" s="12" t="n">
        <f aca="false">G350*H350</f>
        <v>55440</v>
      </c>
      <c r="J350" s="14" t="n">
        <f aca="false">(I350/$J$80*10000)+7000</f>
        <v>7554.4</v>
      </c>
      <c r="K350" s="12" t="n">
        <v>2014</v>
      </c>
    </row>
    <row r="351" customFormat="false" ht="15" hidden="false" customHeight="false" outlineLevel="0" collapsed="false">
      <c r="A351" s="5" t="n">
        <v>24</v>
      </c>
      <c r="B351" s="12" t="s">
        <v>22</v>
      </c>
      <c r="C351" s="13" t="n">
        <v>227</v>
      </c>
      <c r="D351" s="12" t="s">
        <v>418</v>
      </c>
      <c r="E351" s="12" t="s">
        <v>114</v>
      </c>
      <c r="F351" s="14" t="n">
        <v>120346</v>
      </c>
      <c r="G351" s="12" t="n">
        <v>15</v>
      </c>
      <c r="H351" s="12" t="n">
        <v>3696</v>
      </c>
      <c r="I351" s="12" t="n">
        <f aca="false">G351*H351</f>
        <v>55440</v>
      </c>
      <c r="J351" s="14" t="n">
        <f aca="false">(I351/$J$80*10000)+7000</f>
        <v>7554.4</v>
      </c>
      <c r="K351" s="12" t="n">
        <v>2014</v>
      </c>
    </row>
    <row r="352" customFormat="false" ht="15" hidden="false" customHeight="false" outlineLevel="0" collapsed="false">
      <c r="A352" s="5" t="n">
        <v>24</v>
      </c>
      <c r="B352" s="12" t="s">
        <v>22</v>
      </c>
      <c r="C352" s="13" t="n">
        <v>233</v>
      </c>
      <c r="D352" s="12" t="s">
        <v>419</v>
      </c>
      <c r="E352" s="12" t="s">
        <v>116</v>
      </c>
      <c r="F352" s="14" t="n">
        <v>117770</v>
      </c>
      <c r="G352" s="12" t="n">
        <v>14</v>
      </c>
      <c r="H352" s="12" t="n">
        <v>3696</v>
      </c>
      <c r="I352" s="12" t="n">
        <f aca="false">G352*H352</f>
        <v>51744</v>
      </c>
      <c r="J352" s="14" t="n">
        <f aca="false">(I352/$J$80*10000)+7000</f>
        <v>7517.44</v>
      </c>
      <c r="K352" s="12" t="n">
        <v>2014</v>
      </c>
    </row>
    <row r="353" customFormat="false" ht="15" hidden="false" customHeight="false" outlineLevel="0" collapsed="false">
      <c r="A353" s="5" t="n">
        <v>24</v>
      </c>
      <c r="B353" s="12" t="s">
        <v>22</v>
      </c>
      <c r="C353" s="13" t="n">
        <v>243</v>
      </c>
      <c r="D353" s="12" t="s">
        <v>420</v>
      </c>
      <c r="E353" s="12" t="s">
        <v>116</v>
      </c>
      <c r="F353" s="14" t="n">
        <v>114620</v>
      </c>
      <c r="G353" s="12" t="n">
        <v>14</v>
      </c>
      <c r="H353" s="12" t="n">
        <v>3696</v>
      </c>
      <c r="I353" s="12" t="n">
        <f aca="false">G353*H353</f>
        <v>51744</v>
      </c>
      <c r="J353" s="14" t="n">
        <f aca="false">(I353/$J$80*10000)+7000</f>
        <v>7517.44</v>
      </c>
      <c r="K353" s="12" t="n">
        <v>2014</v>
      </c>
    </row>
    <row r="354" customFormat="false" ht="15" hidden="false" customHeight="false" outlineLevel="0" collapsed="false">
      <c r="A354" s="5" t="n">
        <v>24</v>
      </c>
      <c r="B354" s="12" t="s">
        <v>22</v>
      </c>
      <c r="C354" s="13" t="n">
        <v>305</v>
      </c>
      <c r="D354" s="12" t="s">
        <v>421</v>
      </c>
      <c r="E354" s="12" t="s">
        <v>114</v>
      </c>
      <c r="F354" s="14" t="n">
        <v>101190</v>
      </c>
      <c r="G354" s="12" t="n">
        <v>13</v>
      </c>
      <c r="H354" s="12" t="n">
        <v>3696</v>
      </c>
      <c r="I354" s="12" t="n">
        <f aca="false">G354*H354</f>
        <v>48048</v>
      </c>
      <c r="J354" s="14" t="n">
        <f aca="false">(I354/$J$80*10000)+7000</f>
        <v>7480.48</v>
      </c>
      <c r="K354" s="12" t="n">
        <v>2014</v>
      </c>
    </row>
    <row r="355" customFormat="false" ht="15" hidden="false" customHeight="false" outlineLevel="0" collapsed="false">
      <c r="A355" s="5" t="n">
        <v>25</v>
      </c>
      <c r="B355" s="12" t="s">
        <v>22</v>
      </c>
      <c r="C355" s="13" t="n">
        <v>15</v>
      </c>
      <c r="D355" s="12" t="s">
        <v>422</v>
      </c>
      <c r="E355" s="12" t="s">
        <v>118</v>
      </c>
      <c r="F355" s="14" t="n">
        <v>835957</v>
      </c>
      <c r="G355" s="12" t="n">
        <v>40</v>
      </c>
      <c r="H355" s="12" t="n">
        <v>3696</v>
      </c>
      <c r="I355" s="12" t="n">
        <f aca="false">G355*H355</f>
        <v>147840</v>
      </c>
      <c r="J355" s="14" t="n">
        <f aca="false">(I355/$J$80*10000)+7000</f>
        <v>8478.4</v>
      </c>
      <c r="K355" s="12" t="n">
        <v>2014</v>
      </c>
      <c r="L355" s="3" t="n">
        <f aca="false">SUM(I355:I360)</f>
        <v>547008</v>
      </c>
    </row>
    <row r="356" customFormat="false" ht="15" hidden="false" customHeight="false" outlineLevel="0" collapsed="false">
      <c r="A356" s="5" t="n">
        <v>25</v>
      </c>
      <c r="B356" s="12" t="s">
        <v>22</v>
      </c>
      <c r="C356" s="13" t="n">
        <v>48</v>
      </c>
      <c r="D356" s="12" t="s">
        <v>423</v>
      </c>
      <c r="E356" s="12" t="s">
        <v>118</v>
      </c>
      <c r="F356" s="14" t="n">
        <v>389521</v>
      </c>
      <c r="G356" s="12" t="n">
        <v>27</v>
      </c>
      <c r="H356" s="12" t="n">
        <v>3696</v>
      </c>
      <c r="I356" s="12" t="n">
        <f aca="false">G356*H356</f>
        <v>99792</v>
      </c>
      <c r="J356" s="14" t="n">
        <f aca="false">(I356/$J$80*10000)+7000</f>
        <v>7997.92</v>
      </c>
      <c r="K356" s="12" t="n">
        <v>2014</v>
      </c>
    </row>
    <row r="357" customFormat="false" ht="15" hidden="false" customHeight="false" outlineLevel="0" collapsed="false">
      <c r="A357" s="5" t="n">
        <v>25</v>
      </c>
      <c r="B357" s="12" t="s">
        <v>22</v>
      </c>
      <c r="C357" s="13" t="n">
        <v>65</v>
      </c>
      <c r="D357" s="12" t="s">
        <v>424</v>
      </c>
      <c r="E357" s="12" t="s">
        <v>118</v>
      </c>
      <c r="F357" s="14" t="n">
        <v>298165</v>
      </c>
      <c r="G357" s="12" t="n">
        <v>23</v>
      </c>
      <c r="H357" s="12" t="n">
        <v>3696</v>
      </c>
      <c r="I357" s="12" t="n">
        <f aca="false">G357*H357</f>
        <v>85008</v>
      </c>
      <c r="J357" s="14" t="n">
        <f aca="false">(I357/$J$80*10000)+7000</f>
        <v>7850.08</v>
      </c>
      <c r="K357" s="12" t="n">
        <v>2014</v>
      </c>
    </row>
    <row r="358" customFormat="false" ht="15" hidden="false" customHeight="false" outlineLevel="0" collapsed="false">
      <c r="A358" s="5" t="n">
        <v>25</v>
      </c>
      <c r="B358" s="12" t="s">
        <v>22</v>
      </c>
      <c r="C358" s="13" t="n">
        <v>68</v>
      </c>
      <c r="D358" s="12" t="s">
        <v>425</v>
      </c>
      <c r="E358" s="12" t="s">
        <v>118</v>
      </c>
      <c r="F358" s="14" t="n">
        <v>281031</v>
      </c>
      <c r="G358" s="12" t="n">
        <v>23</v>
      </c>
      <c r="H358" s="12" t="n">
        <v>3696</v>
      </c>
      <c r="I358" s="12" t="n">
        <f aca="false">G358*H358</f>
        <v>85008</v>
      </c>
      <c r="J358" s="14" t="n">
        <f aca="false">(I358/$J$80*10000)+7000</f>
        <v>7850.08</v>
      </c>
      <c r="K358" s="12" t="n">
        <v>2014</v>
      </c>
    </row>
    <row r="359" customFormat="false" ht="15" hidden="false" customHeight="false" outlineLevel="0" collapsed="false">
      <c r="A359" s="5" t="n">
        <v>25</v>
      </c>
      <c r="B359" s="12" t="s">
        <v>22</v>
      </c>
      <c r="C359" s="13" t="n">
        <v>121</v>
      </c>
      <c r="D359" s="12" t="s">
        <v>426</v>
      </c>
      <c r="E359" s="12" t="s">
        <v>118</v>
      </c>
      <c r="F359" s="14" t="n">
        <v>197859</v>
      </c>
      <c r="G359" s="12" t="n">
        <v>19</v>
      </c>
      <c r="H359" s="12" t="n">
        <v>3696</v>
      </c>
      <c r="I359" s="12" t="n">
        <f aca="false">G359*H359</f>
        <v>70224</v>
      </c>
      <c r="J359" s="14" t="n">
        <f aca="false">(I359/$J$80*10000)+7000</f>
        <v>7702.24</v>
      </c>
      <c r="K359" s="12" t="n">
        <v>2014</v>
      </c>
    </row>
    <row r="360" customFormat="false" ht="15" hidden="false" customHeight="false" outlineLevel="0" collapsed="false">
      <c r="A360" s="5" t="n">
        <v>25</v>
      </c>
      <c r="B360" s="12" t="s">
        <v>22</v>
      </c>
      <c r="C360" s="13" t="n">
        <v>187</v>
      </c>
      <c r="D360" s="12" t="s">
        <v>427</v>
      </c>
      <c r="E360" s="12" t="s">
        <v>118</v>
      </c>
      <c r="F360" s="14" t="n">
        <v>141000</v>
      </c>
      <c r="G360" s="12" t="n">
        <v>16</v>
      </c>
      <c r="H360" s="12" t="n">
        <v>3696</v>
      </c>
      <c r="I360" s="12" t="n">
        <f aca="false">G360*H360</f>
        <v>59136</v>
      </c>
      <c r="J360" s="14" t="n">
        <f aca="false">(I360/$J$80*10000)+7000</f>
        <v>7591.36</v>
      </c>
      <c r="K360" s="12" t="n">
        <v>2014</v>
      </c>
    </row>
    <row r="361" customFormat="false" ht="15" hidden="false" customHeight="false" outlineLevel="0" collapsed="false">
      <c r="A361" s="5" t="n">
        <v>26</v>
      </c>
      <c r="B361" s="12" t="s">
        <v>22</v>
      </c>
      <c r="C361" s="13" t="n">
        <v>22</v>
      </c>
      <c r="D361" s="12" t="s">
        <v>428</v>
      </c>
      <c r="E361" s="12" t="s">
        <v>122</v>
      </c>
      <c r="F361" s="14" t="n">
        <v>655884</v>
      </c>
      <c r="G361" s="12" t="n">
        <v>35</v>
      </c>
      <c r="H361" s="12" t="n">
        <v>3696</v>
      </c>
      <c r="I361" s="12" t="n">
        <f aca="false">G361*H361</f>
        <v>129360</v>
      </c>
      <c r="J361" s="14" t="n">
        <f aca="false">(I361/$J$80*10000)+7000</f>
        <v>8293.6</v>
      </c>
      <c r="K361" s="12" t="n">
        <v>2014</v>
      </c>
      <c r="L361" s="3" t="n">
        <f aca="false">SUM(I361:I373)</f>
        <v>883344</v>
      </c>
    </row>
    <row r="362" customFormat="false" ht="15" hidden="false" customHeight="false" outlineLevel="0" collapsed="false">
      <c r="A362" s="5" t="n">
        <v>26</v>
      </c>
      <c r="B362" s="12" t="s">
        <v>22</v>
      </c>
      <c r="D362" s="12" t="s">
        <v>127</v>
      </c>
      <c r="E362" s="12" t="s">
        <v>128</v>
      </c>
      <c r="F362" s="14" t="n">
        <v>625741</v>
      </c>
      <c r="G362" s="12" t="n">
        <v>34</v>
      </c>
      <c r="H362" s="12" t="n">
        <v>3696</v>
      </c>
      <c r="I362" s="12" t="n">
        <f aca="false">G362*H362</f>
        <v>125664</v>
      </c>
      <c r="J362" s="14" t="n">
        <f aca="false">(I362/$J$80*10000)+7000</f>
        <v>8256.64</v>
      </c>
      <c r="K362" s="12" t="n">
        <v>2010</v>
      </c>
    </row>
    <row r="363" customFormat="false" ht="15" hidden="false" customHeight="false" outlineLevel="0" collapsed="false">
      <c r="A363" s="5" t="n">
        <v>26</v>
      </c>
      <c r="B363" s="12" t="s">
        <v>22</v>
      </c>
      <c r="C363" s="13" t="n">
        <v>136</v>
      </c>
      <c r="D363" s="12" t="s">
        <v>429</v>
      </c>
      <c r="E363" s="12" t="s">
        <v>122</v>
      </c>
      <c r="F363" s="14" t="n">
        <v>183016</v>
      </c>
      <c r="G363" s="12" t="n">
        <v>18</v>
      </c>
      <c r="H363" s="12" t="n">
        <v>3696</v>
      </c>
      <c r="I363" s="12" t="n">
        <f aca="false">G363*H363</f>
        <v>66528</v>
      </c>
      <c r="J363" s="14" t="n">
        <f aca="false">(I363/$J$80*10000)+7000</f>
        <v>7665.28</v>
      </c>
      <c r="K363" s="12" t="n">
        <v>2014</v>
      </c>
    </row>
    <row r="364" customFormat="false" ht="15" hidden="false" customHeight="false" outlineLevel="0" collapsed="false">
      <c r="A364" s="5" t="n">
        <v>26</v>
      </c>
      <c r="B364" s="12" t="s">
        <v>22</v>
      </c>
      <c r="C364" s="13" t="n">
        <v>139</v>
      </c>
      <c r="D364" s="12" t="s">
        <v>430</v>
      </c>
      <c r="E364" s="12" t="s">
        <v>126</v>
      </c>
      <c r="F364" s="14" t="n">
        <v>179154</v>
      </c>
      <c r="G364" s="12" t="n">
        <v>18</v>
      </c>
      <c r="H364" s="12" t="n">
        <v>3696</v>
      </c>
      <c r="I364" s="12" t="n">
        <f aca="false">G364*H364</f>
        <v>66528</v>
      </c>
      <c r="J364" s="14" t="n">
        <f aca="false">(I364/$J$80*10000)+7000</f>
        <v>7665.28</v>
      </c>
      <c r="K364" s="12" t="n">
        <v>2014</v>
      </c>
    </row>
    <row r="365" customFormat="false" ht="15" hidden="false" customHeight="false" outlineLevel="0" collapsed="false">
      <c r="A365" s="5" t="n">
        <v>26</v>
      </c>
      <c r="B365" s="12" t="s">
        <v>22</v>
      </c>
      <c r="C365" s="13" t="n">
        <v>166</v>
      </c>
      <c r="D365" s="12" t="s">
        <v>321</v>
      </c>
      <c r="E365" s="12" t="s">
        <v>122</v>
      </c>
      <c r="F365" s="14" t="n">
        <v>153991</v>
      </c>
      <c r="G365" s="12" t="n">
        <v>17</v>
      </c>
      <c r="H365" s="12" t="n">
        <v>3696</v>
      </c>
      <c r="I365" s="12" t="n">
        <f aca="false">G365*H365</f>
        <v>62832</v>
      </c>
      <c r="J365" s="14" t="n">
        <f aca="false">(I365/$J$80*10000)+7000</f>
        <v>7628.32</v>
      </c>
      <c r="K365" s="12" t="n">
        <v>2014</v>
      </c>
    </row>
    <row r="366" customFormat="false" ht="15" hidden="false" customHeight="false" outlineLevel="0" collapsed="false">
      <c r="A366" s="5" t="n">
        <v>26</v>
      </c>
      <c r="B366" s="12" t="s">
        <v>22</v>
      </c>
      <c r="C366" s="13" t="n">
        <v>179</v>
      </c>
      <c r="D366" s="12" t="s">
        <v>431</v>
      </c>
      <c r="E366" s="12" t="s">
        <v>120</v>
      </c>
      <c r="F366" s="14" t="n">
        <v>147612</v>
      </c>
      <c r="G366" s="12" t="n">
        <v>16</v>
      </c>
      <c r="H366" s="12" t="n">
        <v>3696</v>
      </c>
      <c r="I366" s="12" t="n">
        <f aca="false">G366*H366</f>
        <v>59136</v>
      </c>
      <c r="J366" s="14" t="n">
        <f aca="false">(I366/$J$80*10000)+7000</f>
        <v>7591.36</v>
      </c>
      <c r="K366" s="12" t="n">
        <v>2014</v>
      </c>
    </row>
    <row r="367" customFormat="false" ht="15" hidden="false" customHeight="false" outlineLevel="0" collapsed="false">
      <c r="A367" s="5" t="n">
        <v>26</v>
      </c>
      <c r="B367" s="12" t="s">
        <v>22</v>
      </c>
      <c r="C367" s="13" t="n">
        <v>202</v>
      </c>
      <c r="D367" s="12" t="s">
        <v>432</v>
      </c>
      <c r="E367" s="12" t="s">
        <v>120</v>
      </c>
      <c r="F367" s="14" t="n">
        <v>130282</v>
      </c>
      <c r="G367" s="12" t="n">
        <v>15</v>
      </c>
      <c r="H367" s="12" t="n">
        <v>3696</v>
      </c>
      <c r="I367" s="12" t="n">
        <f aca="false">G367*H367</f>
        <v>55440</v>
      </c>
      <c r="J367" s="14" t="n">
        <f aca="false">(I367/$J$80*10000)+7000</f>
        <v>7554.4</v>
      </c>
      <c r="K367" s="12" t="n">
        <v>2014</v>
      </c>
    </row>
    <row r="368" customFormat="false" ht="15" hidden="false" customHeight="false" outlineLevel="0" collapsed="false">
      <c r="A368" s="5" t="n">
        <v>26</v>
      </c>
      <c r="B368" s="12" t="s">
        <v>22</v>
      </c>
      <c r="C368" s="13" t="n">
        <v>212</v>
      </c>
      <c r="D368" s="12" t="s">
        <v>433</v>
      </c>
      <c r="E368" s="12" t="s">
        <v>120</v>
      </c>
      <c r="F368" s="14" t="n">
        <v>128278</v>
      </c>
      <c r="G368" s="12" t="n">
        <v>15</v>
      </c>
      <c r="H368" s="12" t="n">
        <v>3696</v>
      </c>
      <c r="I368" s="12" t="n">
        <f aca="false">G368*H368</f>
        <v>55440</v>
      </c>
      <c r="J368" s="14" t="n">
        <f aca="false">(I368/$J$80*10000)+7000</f>
        <v>7554.4</v>
      </c>
      <c r="K368" s="12" t="n">
        <v>2014</v>
      </c>
    </row>
    <row r="369" customFormat="false" ht="15" hidden="false" customHeight="false" outlineLevel="0" collapsed="false">
      <c r="A369" s="5" t="n">
        <v>26</v>
      </c>
      <c r="B369" s="12" t="s">
        <v>22</v>
      </c>
      <c r="C369" s="13" t="n">
        <v>221</v>
      </c>
      <c r="D369" s="12" t="s">
        <v>434</v>
      </c>
      <c r="E369" s="12" t="s">
        <v>120</v>
      </c>
      <c r="F369" s="14" t="n">
        <v>124705</v>
      </c>
      <c r="G369" s="12" t="n">
        <v>15</v>
      </c>
      <c r="H369" s="12" t="n">
        <v>3696</v>
      </c>
      <c r="I369" s="12" t="n">
        <f aca="false">G369*H369</f>
        <v>55440</v>
      </c>
      <c r="J369" s="14" t="n">
        <f aca="false">(I369/$J$80*10000)+7000</f>
        <v>7554.4</v>
      </c>
      <c r="K369" s="12" t="n">
        <v>2014</v>
      </c>
    </row>
    <row r="370" customFormat="false" ht="15" hidden="false" customHeight="false" outlineLevel="0" collapsed="false">
      <c r="A370" s="5" t="n">
        <v>26</v>
      </c>
      <c r="B370" s="12" t="s">
        <v>22</v>
      </c>
      <c r="C370" s="13" t="n">
        <v>260</v>
      </c>
      <c r="D370" s="12" t="s">
        <v>435</v>
      </c>
      <c r="E370" s="12" t="s">
        <v>124</v>
      </c>
      <c r="F370" s="14" t="n">
        <v>110448</v>
      </c>
      <c r="G370" s="12" t="n">
        <v>14</v>
      </c>
      <c r="H370" s="12" t="n">
        <v>3696</v>
      </c>
      <c r="I370" s="12" t="n">
        <f aca="false">G370*H370</f>
        <v>51744</v>
      </c>
      <c r="J370" s="14" t="n">
        <f aca="false">(I370/$J$80*10000)+7000</f>
        <v>7517.44</v>
      </c>
      <c r="K370" s="12" t="n">
        <v>2014</v>
      </c>
    </row>
    <row r="371" customFormat="false" ht="15" hidden="false" customHeight="false" outlineLevel="0" collapsed="false">
      <c r="A371" s="5" t="n">
        <v>26</v>
      </c>
      <c r="B371" s="12" t="s">
        <v>22</v>
      </c>
      <c r="C371" s="13" t="n">
        <v>261</v>
      </c>
      <c r="D371" s="12" t="s">
        <v>436</v>
      </c>
      <c r="E371" s="12" t="s">
        <v>122</v>
      </c>
      <c r="F371" s="14" t="n">
        <v>109945</v>
      </c>
      <c r="G371" s="12" t="n">
        <v>14</v>
      </c>
      <c r="H371" s="12" t="n">
        <v>3696</v>
      </c>
      <c r="I371" s="12" t="n">
        <f aca="false">G371*H371</f>
        <v>51744</v>
      </c>
      <c r="J371" s="14" t="n">
        <f aca="false">(I371/$J$80*10000)+7000</f>
        <v>7517.44</v>
      </c>
      <c r="K371" s="12" t="n">
        <v>2014</v>
      </c>
    </row>
    <row r="372" customFormat="false" ht="15" hidden="false" customHeight="false" outlineLevel="0" collapsed="false">
      <c r="A372" s="5" t="n">
        <v>26</v>
      </c>
      <c r="B372" s="12" t="s">
        <v>22</v>
      </c>
      <c r="C372" s="13" t="n">
        <v>263</v>
      </c>
      <c r="D372" s="12" t="s">
        <v>405</v>
      </c>
      <c r="E372" s="12" t="s">
        <v>122</v>
      </c>
      <c r="F372" s="14" t="n">
        <v>109694</v>
      </c>
      <c r="G372" s="12" t="n">
        <v>14</v>
      </c>
      <c r="H372" s="12" t="n">
        <v>3696</v>
      </c>
      <c r="I372" s="12" t="n">
        <f aca="false">G372*H372</f>
        <v>51744</v>
      </c>
      <c r="J372" s="14" t="n">
        <f aca="false">(I372/$J$80*10000)+7000</f>
        <v>7517.44</v>
      </c>
      <c r="K372" s="12" t="n">
        <v>2014</v>
      </c>
    </row>
    <row r="373" customFormat="false" ht="15" hidden="false" customHeight="false" outlineLevel="0" collapsed="false">
      <c r="A373" s="5" t="n">
        <v>26</v>
      </c>
      <c r="B373" s="12" t="s">
        <v>22</v>
      </c>
      <c r="C373" s="13" t="n">
        <v>266</v>
      </c>
      <c r="D373" s="12" t="s">
        <v>437</v>
      </c>
      <c r="E373" s="12" t="s">
        <v>120</v>
      </c>
      <c r="F373" s="14" t="n">
        <v>109307</v>
      </c>
      <c r="G373" s="12" t="n">
        <v>14</v>
      </c>
      <c r="H373" s="12" t="n">
        <v>3696</v>
      </c>
      <c r="I373" s="12" t="n">
        <f aca="false">G373*H373</f>
        <v>51744</v>
      </c>
      <c r="J373" s="14" t="n">
        <f aca="false">(I373/$J$80*10000)+7000</f>
        <v>7517.44</v>
      </c>
      <c r="K373" s="12" t="n">
        <v>2014</v>
      </c>
    </row>
    <row r="374" customFormat="false" ht="15" hidden="false" customHeight="false" outlineLevel="0" collapsed="false">
      <c r="A374" s="5" t="n">
        <v>27</v>
      </c>
      <c r="B374" s="12" t="s">
        <v>22</v>
      </c>
      <c r="C374" s="13" t="n">
        <v>1</v>
      </c>
      <c r="D374" s="12" t="s">
        <v>438</v>
      </c>
      <c r="E374" s="12" t="s">
        <v>130</v>
      </c>
      <c r="F374" s="14" t="n">
        <v>8491079</v>
      </c>
      <c r="G374" s="12" t="n">
        <v>129</v>
      </c>
      <c r="H374" s="12" t="n">
        <v>3696</v>
      </c>
      <c r="I374" s="12" t="n">
        <f aca="false">G374*H374</f>
        <v>476784</v>
      </c>
      <c r="J374" s="14" t="n">
        <f aca="false">(I374/$J$80*10000)+7000</f>
        <v>11767.84</v>
      </c>
      <c r="K374" s="12" t="n">
        <v>2014</v>
      </c>
      <c r="L374" s="3" t="n">
        <f aca="false">SUM(I374:I378)</f>
        <v>757680</v>
      </c>
    </row>
    <row r="375" customFormat="false" ht="15" hidden="false" customHeight="false" outlineLevel="0" collapsed="false">
      <c r="A375" s="5" t="n">
        <v>27</v>
      </c>
      <c r="B375" s="12" t="s">
        <v>22</v>
      </c>
      <c r="C375" s="13" t="n">
        <v>76</v>
      </c>
      <c r="D375" s="12" t="s">
        <v>439</v>
      </c>
      <c r="E375" s="12" t="s">
        <v>130</v>
      </c>
      <c r="F375" s="14" t="n">
        <v>258703</v>
      </c>
      <c r="G375" s="12" t="n">
        <v>22</v>
      </c>
      <c r="H375" s="12" t="n">
        <v>3696</v>
      </c>
      <c r="I375" s="12" t="n">
        <f aca="false">G375*H375</f>
        <v>81312</v>
      </c>
      <c r="J375" s="14" t="n">
        <f aca="false">(I375/$J$80*10000)+7000</f>
        <v>7813.12</v>
      </c>
      <c r="K375" s="12" t="n">
        <v>2014</v>
      </c>
    </row>
    <row r="376" customFormat="false" ht="15" hidden="false" customHeight="false" outlineLevel="0" collapsed="false">
      <c r="A376" s="5" t="n">
        <v>27</v>
      </c>
      <c r="B376" s="12" t="s">
        <v>22</v>
      </c>
      <c r="C376" s="13" t="n">
        <v>105</v>
      </c>
      <c r="D376" s="12" t="s">
        <v>315</v>
      </c>
      <c r="E376" s="12" t="s">
        <v>130</v>
      </c>
      <c r="F376" s="14" t="n">
        <v>209983</v>
      </c>
      <c r="G376" s="12" t="n">
        <v>19</v>
      </c>
      <c r="H376" s="12" t="n">
        <v>3696</v>
      </c>
      <c r="I376" s="12" t="n">
        <f aca="false">G376*H376</f>
        <v>70224</v>
      </c>
      <c r="J376" s="14" t="n">
        <f aca="false">(I376/$J$80*10000)+7000</f>
        <v>7702.24</v>
      </c>
      <c r="K376" s="12" t="n">
        <v>2014</v>
      </c>
    </row>
    <row r="377" customFormat="false" ht="15" hidden="false" customHeight="false" outlineLevel="0" collapsed="false">
      <c r="A377" s="5" t="n">
        <v>27</v>
      </c>
      <c r="B377" s="12" t="s">
        <v>22</v>
      </c>
      <c r="C377" s="13" t="n">
        <v>115</v>
      </c>
      <c r="D377" s="12" t="s">
        <v>440</v>
      </c>
      <c r="E377" s="12" t="s">
        <v>130</v>
      </c>
      <c r="F377" s="14" t="n">
        <v>200667</v>
      </c>
      <c r="G377" s="12" t="n">
        <v>19</v>
      </c>
      <c r="H377" s="12" t="n">
        <v>3696</v>
      </c>
      <c r="I377" s="12" t="n">
        <f aca="false">G377*H377</f>
        <v>70224</v>
      </c>
      <c r="J377" s="14" t="n">
        <f aca="false">(I377/$J$80*10000)+7000</f>
        <v>7702.24</v>
      </c>
      <c r="K377" s="12" t="n">
        <v>2014</v>
      </c>
    </row>
    <row r="378" customFormat="false" ht="15" hidden="false" customHeight="false" outlineLevel="0" collapsed="false">
      <c r="A378" s="5" t="n">
        <v>27</v>
      </c>
      <c r="B378" s="12" t="s">
        <v>22</v>
      </c>
      <c r="C378" s="13" t="n">
        <v>186</v>
      </c>
      <c r="D378" s="12" t="s">
        <v>441</v>
      </c>
      <c r="E378" s="12" t="s">
        <v>130</v>
      </c>
      <c r="F378" s="14" t="n">
        <v>144263</v>
      </c>
      <c r="G378" s="12" t="n">
        <v>16</v>
      </c>
      <c r="H378" s="12" t="n">
        <v>3696</v>
      </c>
      <c r="I378" s="12" t="n">
        <f aca="false">G378*H378</f>
        <v>59136</v>
      </c>
      <c r="J378" s="14" t="n">
        <f aca="false">(I378/$J$80*10000)+7000</f>
        <v>7591.36</v>
      </c>
      <c r="K378" s="12" t="n">
        <v>2014</v>
      </c>
    </row>
    <row r="379" customFormat="false" ht="15" hidden="false" customHeight="false" outlineLevel="0" collapsed="false">
      <c r="A379" s="5" t="n">
        <v>28</v>
      </c>
      <c r="B379" s="12" t="s">
        <v>22</v>
      </c>
      <c r="C379" s="13" t="n">
        <v>5</v>
      </c>
      <c r="D379" s="12" t="s">
        <v>442</v>
      </c>
      <c r="E379" s="12" t="s">
        <v>132</v>
      </c>
      <c r="F379" s="14" t="n">
        <v>1560297</v>
      </c>
      <c r="G379" s="12" t="n">
        <v>55</v>
      </c>
      <c r="H379" s="12" t="n">
        <v>3696</v>
      </c>
      <c r="I379" s="12" t="n">
        <f aca="false">G379*H379</f>
        <v>203280</v>
      </c>
      <c r="J379" s="14" t="n">
        <f aca="false">(I379/$J$80*10000)+7000</f>
        <v>9032.8</v>
      </c>
      <c r="K379" s="12" t="n">
        <v>2014</v>
      </c>
      <c r="L379" s="3" t="n">
        <f aca="false">SUM(I379:I381)</f>
        <v>358512</v>
      </c>
    </row>
    <row r="380" customFormat="false" ht="15" hidden="false" customHeight="false" outlineLevel="0" collapsed="false">
      <c r="A380" s="5" t="n">
        <v>28</v>
      </c>
      <c r="B380" s="12" t="s">
        <v>22</v>
      </c>
      <c r="C380" s="13" t="n">
        <v>62</v>
      </c>
      <c r="D380" s="12" t="s">
        <v>443</v>
      </c>
      <c r="E380" s="12" t="s">
        <v>132</v>
      </c>
      <c r="F380" s="14" t="n">
        <v>305412</v>
      </c>
      <c r="G380" s="12" t="n">
        <v>24</v>
      </c>
      <c r="H380" s="12" t="n">
        <v>3696</v>
      </c>
      <c r="I380" s="12" t="n">
        <f aca="false">G380*H380</f>
        <v>88704</v>
      </c>
      <c r="J380" s="14" t="n">
        <f aca="false">(I380/$J$80*10000)+7000</f>
        <v>7887.04</v>
      </c>
      <c r="K380" s="12" t="n">
        <v>2014</v>
      </c>
    </row>
    <row r="381" customFormat="false" ht="15" hidden="false" customHeight="false" outlineLevel="0" collapsed="false">
      <c r="A381" s="5" t="n">
        <v>28</v>
      </c>
      <c r="B381" s="12" t="s">
        <v>22</v>
      </c>
      <c r="C381" s="13" t="n">
        <v>230</v>
      </c>
      <c r="D381" s="12" t="s">
        <v>444</v>
      </c>
      <c r="E381" s="12" t="s">
        <v>132</v>
      </c>
      <c r="F381" s="14" t="n">
        <v>119100</v>
      </c>
      <c r="G381" s="12" t="n">
        <v>18</v>
      </c>
      <c r="H381" s="12" t="n">
        <v>3696</v>
      </c>
      <c r="I381" s="12" t="n">
        <f aca="false">G381*H381</f>
        <v>66528</v>
      </c>
      <c r="J381" s="14" t="n">
        <f aca="false">(I381/$J$80*10000)+7000</f>
        <v>7665.28</v>
      </c>
      <c r="K381" s="12" t="n">
        <v>2014</v>
      </c>
    </row>
    <row r="382" customFormat="false" ht="15" hidden="false" customHeight="false" outlineLevel="0" collapsed="false">
      <c r="A382" s="5" t="n">
        <v>29</v>
      </c>
      <c r="B382" s="12" t="s">
        <v>22</v>
      </c>
      <c r="D382" s="12" t="s">
        <v>133</v>
      </c>
      <c r="E382" s="12" t="s">
        <v>134</v>
      </c>
      <c r="F382" s="14" t="n">
        <v>897934</v>
      </c>
      <c r="G382" s="12" t="n">
        <v>41</v>
      </c>
      <c r="H382" s="12" t="n">
        <v>3696</v>
      </c>
      <c r="I382" s="12" t="n">
        <f aca="false">G382*H382</f>
        <v>151536</v>
      </c>
      <c r="J382" s="14" t="n">
        <f aca="false">(I382/$J$80*10000)+7000</f>
        <v>8515.36</v>
      </c>
      <c r="K382" s="12" t="n">
        <v>2010</v>
      </c>
    </row>
    <row r="383" customFormat="false" ht="15" hidden="false" customHeight="false" outlineLevel="0" collapsed="false">
      <c r="A383" s="5" t="n">
        <v>29</v>
      </c>
      <c r="B383" s="12" t="s">
        <v>22</v>
      </c>
      <c r="C383" s="13" t="n">
        <v>24</v>
      </c>
      <c r="D383" s="12" t="s">
        <v>445</v>
      </c>
      <c r="E383" s="12" t="s">
        <v>136</v>
      </c>
      <c r="F383" s="14" t="n">
        <v>638432</v>
      </c>
      <c r="G383" s="12" t="n">
        <v>35</v>
      </c>
      <c r="H383" s="12" t="n">
        <v>3696</v>
      </c>
      <c r="I383" s="12" t="n">
        <f aca="false">G383*H383</f>
        <v>129360</v>
      </c>
      <c r="J383" s="14" t="n">
        <f aca="false">(I383/$J$80*10000)+7000</f>
        <v>8293.6</v>
      </c>
      <c r="K383" s="12" t="n">
        <v>2014</v>
      </c>
      <c r="L383" s="3" t="n">
        <f aca="false">SUM(I383:I391)</f>
        <v>857472</v>
      </c>
    </row>
    <row r="384" customFormat="false" ht="15" hidden="false" customHeight="false" outlineLevel="0" collapsed="false">
      <c r="A384" s="5" t="n">
        <v>29</v>
      </c>
      <c r="B384" s="12" t="s">
        <v>22</v>
      </c>
      <c r="C384" s="13" t="n">
        <v>25</v>
      </c>
      <c r="D384" s="12" t="s">
        <v>446</v>
      </c>
      <c r="E384" s="12" t="s">
        <v>138</v>
      </c>
      <c r="F384" s="14" t="n">
        <v>622793</v>
      </c>
      <c r="G384" s="12" t="n">
        <v>34</v>
      </c>
      <c r="H384" s="12" t="n">
        <v>3696</v>
      </c>
      <c r="I384" s="12" t="n">
        <f aca="false">G384*H384</f>
        <v>125664</v>
      </c>
      <c r="J384" s="14" t="n">
        <f aca="false">(I384/$J$80*10000)+7000</f>
        <v>8256.64</v>
      </c>
      <c r="K384" s="12" t="n">
        <v>2014</v>
      </c>
    </row>
    <row r="385" customFormat="false" ht="15" hidden="false" customHeight="false" outlineLevel="0" collapsed="false">
      <c r="A385" s="5" t="n">
        <v>29</v>
      </c>
      <c r="B385" s="12" t="s">
        <v>22</v>
      </c>
      <c r="C385" s="13" t="n">
        <v>69</v>
      </c>
      <c r="D385" s="12" t="s">
        <v>447</v>
      </c>
      <c r="E385" s="12" t="s">
        <v>140</v>
      </c>
      <c r="F385" s="14" t="n">
        <v>280579</v>
      </c>
      <c r="G385" s="12" t="n">
        <v>23</v>
      </c>
      <c r="H385" s="12" t="n">
        <v>3696</v>
      </c>
      <c r="I385" s="12" t="n">
        <f aca="false">G385*H385</f>
        <v>85008</v>
      </c>
      <c r="J385" s="14" t="n">
        <f aca="false">(I385/$J$80*10000)+7000</f>
        <v>7850.08</v>
      </c>
      <c r="K385" s="12" t="n">
        <v>2014</v>
      </c>
    </row>
    <row r="386" customFormat="false" ht="15" hidden="false" customHeight="false" outlineLevel="0" collapsed="false">
      <c r="A386" s="5" t="n">
        <v>29</v>
      </c>
      <c r="B386" s="12" t="s">
        <v>22</v>
      </c>
      <c r="C386" s="13" t="n">
        <v>74</v>
      </c>
      <c r="D386" s="12" t="s">
        <v>448</v>
      </c>
      <c r="E386" s="12" t="s">
        <v>140</v>
      </c>
      <c r="F386" s="14" t="n">
        <v>262146</v>
      </c>
      <c r="G386" s="12" t="n">
        <v>22</v>
      </c>
      <c r="H386" s="12" t="n">
        <v>3696</v>
      </c>
      <c r="I386" s="12" t="n">
        <f aca="false">G386*H386</f>
        <v>81312</v>
      </c>
      <c r="J386" s="14" t="n">
        <f aca="false">(I386/$J$80*10000)+7000</f>
        <v>7813.12</v>
      </c>
      <c r="K386" s="12" t="n">
        <v>2014</v>
      </c>
    </row>
    <row r="387" customFormat="false" ht="15" hidden="false" customHeight="false" outlineLevel="0" collapsed="false">
      <c r="A387" s="5" t="n">
        <v>29</v>
      </c>
      <c r="B387" s="12" t="s">
        <v>22</v>
      </c>
      <c r="C387" s="13" t="n">
        <v>181</v>
      </c>
      <c r="D387" s="12" t="s">
        <v>449</v>
      </c>
      <c r="E387" s="12" t="s">
        <v>140</v>
      </c>
      <c r="F387" s="14" t="n">
        <v>146753</v>
      </c>
      <c r="G387" s="12" t="n">
        <v>16</v>
      </c>
      <c r="H387" s="12" t="n">
        <v>3696</v>
      </c>
      <c r="I387" s="12" t="n">
        <f aca="false">G387*H387</f>
        <v>59136</v>
      </c>
      <c r="J387" s="14" t="n">
        <f aca="false">(I387/$J$80*10000)+7000</f>
        <v>7591.36</v>
      </c>
      <c r="K387" s="12" t="n">
        <v>2014</v>
      </c>
    </row>
    <row r="388" customFormat="false" ht="15" hidden="false" customHeight="false" outlineLevel="0" collapsed="false">
      <c r="A388" s="5" t="n">
        <v>29</v>
      </c>
      <c r="B388" s="12" t="s">
        <v>22</v>
      </c>
      <c r="C388" s="13" t="n">
        <v>208</v>
      </c>
      <c r="D388" s="12" t="s">
        <v>450</v>
      </c>
      <c r="E388" s="12" t="s">
        <v>140</v>
      </c>
      <c r="F388" s="14" t="n">
        <v>128705</v>
      </c>
      <c r="G388" s="12" t="n">
        <v>15</v>
      </c>
      <c r="H388" s="12" t="n">
        <v>3696</v>
      </c>
      <c r="I388" s="12" t="n">
        <f aca="false">G388*H388</f>
        <v>55440</v>
      </c>
      <c r="J388" s="14" t="n">
        <f aca="false">(I388/$J$80*10000)+7000</f>
        <v>7554.4</v>
      </c>
      <c r="K388" s="12" t="n">
        <v>2014</v>
      </c>
    </row>
    <row r="389" customFormat="false" ht="15" hidden="false" customHeight="false" outlineLevel="0" collapsed="false">
      <c r="A389" s="5" t="n">
        <v>29</v>
      </c>
      <c r="B389" s="12" t="s">
        <v>22</v>
      </c>
      <c r="C389" s="13" t="n">
        <v>278</v>
      </c>
      <c r="D389" s="12" t="s">
        <v>328</v>
      </c>
      <c r="E389" s="12" t="s">
        <v>138</v>
      </c>
      <c r="F389" s="14" t="n">
        <v>107000</v>
      </c>
      <c r="G389" s="12" t="n">
        <v>14</v>
      </c>
      <c r="H389" s="12" t="n">
        <v>3696</v>
      </c>
      <c r="I389" s="12" t="n">
        <f aca="false">G389*H389</f>
        <v>51744</v>
      </c>
      <c r="J389" s="14" t="n">
        <f aca="false">(I389/$J$80*10000)+7000</f>
        <v>7517.44</v>
      </c>
      <c r="K389" s="12" t="n">
        <v>2014</v>
      </c>
    </row>
    <row r="390" customFormat="false" ht="15" hidden="false" customHeight="false" outlineLevel="0" collapsed="false">
      <c r="A390" s="5" t="n">
        <v>29</v>
      </c>
      <c r="B390" s="12" t="s">
        <v>22</v>
      </c>
      <c r="C390" s="13" t="n">
        <v>301</v>
      </c>
      <c r="D390" s="12" t="s">
        <v>451</v>
      </c>
      <c r="E390" s="12" t="s">
        <v>140</v>
      </c>
      <c r="F390" s="14" t="n">
        <v>101970</v>
      </c>
      <c r="G390" s="12" t="n">
        <v>13</v>
      </c>
      <c r="H390" s="12" t="n">
        <v>3696</v>
      </c>
      <c r="I390" s="12" t="n">
        <f aca="false">G390*H390</f>
        <v>48048</v>
      </c>
      <c r="J390" s="14" t="n">
        <f aca="false">(I390/$J$80*10000)+7000</f>
        <v>7480.48</v>
      </c>
      <c r="K390" s="12" t="n">
        <v>2014</v>
      </c>
    </row>
    <row r="391" customFormat="false" ht="15" hidden="false" customHeight="false" outlineLevel="0" collapsed="false">
      <c r="A391" s="5" t="n">
        <v>30</v>
      </c>
      <c r="B391" s="12" t="s">
        <v>22</v>
      </c>
      <c r="D391" s="12" t="s">
        <v>145</v>
      </c>
      <c r="E391" s="12" t="s">
        <v>146</v>
      </c>
      <c r="F391" s="14" t="n">
        <v>1852994</v>
      </c>
      <c r="G391" s="12" t="n">
        <v>60</v>
      </c>
      <c r="H391" s="12" t="n">
        <v>3696</v>
      </c>
      <c r="I391" s="12" t="n">
        <f aca="false">G391*H391</f>
        <v>221760</v>
      </c>
      <c r="J391" s="14" t="n">
        <f aca="false">(I391/$J$80*10000)+7000</f>
        <v>9217.6</v>
      </c>
      <c r="K391" s="12" t="n">
        <v>2010</v>
      </c>
      <c r="L391" s="3" t="n">
        <f aca="false">SUM(I391:I408)</f>
        <v>1544928</v>
      </c>
    </row>
    <row r="392" customFormat="false" ht="15" hidden="false" customHeight="false" outlineLevel="0" collapsed="false">
      <c r="A392" s="5" t="n">
        <v>30</v>
      </c>
      <c r="B392" s="12" t="s">
        <v>22</v>
      </c>
      <c r="C392" s="13" t="n">
        <v>17</v>
      </c>
      <c r="D392" s="12" t="s">
        <v>452</v>
      </c>
      <c r="E392" s="17" t="s">
        <v>142</v>
      </c>
      <c r="F392" s="14" t="n">
        <v>809958</v>
      </c>
      <c r="G392" s="12" t="n">
        <v>39</v>
      </c>
      <c r="H392" s="12" t="n">
        <v>3696</v>
      </c>
      <c r="I392" s="12" t="n">
        <f aca="false">G392*H392</f>
        <v>144144</v>
      </c>
      <c r="J392" s="14" t="n">
        <f aca="false">(I392/$J$80*10000)+7000</f>
        <v>8441.44</v>
      </c>
      <c r="K392" s="12" t="n">
        <v>2014</v>
      </c>
    </row>
    <row r="393" customFormat="false" ht="15" hidden="false" customHeight="false" outlineLevel="0" collapsed="false">
      <c r="A393" s="5" t="n">
        <v>30</v>
      </c>
      <c r="B393" s="12" t="s">
        <v>22</v>
      </c>
      <c r="C393" s="13" t="n">
        <v>40</v>
      </c>
      <c r="D393" s="12" t="s">
        <v>453</v>
      </c>
      <c r="E393" s="12" t="s">
        <v>144</v>
      </c>
      <c r="F393" s="14" t="n">
        <v>450980</v>
      </c>
      <c r="G393" s="12" t="n">
        <v>29</v>
      </c>
      <c r="H393" s="12" t="n">
        <v>3696</v>
      </c>
      <c r="I393" s="12" t="n">
        <f aca="false">G393*H393</f>
        <v>107184</v>
      </c>
      <c r="J393" s="14" t="n">
        <f aca="false">(I393/$J$80*10000)+7000</f>
        <v>8071.84</v>
      </c>
      <c r="K393" s="12" t="n">
        <v>2014</v>
      </c>
    </row>
    <row r="394" customFormat="false" ht="15" hidden="false" customHeight="false" outlineLevel="0" collapsed="false">
      <c r="A394" s="5" t="n">
        <v>30</v>
      </c>
      <c r="B394" s="12" t="s">
        <v>22</v>
      </c>
      <c r="C394" s="13" t="n">
        <v>43</v>
      </c>
      <c r="D394" s="12" t="s">
        <v>454</v>
      </c>
      <c r="E394" s="17" t="s">
        <v>142</v>
      </c>
      <c r="F394" s="14" t="n">
        <v>439896</v>
      </c>
      <c r="G394" s="12" t="n">
        <v>29</v>
      </c>
      <c r="H394" s="12" t="n">
        <v>3696</v>
      </c>
      <c r="I394" s="12" t="n">
        <f aca="false">G394*H394</f>
        <v>107184</v>
      </c>
      <c r="J394" s="14" t="n">
        <f aca="false">(I394/$J$80*10000)+7000</f>
        <v>8071.84</v>
      </c>
      <c r="K394" s="12" t="n">
        <v>2014</v>
      </c>
    </row>
    <row r="395" customFormat="false" ht="15" hidden="false" customHeight="false" outlineLevel="0" collapsed="false">
      <c r="A395" s="5" t="n">
        <v>30</v>
      </c>
      <c r="B395" s="12" t="s">
        <v>22</v>
      </c>
      <c r="C395" s="13" t="n">
        <v>67</v>
      </c>
      <c r="D395" s="12" t="s">
        <v>455</v>
      </c>
      <c r="E395" s="17" t="s">
        <v>142</v>
      </c>
      <c r="F395" s="14" t="n">
        <v>282586</v>
      </c>
      <c r="G395" s="12" t="n">
        <v>23</v>
      </c>
      <c r="H395" s="12" t="n">
        <v>3696</v>
      </c>
      <c r="I395" s="12" t="n">
        <f aca="false">G395*H395</f>
        <v>85008</v>
      </c>
      <c r="J395" s="14" t="n">
        <f aca="false">(I395/$J$80*10000)+7000</f>
        <v>7850.08</v>
      </c>
      <c r="K395" s="12" t="n">
        <v>2014</v>
      </c>
    </row>
    <row r="396" customFormat="false" ht="15" hidden="false" customHeight="false" outlineLevel="0" collapsed="false">
      <c r="A396" s="5" t="n">
        <v>30</v>
      </c>
      <c r="B396" s="12" t="s">
        <v>22</v>
      </c>
      <c r="C396" s="13" t="n">
        <v>81</v>
      </c>
      <c r="D396" s="12" t="s">
        <v>456</v>
      </c>
      <c r="E396" s="17" t="s">
        <v>142</v>
      </c>
      <c r="F396" s="14" t="n">
        <v>251893</v>
      </c>
      <c r="G396" s="12" t="n">
        <v>21</v>
      </c>
      <c r="H396" s="12" t="n">
        <v>3696</v>
      </c>
      <c r="I396" s="12" t="n">
        <f aca="false">G396*H396</f>
        <v>77616</v>
      </c>
      <c r="J396" s="14" t="n">
        <f aca="false">(I396/$J$80*10000)+7000</f>
        <v>7776.16</v>
      </c>
      <c r="K396" s="12" t="n">
        <v>2014</v>
      </c>
    </row>
    <row r="397" customFormat="false" ht="15" hidden="false" customHeight="false" outlineLevel="0" collapsed="false">
      <c r="A397" s="5" t="n">
        <v>30</v>
      </c>
      <c r="B397" s="12" t="s">
        <v>22</v>
      </c>
      <c r="C397" s="13" t="n">
        <v>84</v>
      </c>
      <c r="D397" s="12" t="s">
        <v>457</v>
      </c>
      <c r="E397" s="12" t="s">
        <v>144</v>
      </c>
      <c r="F397" s="14" t="n">
        <v>245428</v>
      </c>
      <c r="G397" s="12" t="n">
        <v>21</v>
      </c>
      <c r="H397" s="12" t="n">
        <v>3696</v>
      </c>
      <c r="I397" s="12" t="n">
        <f aca="false">G397*H397</f>
        <v>77616</v>
      </c>
      <c r="J397" s="14" t="n">
        <f aca="false">(I397/$J$80*10000)+7000</f>
        <v>7776.16</v>
      </c>
      <c r="K397" s="12" t="n">
        <v>2014</v>
      </c>
    </row>
    <row r="398" customFormat="false" ht="15" hidden="false" customHeight="false" outlineLevel="0" collapsed="false">
      <c r="A398" s="5" t="n">
        <v>30</v>
      </c>
      <c r="B398" s="12" t="s">
        <v>22</v>
      </c>
      <c r="C398" s="13" t="n">
        <v>87</v>
      </c>
      <c r="D398" s="12" t="s">
        <v>458</v>
      </c>
      <c r="E398" s="17" t="s">
        <v>142</v>
      </c>
      <c r="F398" s="14" t="n">
        <v>239269</v>
      </c>
      <c r="G398" s="12" t="n">
        <v>21</v>
      </c>
      <c r="H398" s="12" t="n">
        <v>3696</v>
      </c>
      <c r="I398" s="12" t="n">
        <f aca="false">G398*H398</f>
        <v>77616</v>
      </c>
      <c r="J398" s="14" t="n">
        <f aca="false">(I398/$J$80*10000)+7000</f>
        <v>7776.16</v>
      </c>
      <c r="K398" s="12" t="n">
        <v>2014</v>
      </c>
    </row>
    <row r="399" customFormat="false" ht="15" hidden="false" customHeight="false" outlineLevel="0" collapsed="false">
      <c r="A399" s="5" t="n">
        <v>30</v>
      </c>
      <c r="B399" s="12" t="s">
        <v>22</v>
      </c>
      <c r="C399" s="13" t="n">
        <v>92</v>
      </c>
      <c r="D399" s="12" t="s">
        <v>459</v>
      </c>
      <c r="E399" s="12" t="s">
        <v>144</v>
      </c>
      <c r="F399" s="14" t="n">
        <v>233371</v>
      </c>
      <c r="G399" s="12" t="n">
        <v>21</v>
      </c>
      <c r="H399" s="12" t="n">
        <v>3696</v>
      </c>
      <c r="I399" s="12" t="n">
        <f aca="false">G399*H399</f>
        <v>77616</v>
      </c>
      <c r="J399" s="14" t="n">
        <f aca="false">(I399/$J$80*10000)+7000</f>
        <v>7776.16</v>
      </c>
      <c r="K399" s="12" t="n">
        <v>2014</v>
      </c>
    </row>
    <row r="400" customFormat="false" ht="15" hidden="false" customHeight="false" outlineLevel="0" collapsed="false">
      <c r="A400" s="5" t="n">
        <v>30</v>
      </c>
      <c r="B400" s="12" t="s">
        <v>22</v>
      </c>
      <c r="C400" s="13" t="n">
        <v>99</v>
      </c>
      <c r="D400" s="12" t="s">
        <v>346</v>
      </c>
      <c r="E400" s="12" t="s">
        <v>144</v>
      </c>
      <c r="F400" s="14" t="n">
        <v>226908</v>
      </c>
      <c r="G400" s="12" t="n">
        <v>20</v>
      </c>
      <c r="H400" s="12" t="n">
        <v>3696</v>
      </c>
      <c r="I400" s="12" t="n">
        <f aca="false">G400*H400</f>
        <v>73920</v>
      </c>
      <c r="J400" s="14" t="n">
        <f aca="false">(I400/$J$80*10000)+7000</f>
        <v>7739.2</v>
      </c>
      <c r="K400" s="12" t="n">
        <v>2014</v>
      </c>
    </row>
    <row r="401" customFormat="false" ht="15" hidden="false" customHeight="false" outlineLevel="0" collapsed="false">
      <c r="A401" s="5" t="n">
        <v>30</v>
      </c>
      <c r="B401" s="12" t="s">
        <v>22</v>
      </c>
      <c r="C401" s="13" t="n">
        <v>101</v>
      </c>
      <c r="D401" s="12" t="s">
        <v>174</v>
      </c>
      <c r="E401" s="12" t="s">
        <v>144</v>
      </c>
      <c r="F401" s="14" t="n">
        <v>217853</v>
      </c>
      <c r="G401" s="12" t="n">
        <v>20</v>
      </c>
      <c r="H401" s="12" t="n">
        <v>3696</v>
      </c>
      <c r="I401" s="12" t="n">
        <f aca="false">G401*H401</f>
        <v>73920</v>
      </c>
      <c r="J401" s="14" t="n">
        <f aca="false">(I401/$J$80*10000)+7000</f>
        <v>7739.2</v>
      </c>
      <c r="K401" s="12" t="n">
        <v>2014</v>
      </c>
    </row>
    <row r="402" customFormat="false" ht="15" hidden="false" customHeight="false" outlineLevel="0" collapsed="false">
      <c r="A402" s="5" t="n">
        <v>30</v>
      </c>
      <c r="B402" s="12" t="s">
        <v>22</v>
      </c>
      <c r="C402" s="13" t="n">
        <v>111</v>
      </c>
      <c r="D402" s="12" t="s">
        <v>460</v>
      </c>
      <c r="E402" s="17" t="s">
        <v>142</v>
      </c>
      <c r="F402" s="14" t="n">
        <v>203948</v>
      </c>
      <c r="G402" s="12" t="n">
        <v>19</v>
      </c>
      <c r="H402" s="12" t="n">
        <v>3696</v>
      </c>
      <c r="I402" s="12" t="n">
        <f aca="false">G402*H402</f>
        <v>70224</v>
      </c>
      <c r="J402" s="14" t="n">
        <f aca="false">(I402/$J$80*10000)+7000</f>
        <v>7702.24</v>
      </c>
      <c r="K402" s="12" t="n">
        <v>2014</v>
      </c>
    </row>
    <row r="403" customFormat="false" ht="15" hidden="false" customHeight="false" outlineLevel="0" collapsed="false">
      <c r="A403" s="5" t="n">
        <v>30</v>
      </c>
      <c r="B403" s="12" t="s">
        <v>22</v>
      </c>
      <c r="C403" s="13" t="n">
        <v>137</v>
      </c>
      <c r="D403" s="12" t="s">
        <v>461</v>
      </c>
      <c r="E403" s="12" t="s">
        <v>144</v>
      </c>
      <c r="F403" s="14" t="n">
        <v>182965</v>
      </c>
      <c r="G403" s="12" t="n">
        <v>18</v>
      </c>
      <c r="H403" s="12" t="n">
        <v>3696</v>
      </c>
      <c r="I403" s="12" t="n">
        <f aca="false">G403*H403</f>
        <v>66528</v>
      </c>
      <c r="J403" s="14" t="n">
        <f aca="false">(I403/$J$80*10000)+7000</f>
        <v>7665.28</v>
      </c>
      <c r="K403" s="12" t="n">
        <v>2014</v>
      </c>
    </row>
    <row r="404" customFormat="false" ht="15" hidden="false" customHeight="false" outlineLevel="0" collapsed="false">
      <c r="A404" s="5" t="n">
        <v>30</v>
      </c>
      <c r="B404" s="12" t="s">
        <v>22</v>
      </c>
      <c r="C404" s="13" t="n">
        <v>164</v>
      </c>
      <c r="D404" s="12" t="s">
        <v>462</v>
      </c>
      <c r="E404" s="17" t="s">
        <v>142</v>
      </c>
      <c r="F404" s="14" t="n">
        <v>155227</v>
      </c>
      <c r="G404" s="12" t="n">
        <v>17</v>
      </c>
      <c r="H404" s="12" t="n">
        <v>3696</v>
      </c>
      <c r="I404" s="12" t="n">
        <f aca="false">G404*H404</f>
        <v>62832</v>
      </c>
      <c r="J404" s="14" t="n">
        <f aca="false">(I404/$J$80*10000)+7000</f>
        <v>7628.32</v>
      </c>
      <c r="K404" s="12" t="n">
        <v>2014</v>
      </c>
    </row>
    <row r="405" customFormat="false" ht="15" hidden="false" customHeight="false" outlineLevel="0" collapsed="false">
      <c r="A405" s="5" t="n">
        <v>30</v>
      </c>
      <c r="B405" s="12" t="s">
        <v>22</v>
      </c>
      <c r="C405" s="13" t="n">
        <v>170</v>
      </c>
      <c r="D405" s="12" t="s">
        <v>463</v>
      </c>
      <c r="E405" s="12" t="s">
        <v>144</v>
      </c>
      <c r="F405" s="14" t="n">
        <v>150575</v>
      </c>
      <c r="G405" s="12" t="n">
        <v>16</v>
      </c>
      <c r="H405" s="12" t="n">
        <v>3696</v>
      </c>
      <c r="I405" s="12" t="n">
        <f aca="false">G405*H405</f>
        <v>59136</v>
      </c>
      <c r="J405" s="14" t="n">
        <f aca="false">(I405/$J$80*10000)+7000</f>
        <v>7591.36</v>
      </c>
      <c r="K405" s="12" t="n">
        <v>2014</v>
      </c>
    </row>
    <row r="406" customFormat="false" ht="15" hidden="false" customHeight="false" outlineLevel="0" collapsed="false">
      <c r="A406" s="5" t="n">
        <v>30</v>
      </c>
      <c r="B406" s="12" t="s">
        <v>22</v>
      </c>
      <c r="C406" s="13" t="n">
        <v>194</v>
      </c>
      <c r="D406" s="12" t="s">
        <v>464</v>
      </c>
      <c r="E406" s="12" t="s">
        <v>144</v>
      </c>
      <c r="F406" s="14" t="n">
        <v>136879</v>
      </c>
      <c r="G406" s="12" t="n">
        <v>16</v>
      </c>
      <c r="H406" s="12" t="n">
        <v>3696</v>
      </c>
      <c r="I406" s="12" t="n">
        <f aca="false">G406*H406</f>
        <v>59136</v>
      </c>
      <c r="J406" s="14" t="n">
        <f aca="false">(I406/$J$80*10000)+7000</f>
        <v>7591.36</v>
      </c>
      <c r="K406" s="12" t="n">
        <v>2014</v>
      </c>
    </row>
    <row r="407" customFormat="false" ht="15" hidden="false" customHeight="false" outlineLevel="0" collapsed="false">
      <c r="A407" s="5" t="n">
        <v>30</v>
      </c>
      <c r="B407" s="12" t="s">
        <v>22</v>
      </c>
      <c r="C407" s="13" t="n">
        <v>246</v>
      </c>
      <c r="D407" s="12" t="s">
        <v>465</v>
      </c>
      <c r="E407" s="17" t="s">
        <v>142</v>
      </c>
      <c r="F407" s="14" t="n">
        <v>113657</v>
      </c>
      <c r="G407" s="12" t="n">
        <v>14</v>
      </c>
      <c r="H407" s="12" t="n">
        <v>3696</v>
      </c>
      <c r="I407" s="12" t="n">
        <f aca="false">G407*H407</f>
        <v>51744</v>
      </c>
      <c r="J407" s="14" t="n">
        <f aca="false">(I407/$J$80*10000)+7000</f>
        <v>7517.44</v>
      </c>
      <c r="K407" s="12" t="n">
        <v>2014</v>
      </c>
    </row>
    <row r="408" customFormat="false" ht="15" hidden="false" customHeight="false" outlineLevel="0" collapsed="false">
      <c r="A408" s="5" t="n">
        <v>30</v>
      </c>
      <c r="B408" s="12" t="s">
        <v>22</v>
      </c>
      <c r="C408" s="13" t="n">
        <v>269</v>
      </c>
      <c r="D408" s="12" t="s">
        <v>466</v>
      </c>
      <c r="E408" s="17" t="s">
        <v>142</v>
      </c>
      <c r="F408" s="14" t="n">
        <v>108620</v>
      </c>
      <c r="G408" s="12" t="n">
        <v>14</v>
      </c>
      <c r="H408" s="12" t="n">
        <v>3696</v>
      </c>
      <c r="I408" s="12" t="n">
        <f aca="false">G408*H408</f>
        <v>51744</v>
      </c>
      <c r="J408" s="14" t="n">
        <f aca="false">(I408/$J$80*10000)+7000</f>
        <v>7517.44</v>
      </c>
      <c r="K408" s="12" t="n">
        <v>2014</v>
      </c>
    </row>
    <row r="409" customFormat="false" ht="15" hidden="false" customHeight="false" outlineLevel="0" collapsed="false">
      <c r="A409" s="5" t="n">
        <v>31</v>
      </c>
      <c r="B409" s="12" t="s">
        <v>22</v>
      </c>
      <c r="C409" s="13" t="n">
        <v>21</v>
      </c>
      <c r="D409" s="12" t="s">
        <v>467</v>
      </c>
      <c r="E409" s="12" t="s">
        <v>150</v>
      </c>
      <c r="F409" s="14" t="n">
        <v>656861</v>
      </c>
      <c r="G409" s="12" t="n">
        <v>35</v>
      </c>
      <c r="H409" s="12" t="n">
        <v>3696</v>
      </c>
      <c r="I409" s="12" t="n">
        <f aca="false">G409*H409</f>
        <v>129360</v>
      </c>
      <c r="J409" s="14" t="n">
        <f aca="false">(I409/$J$80*10000)+7000</f>
        <v>8293.6</v>
      </c>
      <c r="K409" s="12" t="n">
        <v>2014</v>
      </c>
      <c r="L409" s="3" t="n">
        <f aca="false">SUM(I409:I416)</f>
        <v>720720</v>
      </c>
    </row>
    <row r="410" customFormat="false" ht="15" hidden="false" customHeight="false" outlineLevel="0" collapsed="false">
      <c r="A410" s="5" t="n">
        <v>31</v>
      </c>
      <c r="B410" s="12" t="s">
        <v>22</v>
      </c>
      <c r="C410" s="13" t="n">
        <v>23</v>
      </c>
      <c r="D410" s="12" t="s">
        <v>468</v>
      </c>
      <c r="E410" s="12" t="s">
        <v>150</v>
      </c>
      <c r="F410" s="14" t="n">
        <v>644014</v>
      </c>
      <c r="G410" s="12" t="n">
        <v>35</v>
      </c>
      <c r="H410" s="12" t="n">
        <v>3696</v>
      </c>
      <c r="I410" s="12" t="n">
        <f aca="false">G410*H410</f>
        <v>129360</v>
      </c>
      <c r="J410" s="14" t="n">
        <f aca="false">(I410/$J$80*10000)+7000</f>
        <v>8293.6</v>
      </c>
      <c r="K410" s="12" t="n">
        <v>2014</v>
      </c>
    </row>
    <row r="411" customFormat="false" ht="15" hidden="false" customHeight="false" outlineLevel="0" collapsed="false">
      <c r="A411" s="5" t="n">
        <v>31</v>
      </c>
      <c r="B411" s="12" t="s">
        <v>22</v>
      </c>
      <c r="C411" s="13" t="n">
        <v>29</v>
      </c>
      <c r="D411" s="12" t="s">
        <v>469</v>
      </c>
      <c r="E411" s="12" t="s">
        <v>148</v>
      </c>
      <c r="F411" s="14" t="n">
        <v>612780</v>
      </c>
      <c r="G411" s="12" t="n">
        <v>34</v>
      </c>
      <c r="H411" s="12" t="n">
        <v>3696</v>
      </c>
      <c r="I411" s="12" t="n">
        <f aca="false">G411*H411</f>
        <v>125664</v>
      </c>
      <c r="J411" s="14" t="n">
        <f aca="false">(I411/$J$80*10000)+7000</f>
        <v>8256.64</v>
      </c>
      <c r="K411" s="12" t="n">
        <v>2014</v>
      </c>
    </row>
    <row r="412" customFormat="false" ht="15" hidden="false" customHeight="false" outlineLevel="0" collapsed="false">
      <c r="A412" s="5" t="n">
        <v>31</v>
      </c>
      <c r="B412" s="12" t="s">
        <v>22</v>
      </c>
      <c r="C412" s="13" t="n">
        <v>61</v>
      </c>
      <c r="D412" s="12" t="s">
        <v>470</v>
      </c>
      <c r="E412" s="12" t="s">
        <v>148</v>
      </c>
      <c r="F412" s="14" t="n">
        <v>310797</v>
      </c>
      <c r="G412" s="12" t="n">
        <v>24</v>
      </c>
      <c r="H412" s="12" t="n">
        <v>3696</v>
      </c>
      <c r="I412" s="12" t="n">
        <f aca="false">G412*H412</f>
        <v>88704</v>
      </c>
      <c r="J412" s="14" t="n">
        <f aca="false">(I412/$J$80*10000)+7000</f>
        <v>7887.04</v>
      </c>
      <c r="K412" s="12" t="n">
        <v>2014</v>
      </c>
    </row>
    <row r="413" customFormat="false" ht="15" hidden="false" customHeight="false" outlineLevel="0" collapsed="false">
      <c r="A413" s="5" t="n">
        <v>31</v>
      </c>
      <c r="B413" s="12" t="s">
        <v>22</v>
      </c>
      <c r="C413" s="13" t="n">
        <v>134</v>
      </c>
      <c r="D413" s="12" t="s">
        <v>471</v>
      </c>
      <c r="E413" s="12" t="s">
        <v>150</v>
      </c>
      <c r="F413" s="14" t="n">
        <v>184281</v>
      </c>
      <c r="G413" s="12" t="n">
        <v>18</v>
      </c>
      <c r="H413" s="12" t="n">
        <v>3696</v>
      </c>
      <c r="I413" s="12" t="n">
        <f aca="false">G413*H413</f>
        <v>66528</v>
      </c>
      <c r="J413" s="14" t="n">
        <f aca="false">(I413/$J$80*10000)+7000</f>
        <v>7665.28</v>
      </c>
      <c r="K413" s="12" t="n">
        <v>2014</v>
      </c>
    </row>
    <row r="414" customFormat="false" ht="15" hidden="false" customHeight="false" outlineLevel="0" collapsed="false">
      <c r="A414" s="5" t="n">
        <v>31</v>
      </c>
      <c r="B414" s="12" t="s">
        <v>22</v>
      </c>
      <c r="C414" s="13" t="n">
        <v>146</v>
      </c>
      <c r="D414" s="12" t="s">
        <v>472</v>
      </c>
      <c r="E414" s="12" t="s">
        <v>150</v>
      </c>
      <c r="F414" s="14" t="n">
        <v>173778</v>
      </c>
      <c r="G414" s="12" t="n">
        <v>18</v>
      </c>
      <c r="H414" s="12" t="n">
        <v>3696</v>
      </c>
      <c r="I414" s="12" t="n">
        <f aca="false">G414*H414</f>
        <v>66528</v>
      </c>
      <c r="J414" s="14" t="n">
        <f aca="false">(I414/$J$80*10000)+7000</f>
        <v>7665.28</v>
      </c>
      <c r="K414" s="12" t="n">
        <v>2014</v>
      </c>
    </row>
    <row r="415" customFormat="false" ht="15" hidden="false" customHeight="false" outlineLevel="0" collapsed="false">
      <c r="A415" s="5" t="n">
        <v>31</v>
      </c>
      <c r="B415" s="12" t="s">
        <v>22</v>
      </c>
      <c r="C415" s="13" t="n">
        <v>180</v>
      </c>
      <c r="D415" s="12" t="s">
        <v>473</v>
      </c>
      <c r="E415" s="12" t="s">
        <v>150</v>
      </c>
      <c r="F415" s="14" t="n">
        <v>146806</v>
      </c>
      <c r="G415" s="12" t="n">
        <v>16</v>
      </c>
      <c r="H415" s="12" t="n">
        <v>3696</v>
      </c>
      <c r="I415" s="12" t="n">
        <f aca="false">G415*H415</f>
        <v>59136</v>
      </c>
      <c r="J415" s="14" t="n">
        <f aca="false">(I415/$J$80*10000)+7000</f>
        <v>7591.36</v>
      </c>
      <c r="K415" s="12" t="n">
        <v>2014</v>
      </c>
    </row>
    <row r="416" customFormat="false" ht="15" hidden="false" customHeight="false" outlineLevel="0" collapsed="false">
      <c r="A416" s="5" t="n">
        <v>31</v>
      </c>
      <c r="B416" s="12" t="s">
        <v>22</v>
      </c>
      <c r="C416" s="13" t="n">
        <v>226</v>
      </c>
      <c r="D416" s="12" t="s">
        <v>474</v>
      </c>
      <c r="E416" s="12" t="s">
        <v>150</v>
      </c>
      <c r="F416" s="14" t="n">
        <v>120954</v>
      </c>
      <c r="G416" s="12" t="n">
        <v>15</v>
      </c>
      <c r="H416" s="12" t="n">
        <v>3696</v>
      </c>
      <c r="I416" s="12" t="n">
        <f aca="false">G416*H416</f>
        <v>55440</v>
      </c>
      <c r="J416" s="14" t="n">
        <f aca="false">(I416/$J$80*10000)+7000</f>
        <v>7554.4</v>
      </c>
      <c r="K416" s="12" t="n">
        <v>2014</v>
      </c>
    </row>
    <row r="417" customFormat="false" ht="15" hidden="false" customHeight="false" outlineLevel="0" collapsed="false">
      <c r="A417" s="5" t="n">
        <v>32</v>
      </c>
      <c r="B417" s="12" t="s">
        <v>22</v>
      </c>
      <c r="C417" s="13" t="n">
        <v>39</v>
      </c>
      <c r="D417" s="12" t="s">
        <v>475</v>
      </c>
      <c r="E417" s="17" t="s">
        <v>154</v>
      </c>
      <c r="F417" s="14" t="n">
        <v>456002</v>
      </c>
      <c r="G417" s="12" t="n">
        <v>29</v>
      </c>
      <c r="H417" s="12" t="n">
        <v>3696</v>
      </c>
      <c r="I417" s="12" t="n">
        <f aca="false">G417*H417</f>
        <v>107184</v>
      </c>
      <c r="J417" s="14" t="n">
        <f aca="false">(I417/$J$80*10000)+7000</f>
        <v>8071.84</v>
      </c>
      <c r="K417" s="12" t="n">
        <v>2014</v>
      </c>
      <c r="L417" s="3" t="n">
        <f aca="false">SUM(I417:I427)</f>
        <v>656706</v>
      </c>
    </row>
    <row r="418" customFormat="false" ht="15" hidden="false" customHeight="false" outlineLevel="0" collapsed="false">
      <c r="A418" s="5" t="n">
        <v>32</v>
      </c>
      <c r="B418" s="12" t="s">
        <v>22</v>
      </c>
      <c r="C418" s="13" t="n">
        <v>113</v>
      </c>
      <c r="D418" s="12" t="s">
        <v>422</v>
      </c>
      <c r="E418" s="17" t="s">
        <v>154</v>
      </c>
      <c r="F418" s="14" t="n">
        <v>200887</v>
      </c>
      <c r="G418" s="12" t="n">
        <v>19</v>
      </c>
      <c r="H418" s="12" t="n">
        <v>3696</v>
      </c>
      <c r="I418" s="12" t="n">
        <f aca="false">G418*H418</f>
        <v>70224</v>
      </c>
      <c r="J418" s="14" t="n">
        <f aca="false">(I418/$J$80*10000)+7000</f>
        <v>7702.24</v>
      </c>
      <c r="K418" s="12" t="n">
        <v>2014</v>
      </c>
    </row>
    <row r="419" customFormat="false" ht="15" hidden="false" customHeight="false" outlineLevel="0" collapsed="false">
      <c r="A419" s="5" t="n">
        <v>32</v>
      </c>
      <c r="B419" s="12" t="s">
        <v>22</v>
      </c>
      <c r="C419" s="13" t="n">
        <v>124</v>
      </c>
      <c r="D419" s="12" t="s">
        <v>476</v>
      </c>
      <c r="E419" s="17" t="s">
        <v>154</v>
      </c>
      <c r="F419" s="14" t="n">
        <v>196741</v>
      </c>
      <c r="G419" s="12" t="n">
        <v>19</v>
      </c>
      <c r="H419" s="12" t="n">
        <v>3696</v>
      </c>
      <c r="I419" s="12" t="n">
        <f aca="false">G419*H419</f>
        <v>70224</v>
      </c>
      <c r="J419" s="14" t="n">
        <f aca="false">(I419/$J$80*10000)+7000</f>
        <v>7702.24</v>
      </c>
      <c r="K419" s="12" t="n">
        <v>2014</v>
      </c>
    </row>
    <row r="420" customFormat="false" ht="15" hidden="false" customHeight="false" outlineLevel="0" collapsed="false">
      <c r="A420" s="5" t="n">
        <v>32</v>
      </c>
      <c r="B420" s="12" t="s">
        <v>22</v>
      </c>
      <c r="C420" s="13" t="n">
        <v>168</v>
      </c>
      <c r="D420" s="12" t="s">
        <v>477</v>
      </c>
      <c r="E420" s="17" t="s">
        <v>154</v>
      </c>
      <c r="F420" s="14" t="n">
        <v>153691</v>
      </c>
      <c r="G420" s="12" t="n">
        <v>17</v>
      </c>
      <c r="H420" s="12" t="n">
        <v>3696</v>
      </c>
      <c r="I420" s="12" t="n">
        <f aca="false">G420*H420</f>
        <v>62832</v>
      </c>
      <c r="J420" s="14" t="n">
        <f aca="false">(I420/$J$80*10000)+7000</f>
        <v>7628.32</v>
      </c>
      <c r="K420" s="12" t="n">
        <v>2014</v>
      </c>
    </row>
    <row r="421" customFormat="false" ht="15" hidden="false" customHeight="false" outlineLevel="0" collapsed="false">
      <c r="A421" s="5" t="n">
        <v>32</v>
      </c>
      <c r="B421" s="12" t="s">
        <v>22</v>
      </c>
      <c r="C421" s="13" t="n">
        <v>185</v>
      </c>
      <c r="D421" s="12" t="s">
        <v>478</v>
      </c>
      <c r="E421" s="17" t="s">
        <v>154</v>
      </c>
      <c r="F421" s="14" t="n">
        <v>144352</v>
      </c>
      <c r="G421" s="12" t="n">
        <v>16</v>
      </c>
      <c r="H421" s="12" t="n">
        <v>3696</v>
      </c>
      <c r="I421" s="12" t="n">
        <f aca="false">G421*H421</f>
        <v>59136</v>
      </c>
      <c r="J421" s="14" t="n">
        <f aca="false">(I421/$J$80*10000)+7000</f>
        <v>7591.36</v>
      </c>
      <c r="K421" s="12" t="n">
        <v>2014</v>
      </c>
    </row>
    <row r="422" customFormat="false" ht="15" hidden="false" customHeight="false" outlineLevel="0" collapsed="false">
      <c r="A422" s="5" t="n">
        <v>32</v>
      </c>
      <c r="B422" s="12" t="s">
        <v>22</v>
      </c>
      <c r="C422" s="13" t="n">
        <v>199</v>
      </c>
      <c r="D422" s="12" t="s">
        <v>328</v>
      </c>
      <c r="E422" s="12" t="s">
        <v>152</v>
      </c>
      <c r="F422" s="14" t="n">
        <v>132067</v>
      </c>
      <c r="G422" s="12" t="n">
        <v>15</v>
      </c>
      <c r="H422" s="12" t="n">
        <v>3696</v>
      </c>
      <c r="I422" s="12" t="n">
        <f aca="false">G422*H422</f>
        <v>55440</v>
      </c>
      <c r="J422" s="14" t="n">
        <f aca="false">(I422/$J$80*10000)+7000</f>
        <v>7554.4</v>
      </c>
      <c r="K422" s="12" t="n">
        <v>2014</v>
      </c>
    </row>
    <row r="423" customFormat="false" ht="15" hidden="false" customHeight="false" outlineLevel="0" collapsed="false">
      <c r="A423" s="5" t="n">
        <v>32</v>
      </c>
      <c r="B423" s="12" t="s">
        <v>22</v>
      </c>
      <c r="C423" s="13" t="n">
        <v>204</v>
      </c>
      <c r="D423" s="12" t="s">
        <v>479</v>
      </c>
      <c r="E423" s="12" t="s">
        <v>152</v>
      </c>
      <c r="F423" s="14" t="n">
        <v>130113</v>
      </c>
      <c r="G423" s="12" t="n">
        <v>15</v>
      </c>
      <c r="H423" s="12" t="n">
        <v>3696</v>
      </c>
      <c r="I423" s="12" t="n">
        <f aca="false">G423*H423</f>
        <v>55440</v>
      </c>
      <c r="J423" s="14" t="n">
        <f aca="false">(I423/$J$80*10000)+7000</f>
        <v>7554.4</v>
      </c>
      <c r="K423" s="12" t="n">
        <v>2014</v>
      </c>
    </row>
    <row r="424" customFormat="false" ht="15" hidden="false" customHeight="false" outlineLevel="0" collapsed="false">
      <c r="A424" s="5" t="n">
        <v>32</v>
      </c>
      <c r="B424" s="12" t="s">
        <v>22</v>
      </c>
      <c r="C424" s="13" t="n">
        <v>229</v>
      </c>
      <c r="D424" s="12" t="s">
        <v>480</v>
      </c>
      <c r="E424" s="17" t="s">
        <v>154</v>
      </c>
      <c r="F424" s="14" t="n">
        <v>119648</v>
      </c>
      <c r="G424" s="12" t="n">
        <v>14</v>
      </c>
      <c r="H424" s="12" t="n">
        <v>3696</v>
      </c>
      <c r="I424" s="12" t="n">
        <f aca="false">G424*H424</f>
        <v>51744</v>
      </c>
      <c r="J424" s="14" t="n">
        <f aca="false">(I424/$J$80*10000)+7000</f>
        <v>7517.44</v>
      </c>
      <c r="K424" s="12" t="n">
        <v>2014</v>
      </c>
    </row>
    <row r="425" customFormat="false" ht="15" hidden="false" customHeight="false" outlineLevel="0" collapsed="false">
      <c r="A425" s="5" t="n">
        <v>32</v>
      </c>
      <c r="B425" s="12" t="s">
        <v>22</v>
      </c>
      <c r="C425" s="13" t="n">
        <v>279</v>
      </c>
      <c r="D425" s="12" t="s">
        <v>481</v>
      </c>
      <c r="E425" s="12" t="s">
        <v>152</v>
      </c>
      <c r="F425" s="14" t="n">
        <v>106749</v>
      </c>
      <c r="G425" s="12" t="n">
        <v>14</v>
      </c>
      <c r="H425" s="12" t="n">
        <v>3696</v>
      </c>
      <c r="I425" s="12" t="n">
        <f aca="false">G425*H425</f>
        <v>51744</v>
      </c>
      <c r="J425" s="14" t="n">
        <f aca="false">(I425/$J$80*10000)+7000</f>
        <v>7517.44</v>
      </c>
      <c r="K425" s="12" t="n">
        <v>2014</v>
      </c>
    </row>
    <row r="426" customFormat="false" ht="15" hidden="false" customHeight="false" outlineLevel="0" collapsed="false">
      <c r="A426" s="5" t="n">
        <v>32</v>
      </c>
      <c r="B426" s="12" t="s">
        <v>22</v>
      </c>
      <c r="C426" s="13" t="n">
        <v>302</v>
      </c>
      <c r="D426" s="12" t="s">
        <v>482</v>
      </c>
      <c r="E426" s="17" t="s">
        <v>154</v>
      </c>
      <c r="F426" s="14" t="n">
        <v>101908</v>
      </c>
      <c r="G426" s="12" t="n">
        <v>13</v>
      </c>
      <c r="H426" s="12" t="n">
        <v>3696</v>
      </c>
      <c r="I426" s="12" t="n">
        <f aca="false">G426*H426</f>
        <v>48048</v>
      </c>
      <c r="J426" s="14" t="n">
        <f aca="false">(I426/$J$80*10000)+7000</f>
        <v>7480.48</v>
      </c>
      <c r="K426" s="12" t="n">
        <v>2014</v>
      </c>
    </row>
    <row r="427" customFormat="false" ht="15" hidden="false" customHeight="false" outlineLevel="0" collapsed="false">
      <c r="A427" s="5" t="n">
        <v>32</v>
      </c>
      <c r="B427" s="12" t="s">
        <v>18</v>
      </c>
      <c r="C427" s="13"/>
      <c r="D427" s="12" t="s">
        <v>17</v>
      </c>
      <c r="E427" s="17" t="s">
        <v>18</v>
      </c>
      <c r="F427" s="14" t="n">
        <v>64237</v>
      </c>
      <c r="G427" s="12" t="n">
        <v>10</v>
      </c>
      <c r="H427" s="12" t="n">
        <v>2469</v>
      </c>
      <c r="I427" s="12" t="n">
        <f aca="false">G427*H427</f>
        <v>24690</v>
      </c>
      <c r="J427" s="14" t="n">
        <f aca="false">(I427/$J$80*10000)+7000</f>
        <v>7246.9</v>
      </c>
      <c r="K427" s="12" t="n">
        <v>2010</v>
      </c>
    </row>
    <row r="428" customFormat="false" ht="15" hidden="false" customHeight="false" outlineLevel="0" collapsed="false">
      <c r="A428" s="5" t="n">
        <v>33</v>
      </c>
      <c r="B428" s="12" t="s">
        <v>22</v>
      </c>
      <c r="C428" s="13" t="n">
        <v>12</v>
      </c>
      <c r="D428" s="12" t="s">
        <v>483</v>
      </c>
      <c r="E428" s="17" t="s">
        <v>156</v>
      </c>
      <c r="F428" s="14" t="n">
        <v>853382</v>
      </c>
      <c r="G428" s="12" t="n">
        <v>40</v>
      </c>
      <c r="H428" s="12" t="n">
        <v>3696</v>
      </c>
      <c r="I428" s="12" t="n">
        <f aca="false">G428*H428</f>
        <v>147840</v>
      </c>
      <c r="J428" s="14" t="n">
        <f aca="false">(I428/$J$80*10000)+7000</f>
        <v>8478.4</v>
      </c>
      <c r="K428" s="12" t="n">
        <v>2014</v>
      </c>
      <c r="L428" s="3" t="n">
        <f aca="false">SUM(I428:I450)</f>
        <v>1541232</v>
      </c>
    </row>
    <row r="429" customFormat="false" ht="15" hidden="false" customHeight="false" outlineLevel="0" collapsed="false">
      <c r="A429" s="5" t="n">
        <v>33</v>
      </c>
      <c r="B429" s="12" t="s">
        <v>22</v>
      </c>
      <c r="C429" s="13" t="n">
        <v>44</v>
      </c>
      <c r="D429" s="12" t="s">
        <v>484</v>
      </c>
      <c r="E429" s="17" t="s">
        <v>156</v>
      </c>
      <c r="F429" s="14" t="n">
        <v>430332</v>
      </c>
      <c r="G429" s="12" t="n">
        <v>28</v>
      </c>
      <c r="H429" s="12" t="n">
        <v>3696</v>
      </c>
      <c r="I429" s="12" t="n">
        <f aca="false">G429*H429</f>
        <v>103488</v>
      </c>
      <c r="J429" s="14" t="n">
        <f aca="false">(I429/$J$80*10000)+7000</f>
        <v>8034.88</v>
      </c>
      <c r="K429" s="12" t="n">
        <v>2014</v>
      </c>
    </row>
    <row r="430" customFormat="false" ht="15" hidden="false" customHeight="false" outlineLevel="0" collapsed="false">
      <c r="A430" s="5" t="n">
        <v>33</v>
      </c>
      <c r="B430" s="12" t="s">
        <v>22</v>
      </c>
      <c r="C430" s="13" t="n">
        <v>53</v>
      </c>
      <c r="D430" s="12" t="s">
        <v>485</v>
      </c>
      <c r="E430" s="17" t="s">
        <v>156</v>
      </c>
      <c r="F430" s="14" t="n">
        <v>358699</v>
      </c>
      <c r="G430" s="12" t="n">
        <v>26</v>
      </c>
      <c r="H430" s="12" t="n">
        <v>3696</v>
      </c>
      <c r="I430" s="12" t="n">
        <f aca="false">G430*H430</f>
        <v>96096</v>
      </c>
      <c r="J430" s="14" t="n">
        <f aca="false">(I430/$J$80*10000)+7000</f>
        <v>7960.96</v>
      </c>
      <c r="K430" s="12" t="n">
        <v>2014</v>
      </c>
    </row>
    <row r="431" customFormat="false" ht="15" hidden="false" customHeight="false" outlineLevel="0" collapsed="false">
      <c r="A431" s="5" t="n">
        <v>33</v>
      </c>
      <c r="B431" s="12" t="s">
        <v>22</v>
      </c>
      <c r="C431" s="13" t="n">
        <v>73</v>
      </c>
      <c r="D431" s="12" t="s">
        <v>486</v>
      </c>
      <c r="E431" s="17" t="s">
        <v>156</v>
      </c>
      <c r="F431" s="14" t="n">
        <v>262372</v>
      </c>
      <c r="G431" s="12" t="n">
        <v>22</v>
      </c>
      <c r="H431" s="12" t="n">
        <v>3696</v>
      </c>
      <c r="I431" s="12" t="n">
        <f aca="false">G431*H431</f>
        <v>81312</v>
      </c>
      <c r="J431" s="14" t="n">
        <f aca="false">(I431/$J$80*10000)+7000</f>
        <v>7813.12</v>
      </c>
      <c r="K431" s="12" t="n">
        <v>2014</v>
      </c>
    </row>
    <row r="432" customFormat="false" ht="15" hidden="false" customHeight="false" outlineLevel="0" collapsed="false">
      <c r="A432" s="5" t="n">
        <v>33</v>
      </c>
      <c r="B432" s="12" t="s">
        <v>22</v>
      </c>
      <c r="C432" s="13" t="n">
        <v>79</v>
      </c>
      <c r="D432" s="12" t="s">
        <v>487</v>
      </c>
      <c r="E432" s="17" t="s">
        <v>156</v>
      </c>
      <c r="F432" s="14" t="n">
        <v>253693</v>
      </c>
      <c r="G432" s="12" t="n">
        <v>22</v>
      </c>
      <c r="H432" s="12" t="n">
        <v>3696</v>
      </c>
      <c r="I432" s="12" t="n">
        <f aca="false">G432*H432</f>
        <v>81312</v>
      </c>
      <c r="J432" s="14" t="n">
        <f aca="false">(I432/$J$80*10000)+7000</f>
        <v>7813.12</v>
      </c>
      <c r="K432" s="12" t="n">
        <v>2014</v>
      </c>
    </row>
    <row r="433" customFormat="false" ht="15" hidden="false" customHeight="false" outlineLevel="0" collapsed="false">
      <c r="A433" s="5" t="n">
        <v>33</v>
      </c>
      <c r="B433" s="12" t="s">
        <v>22</v>
      </c>
      <c r="C433" s="13" t="n">
        <v>90</v>
      </c>
      <c r="D433" s="12" t="s">
        <v>488</v>
      </c>
      <c r="E433" s="17" t="s">
        <v>156</v>
      </c>
      <c r="F433" s="14" t="n">
        <v>235563</v>
      </c>
      <c r="G433" s="12" t="n">
        <v>21</v>
      </c>
      <c r="H433" s="12" t="n">
        <v>3696</v>
      </c>
      <c r="I433" s="12" t="n">
        <f aca="false">G433*H433</f>
        <v>77616</v>
      </c>
      <c r="J433" s="14" t="n">
        <f aca="false">(I433/$J$80*10000)+7000</f>
        <v>7776.16</v>
      </c>
      <c r="K433" s="12" t="n">
        <v>2014</v>
      </c>
    </row>
    <row r="434" customFormat="false" ht="15" hidden="false" customHeight="false" outlineLevel="0" collapsed="false">
      <c r="A434" s="5" t="n">
        <v>33</v>
      </c>
      <c r="B434" s="12" t="s">
        <v>22</v>
      </c>
      <c r="C434" s="13" t="n">
        <v>130</v>
      </c>
      <c r="D434" s="12" t="s">
        <v>489</v>
      </c>
      <c r="E434" s="17" t="s">
        <v>156</v>
      </c>
      <c r="F434" s="14" t="n">
        <v>188107</v>
      </c>
      <c r="G434" s="12" t="n">
        <v>18</v>
      </c>
      <c r="H434" s="12" t="n">
        <v>3696</v>
      </c>
      <c r="I434" s="12" t="n">
        <f aca="false">G434*H434</f>
        <v>66528</v>
      </c>
      <c r="J434" s="14" t="n">
        <f aca="false">(I434/$J$80*10000)+7000</f>
        <v>7665.28</v>
      </c>
      <c r="K434" s="12" t="n">
        <v>2014</v>
      </c>
    </row>
    <row r="435" customFormat="false" ht="15" hidden="false" customHeight="false" outlineLevel="0" collapsed="false">
      <c r="A435" s="5" t="n">
        <v>33</v>
      </c>
      <c r="B435" s="12" t="s">
        <v>22</v>
      </c>
      <c r="C435" s="13" t="n">
        <v>140</v>
      </c>
      <c r="D435" s="12" t="s">
        <v>490</v>
      </c>
      <c r="E435" s="17" t="s">
        <v>156</v>
      </c>
      <c r="F435" s="14" t="n">
        <v>176013</v>
      </c>
      <c r="G435" s="12" t="n">
        <v>18</v>
      </c>
      <c r="H435" s="12" t="n">
        <v>3696</v>
      </c>
      <c r="I435" s="12" t="n">
        <f aca="false">G435*H435</f>
        <v>66528</v>
      </c>
      <c r="J435" s="14" t="n">
        <f aca="false">(I435/$J$80*10000)+7000</f>
        <v>7665.28</v>
      </c>
      <c r="K435" s="12" t="n">
        <v>2014</v>
      </c>
    </row>
    <row r="436" customFormat="false" ht="15" hidden="false" customHeight="false" outlineLevel="0" collapsed="false">
      <c r="A436" s="5" t="n">
        <v>33</v>
      </c>
      <c r="B436" s="12" t="s">
        <v>22</v>
      </c>
      <c r="C436" s="13" t="n">
        <v>145</v>
      </c>
      <c r="D436" s="12" t="s">
        <v>491</v>
      </c>
      <c r="E436" s="17" t="s">
        <v>156</v>
      </c>
      <c r="F436" s="14" t="n">
        <v>174110</v>
      </c>
      <c r="G436" s="12" t="n">
        <v>18</v>
      </c>
      <c r="H436" s="12" t="n">
        <v>3696</v>
      </c>
      <c r="I436" s="12" t="n">
        <f aca="false">G436*H436</f>
        <v>66528</v>
      </c>
      <c r="J436" s="14" t="n">
        <f aca="false">(I436/$J$80*10000)+7000</f>
        <v>7665.28</v>
      </c>
      <c r="K436" s="12" t="n">
        <v>2014</v>
      </c>
    </row>
    <row r="437" customFormat="false" ht="15" hidden="false" customHeight="false" outlineLevel="0" collapsed="false">
      <c r="A437" s="5" t="n">
        <v>33</v>
      </c>
      <c r="B437" s="12" t="s">
        <v>22</v>
      </c>
      <c r="C437" s="13" t="n">
        <v>149</v>
      </c>
      <c r="D437" s="12" t="s">
        <v>492</v>
      </c>
      <c r="E437" s="17" t="s">
        <v>156</v>
      </c>
      <c r="F437" s="14" t="n">
        <v>169854</v>
      </c>
      <c r="G437" s="12" t="n">
        <v>17</v>
      </c>
      <c r="H437" s="12" t="n">
        <v>3696</v>
      </c>
      <c r="I437" s="12" t="n">
        <f aca="false">G437*H437</f>
        <v>62832</v>
      </c>
      <c r="J437" s="14" t="n">
        <f aca="false">(I437/$J$80*10000)+7000</f>
        <v>7628.32</v>
      </c>
      <c r="K437" s="12" t="n">
        <v>2014</v>
      </c>
    </row>
    <row r="438" customFormat="false" ht="15" hidden="false" customHeight="false" outlineLevel="0" collapsed="false">
      <c r="A438" s="5" t="n">
        <v>33</v>
      </c>
      <c r="B438" s="12" t="s">
        <v>22</v>
      </c>
      <c r="C438" s="13" t="n">
        <v>153</v>
      </c>
      <c r="D438" s="12" t="s">
        <v>493</v>
      </c>
      <c r="E438" s="17" t="s">
        <v>156</v>
      </c>
      <c r="F438" s="14" t="n">
        <v>164626</v>
      </c>
      <c r="G438" s="12" t="n">
        <v>17</v>
      </c>
      <c r="H438" s="12" t="n">
        <v>3696</v>
      </c>
      <c r="I438" s="12" t="n">
        <f aca="false">G438*H438</f>
        <v>62832</v>
      </c>
      <c r="J438" s="14" t="n">
        <f aca="false">(I438/$J$80*10000)+7000</f>
        <v>7628.32</v>
      </c>
      <c r="K438" s="12" t="n">
        <v>2014</v>
      </c>
    </row>
    <row r="439" customFormat="false" ht="15" hidden="false" customHeight="false" outlineLevel="0" collapsed="false">
      <c r="A439" s="5" t="n">
        <v>33</v>
      </c>
      <c r="B439" s="12" t="s">
        <v>22</v>
      </c>
      <c r="C439" s="13" t="n">
        <v>177</v>
      </c>
      <c r="D439" s="12" t="s">
        <v>494</v>
      </c>
      <c r="E439" s="17" t="s">
        <v>156</v>
      </c>
      <c r="F439" s="14" t="n">
        <v>148047</v>
      </c>
      <c r="G439" s="12" t="n">
        <v>16</v>
      </c>
      <c r="H439" s="12" t="n">
        <v>3696</v>
      </c>
      <c r="I439" s="12" t="n">
        <f aca="false">G439*H439</f>
        <v>59136</v>
      </c>
      <c r="J439" s="14" t="n">
        <f aca="false">(I439/$J$80*10000)+7000</f>
        <v>7591.36</v>
      </c>
      <c r="K439" s="12" t="n">
        <v>2014</v>
      </c>
    </row>
    <row r="440" customFormat="false" ht="15" hidden="false" customHeight="false" outlineLevel="0" collapsed="false">
      <c r="A440" s="5" t="n">
        <v>33</v>
      </c>
      <c r="B440" s="12" t="s">
        <v>22</v>
      </c>
      <c r="C440" s="13" t="n">
        <v>196</v>
      </c>
      <c r="D440" s="12" t="s">
        <v>495</v>
      </c>
      <c r="E440" s="17" t="s">
        <v>156</v>
      </c>
      <c r="F440" s="14" t="n">
        <v>134989</v>
      </c>
      <c r="G440" s="12" t="n">
        <v>15</v>
      </c>
      <c r="H440" s="12" t="n">
        <v>3696</v>
      </c>
      <c r="I440" s="12" t="n">
        <f aca="false">G440*H440</f>
        <v>55440</v>
      </c>
      <c r="J440" s="14" t="n">
        <f aca="false">(I440/$J$80*10000)+7000</f>
        <v>7554.4</v>
      </c>
      <c r="K440" s="12" t="n">
        <v>2014</v>
      </c>
    </row>
    <row r="441" customFormat="false" ht="15" hidden="false" customHeight="false" outlineLevel="0" collapsed="false">
      <c r="A441" s="5" t="n">
        <v>33</v>
      </c>
      <c r="B441" s="12" t="s">
        <v>22</v>
      </c>
      <c r="C441" s="13" t="n">
        <v>210</v>
      </c>
      <c r="D441" s="12" t="s">
        <v>496</v>
      </c>
      <c r="E441" s="17" t="s">
        <v>156</v>
      </c>
      <c r="F441" s="14" t="n">
        <v>128460</v>
      </c>
      <c r="G441" s="12" t="n">
        <v>15</v>
      </c>
      <c r="H441" s="12" t="n">
        <v>3696</v>
      </c>
      <c r="I441" s="12" t="n">
        <f aca="false">G441*H441</f>
        <v>55440</v>
      </c>
      <c r="J441" s="14" t="n">
        <f aca="false">(I441/$J$80*10000)+7000</f>
        <v>7554.4</v>
      </c>
      <c r="K441" s="12" t="n">
        <v>2014</v>
      </c>
    </row>
    <row r="442" customFormat="false" ht="15" hidden="false" customHeight="false" outlineLevel="0" collapsed="false">
      <c r="A442" s="5" t="n">
        <v>33</v>
      </c>
      <c r="B442" s="12" t="s">
        <v>22</v>
      </c>
      <c r="C442" s="13" t="n">
        <v>215</v>
      </c>
      <c r="D442" s="12" t="s">
        <v>497</v>
      </c>
      <c r="E442" s="17" t="s">
        <v>156</v>
      </c>
      <c r="F442" s="14" t="n">
        <v>127952</v>
      </c>
      <c r="G442" s="12" t="n">
        <v>15</v>
      </c>
      <c r="H442" s="12" t="n">
        <v>3696</v>
      </c>
      <c r="I442" s="12" t="n">
        <f aca="false">G442*H442</f>
        <v>55440</v>
      </c>
      <c r="J442" s="14" t="n">
        <f aca="false">(I442/$J$80*10000)+7000</f>
        <v>7554.4</v>
      </c>
      <c r="K442" s="12" t="n">
        <v>2014</v>
      </c>
    </row>
    <row r="443" customFormat="false" ht="15" hidden="false" customHeight="false" outlineLevel="0" collapsed="false">
      <c r="A443" s="5" t="n">
        <v>33</v>
      </c>
      <c r="B443" s="12" t="s">
        <v>22</v>
      </c>
      <c r="C443" s="13" t="n">
        <v>251</v>
      </c>
      <c r="D443" s="12" t="s">
        <v>498</v>
      </c>
      <c r="E443" s="17" t="s">
        <v>156</v>
      </c>
      <c r="F443" s="14" t="n">
        <v>112265</v>
      </c>
      <c r="G443" s="12" t="n">
        <v>14</v>
      </c>
      <c r="H443" s="12" t="n">
        <v>3696</v>
      </c>
      <c r="I443" s="12" t="n">
        <f aca="false">G443*H443</f>
        <v>51744</v>
      </c>
      <c r="J443" s="14" t="n">
        <f aca="false">(I443/$J$80*10000)+7000</f>
        <v>7517.44</v>
      </c>
      <c r="K443" s="12" t="n">
        <v>2014</v>
      </c>
    </row>
    <row r="444" customFormat="false" ht="15" hidden="false" customHeight="false" outlineLevel="0" collapsed="false">
      <c r="A444" s="5" t="n">
        <v>33</v>
      </c>
      <c r="B444" s="12" t="s">
        <v>22</v>
      </c>
      <c r="C444" s="13" t="n">
        <v>257</v>
      </c>
      <c r="D444" s="12" t="s">
        <v>499</v>
      </c>
      <c r="E444" s="17" t="s">
        <v>156</v>
      </c>
      <c r="F444" s="14" t="n">
        <v>111000</v>
      </c>
      <c r="G444" s="12" t="n">
        <v>14</v>
      </c>
      <c r="H444" s="12" t="n">
        <v>3696</v>
      </c>
      <c r="I444" s="12" t="n">
        <f aca="false">G444*H444</f>
        <v>51744</v>
      </c>
      <c r="J444" s="14" t="n">
        <f aca="false">(I444/$J$80*10000)+7000</f>
        <v>7517.44</v>
      </c>
      <c r="K444" s="12" t="n">
        <v>2014</v>
      </c>
    </row>
    <row r="445" customFormat="false" ht="15" hidden="false" customHeight="false" outlineLevel="0" collapsed="false">
      <c r="A445" s="5" t="n">
        <v>33</v>
      </c>
      <c r="B445" s="12" t="s">
        <v>22</v>
      </c>
      <c r="C445" s="13" t="n">
        <v>259</v>
      </c>
      <c r="D445" s="12" t="s">
        <v>500</v>
      </c>
      <c r="E445" s="17" t="s">
        <v>156</v>
      </c>
      <c r="F445" s="14" t="n">
        <v>110703</v>
      </c>
      <c r="G445" s="12" t="n">
        <v>14</v>
      </c>
      <c r="H445" s="12" t="n">
        <v>3696</v>
      </c>
      <c r="I445" s="12" t="n">
        <f aca="false">G445*H445</f>
        <v>51744</v>
      </c>
      <c r="J445" s="14" t="n">
        <f aca="false">(I445/$J$80*10000)+7000</f>
        <v>7517.44</v>
      </c>
      <c r="K445" s="12" t="n">
        <v>2014</v>
      </c>
    </row>
    <row r="446" customFormat="false" ht="15" hidden="false" customHeight="false" outlineLevel="0" collapsed="false">
      <c r="A446" s="5" t="n">
        <v>33</v>
      </c>
      <c r="B446" s="12" t="s">
        <v>22</v>
      </c>
      <c r="C446" s="13" t="n">
        <v>280</v>
      </c>
      <c r="D446" s="12" t="s">
        <v>501</v>
      </c>
      <c r="E446" s="17" t="s">
        <v>156</v>
      </c>
      <c r="F446" s="14" t="n">
        <v>106105</v>
      </c>
      <c r="G446" s="12" t="n">
        <v>14</v>
      </c>
      <c r="H446" s="12" t="n">
        <v>3696</v>
      </c>
      <c r="I446" s="12" t="n">
        <f aca="false">G446*H446</f>
        <v>51744</v>
      </c>
      <c r="J446" s="14" t="n">
        <f aca="false">(I446/$J$80*10000)+7000</f>
        <v>7517.44</v>
      </c>
      <c r="K446" s="12" t="n">
        <v>2014</v>
      </c>
    </row>
    <row r="447" customFormat="false" ht="15" hidden="false" customHeight="false" outlineLevel="0" collapsed="false">
      <c r="A447" s="5" t="n">
        <v>33</v>
      </c>
      <c r="B447" s="12" t="s">
        <v>22</v>
      </c>
      <c r="C447" s="13" t="n">
        <v>283</v>
      </c>
      <c r="D447" s="12" t="s">
        <v>502</v>
      </c>
      <c r="E447" s="17" t="s">
        <v>156</v>
      </c>
      <c r="F447" s="14" t="n">
        <v>105838</v>
      </c>
      <c r="G447" s="12" t="n">
        <v>14</v>
      </c>
      <c r="H447" s="12" t="n">
        <v>3696</v>
      </c>
      <c r="I447" s="12" t="n">
        <f aca="false">G447*H447</f>
        <v>51744</v>
      </c>
      <c r="J447" s="14" t="n">
        <f aca="false">(I447/$J$80*10000)+7000</f>
        <v>7517.44</v>
      </c>
      <c r="K447" s="12" t="n">
        <v>2014</v>
      </c>
    </row>
    <row r="448" customFormat="false" ht="15" hidden="false" customHeight="false" outlineLevel="0" collapsed="false">
      <c r="A448" s="5" t="n">
        <v>33</v>
      </c>
      <c r="B448" s="12" t="s">
        <v>22</v>
      </c>
      <c r="C448" s="13" t="n">
        <v>289</v>
      </c>
      <c r="D448" s="12" t="s">
        <v>503</v>
      </c>
      <c r="E448" s="17" t="s">
        <v>156</v>
      </c>
      <c r="F448" s="14" t="n">
        <v>104031</v>
      </c>
      <c r="G448" s="12" t="n">
        <v>13</v>
      </c>
      <c r="H448" s="12" t="n">
        <v>3696</v>
      </c>
      <c r="I448" s="12" t="n">
        <f aca="false">G448*H448</f>
        <v>48048</v>
      </c>
      <c r="J448" s="14" t="n">
        <f aca="false">(I448/$J$80*10000)+7000</f>
        <v>7480.48</v>
      </c>
      <c r="K448" s="12" t="n">
        <v>2014</v>
      </c>
    </row>
    <row r="449" customFormat="false" ht="15" hidden="false" customHeight="false" outlineLevel="0" collapsed="false">
      <c r="A449" s="5" t="n">
        <v>33</v>
      </c>
      <c r="B449" s="12" t="s">
        <v>22</v>
      </c>
      <c r="C449" s="13" t="n">
        <v>299</v>
      </c>
      <c r="D449" s="12" t="s">
        <v>504</v>
      </c>
      <c r="E449" s="17" t="s">
        <v>156</v>
      </c>
      <c r="F449" s="14" t="n">
        <v>102346</v>
      </c>
      <c r="G449" s="12" t="n">
        <v>13</v>
      </c>
      <c r="H449" s="12" t="n">
        <v>3696</v>
      </c>
      <c r="I449" s="12" t="n">
        <f aca="false">G449*H449</f>
        <v>48048</v>
      </c>
      <c r="J449" s="14" t="n">
        <f aca="false">(I449/$J$80*10000)+7000</f>
        <v>7480.48</v>
      </c>
      <c r="K449" s="12" t="n">
        <v>2014</v>
      </c>
    </row>
    <row r="450" customFormat="false" ht="15" hidden="false" customHeight="false" outlineLevel="0" collapsed="false">
      <c r="A450" s="5" t="n">
        <v>33</v>
      </c>
      <c r="B450" s="12" t="s">
        <v>22</v>
      </c>
      <c r="C450" s="13" t="n">
        <v>306</v>
      </c>
      <c r="D450" s="12" t="s">
        <v>505</v>
      </c>
      <c r="E450" s="17" t="s">
        <v>156</v>
      </c>
      <c r="F450" s="14" t="n">
        <v>100500</v>
      </c>
      <c r="G450" s="12" t="n">
        <v>13</v>
      </c>
      <c r="H450" s="12" t="n">
        <v>3696</v>
      </c>
      <c r="I450" s="12" t="n">
        <f aca="false">G450*H450</f>
        <v>48048</v>
      </c>
      <c r="J450" s="14" t="n">
        <f aca="false">(I450/$J$80*10000)+7000</f>
        <v>7480.48</v>
      </c>
      <c r="K450" s="12" t="n">
        <v>2014</v>
      </c>
    </row>
    <row r="451" customFormat="false" ht="15" hidden="false" customHeight="false" outlineLevel="0" collapsed="false">
      <c r="A451" s="4" t="n">
        <v>999</v>
      </c>
      <c r="B451" s="4" t="s">
        <v>22</v>
      </c>
      <c r="C451" s="18" t="n">
        <v>55</v>
      </c>
      <c r="D451" s="4" t="s">
        <v>506</v>
      </c>
      <c r="E451" s="4" t="s">
        <v>158</v>
      </c>
      <c r="F451" s="7" t="n">
        <v>350399</v>
      </c>
      <c r="G451" s="4" t="n">
        <v>25</v>
      </c>
      <c r="H451" s="4" t="n">
        <v>3696</v>
      </c>
      <c r="I451" s="4" t="n">
        <f aca="false">G451*H451</f>
        <v>92400</v>
      </c>
      <c r="J451" s="14" t="n">
        <f aca="false">(I451/$J$80*10000)+7000</f>
        <v>7924</v>
      </c>
      <c r="K451" s="4" t="n">
        <v>2014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5.70408163265306"/>
    <col collapsed="false" hidden="false" max="2" min="2" style="0" width="6.14795918367347"/>
    <col collapsed="false" hidden="false" max="3" min="3" style="0" width="7.29081632653061"/>
    <col collapsed="false" hidden="false" max="4" min="4" style="0" width="25"/>
    <col collapsed="false" hidden="false" max="5" min="5" style="0" width="6.14795918367347"/>
    <col collapsed="false" hidden="false" max="7" min="6" style="0" width="14.8571428571429"/>
    <col collapsed="false" hidden="false" max="8" min="8" style="0" width="10.7091836734694"/>
    <col collapsed="false" hidden="false" max="9" min="9" style="0" width="11.1428571428571"/>
    <col collapsed="false" hidden="false" max="1025" min="10" style="0" width="10.7091836734694"/>
  </cols>
  <sheetData>
    <row r="1" customFormat="false" ht="18.75" hidden="false" customHeight="false" outlineLevel="0" collapsed="false"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customFormat="false" ht="15" hidden="false" customHeight="false" outlineLevel="0" collapsed="false">
      <c r="D2" s="0" t="s">
        <v>507</v>
      </c>
      <c r="E2" s="0" t="s">
        <v>508</v>
      </c>
      <c r="F2" s="3" t="n">
        <v>1959248</v>
      </c>
      <c r="G2" s="3" t="n">
        <v>112336538</v>
      </c>
      <c r="H2" s="0" t="n">
        <v>2010</v>
      </c>
    </row>
    <row r="5" customFormat="false" ht="18.75" hidden="false" customHeight="false" outlineLevel="0" collapsed="false">
      <c r="B5" s="2" t="s">
        <v>27</v>
      </c>
      <c r="C5" s="2" t="s">
        <v>13</v>
      </c>
      <c r="D5" s="2" t="s">
        <v>28</v>
      </c>
      <c r="E5" s="2" t="s">
        <v>13</v>
      </c>
      <c r="F5" s="2" t="s">
        <v>14</v>
      </c>
      <c r="G5" s="2" t="s">
        <v>15</v>
      </c>
      <c r="H5" s="2" t="s">
        <v>29</v>
      </c>
      <c r="I5" s="2" t="s">
        <v>30</v>
      </c>
    </row>
    <row r="6" customFormat="false" ht="15" hidden="false" customHeight="false" outlineLevel="0" collapsed="false">
      <c r="B6" s="5" t="n">
        <v>5</v>
      </c>
      <c r="C6" s="0" t="s">
        <v>508</v>
      </c>
      <c r="D6" s="0" t="s">
        <v>509</v>
      </c>
      <c r="E6" s="0" t="s">
        <v>510</v>
      </c>
      <c r="F6" s="3" t="n">
        <v>247455</v>
      </c>
      <c r="G6" s="3" t="n">
        <v>3406465</v>
      </c>
      <c r="H6" s="3" t="n">
        <f aca="false">SUM(F6:F10)</f>
        <v>629703</v>
      </c>
      <c r="I6" s="3" t="n">
        <f aca="false">SUM(G6:G10)</f>
        <v>12628802</v>
      </c>
    </row>
    <row r="7" customFormat="false" ht="15" hidden="false" customHeight="false" outlineLevel="0" collapsed="false">
      <c r="B7" s="5" t="n">
        <v>5</v>
      </c>
      <c r="C7" s="0" t="s">
        <v>508</v>
      </c>
      <c r="D7" s="0" t="s">
        <v>511</v>
      </c>
      <c r="E7" s="0" t="s">
        <v>512</v>
      </c>
      <c r="F7" s="3" t="n">
        <v>71446</v>
      </c>
      <c r="G7" s="3" t="n">
        <v>3155070</v>
      </c>
    </row>
    <row r="8" customFormat="false" ht="15" hidden="false" customHeight="false" outlineLevel="0" collapsed="false">
      <c r="B8" s="5" t="n">
        <v>5</v>
      </c>
      <c r="C8" s="0" t="s">
        <v>508</v>
      </c>
      <c r="D8" s="0" t="s">
        <v>513</v>
      </c>
      <c r="E8" s="0" t="s">
        <v>514</v>
      </c>
      <c r="F8" s="3" t="n">
        <v>57377</v>
      </c>
      <c r="G8" s="3" t="n">
        <v>2767761</v>
      </c>
    </row>
    <row r="9" customFormat="false" ht="15" hidden="false" customHeight="false" outlineLevel="0" collapsed="false">
      <c r="B9" s="5" t="n">
        <v>5</v>
      </c>
      <c r="C9" s="0" t="s">
        <v>508</v>
      </c>
      <c r="D9" s="0" t="s">
        <v>515</v>
      </c>
      <c r="E9" s="0" t="s">
        <v>516</v>
      </c>
      <c r="F9" s="3" t="n">
        <v>179503</v>
      </c>
      <c r="G9" s="3" t="n">
        <v>2662480</v>
      </c>
    </row>
    <row r="10" customFormat="false" ht="15" hidden="false" customHeight="false" outlineLevel="0" collapsed="false">
      <c r="B10" s="5" t="n">
        <v>5</v>
      </c>
      <c r="C10" s="0" t="s">
        <v>508</v>
      </c>
      <c r="D10" s="0" t="s">
        <v>517</v>
      </c>
      <c r="E10" s="0" t="s">
        <v>518</v>
      </c>
      <c r="F10" s="3" t="n">
        <v>73922</v>
      </c>
      <c r="G10" s="3" t="n">
        <v>637026</v>
      </c>
    </row>
    <row r="11" customFormat="false" ht="15" hidden="false" customHeight="false" outlineLevel="0" collapsed="false">
      <c r="B11" s="5" t="n">
        <v>12</v>
      </c>
      <c r="C11" s="0" t="s">
        <v>508</v>
      </c>
      <c r="D11" s="0" t="s">
        <v>519</v>
      </c>
      <c r="E11" s="0" t="s">
        <v>520</v>
      </c>
      <c r="F11" s="3" t="n">
        <v>64220</v>
      </c>
      <c r="G11" s="3" t="n">
        <v>4653458</v>
      </c>
      <c r="H11" s="3" t="n">
        <f aca="false">SUM(F11:F13)</f>
        <v>295958</v>
      </c>
      <c r="I11" s="3" t="n">
        <f aca="false">SUM(G11:G13)</f>
        <v>10670403</v>
      </c>
    </row>
    <row r="12" customFormat="false" ht="15" hidden="false" customHeight="false" outlineLevel="0" collapsed="false">
      <c r="B12" s="5" t="n">
        <v>12</v>
      </c>
      <c r="C12" s="0" t="s">
        <v>508</v>
      </c>
      <c r="D12" s="0" t="s">
        <v>521</v>
      </c>
      <c r="E12" s="0" t="s">
        <v>522</v>
      </c>
      <c r="F12" s="3" t="n">
        <v>80175</v>
      </c>
      <c r="G12" s="3" t="n">
        <v>3268554</v>
      </c>
    </row>
    <row r="13" customFormat="false" ht="15" hidden="false" customHeight="false" outlineLevel="0" collapsed="false">
      <c r="B13" s="5" t="n">
        <v>12</v>
      </c>
      <c r="C13" s="0" t="s">
        <v>508</v>
      </c>
      <c r="D13" s="0" t="s">
        <v>523</v>
      </c>
      <c r="E13" s="0" t="s">
        <v>524</v>
      </c>
      <c r="F13" s="3" t="n">
        <v>151563</v>
      </c>
      <c r="G13" s="3" t="n">
        <v>2748391</v>
      </c>
    </row>
    <row r="14" customFormat="false" ht="15" hidden="false" customHeight="false" outlineLevel="0" collapsed="false">
      <c r="B14" s="5" t="n">
        <v>13</v>
      </c>
      <c r="C14" s="0" t="s">
        <v>508</v>
      </c>
      <c r="D14" s="0" t="s">
        <v>525</v>
      </c>
      <c r="E14" s="0" t="s">
        <v>526</v>
      </c>
      <c r="F14" s="3" t="n">
        <v>30608</v>
      </c>
      <c r="G14" s="3" t="n">
        <v>5486372</v>
      </c>
      <c r="H14" s="3" t="n">
        <f aca="false">SUM(F14:F18)</f>
        <v>296199</v>
      </c>
      <c r="I14" s="3" t="n">
        <f aca="false">SUM(G14:G18)</f>
        <v>12380488</v>
      </c>
    </row>
    <row r="15" customFormat="false" ht="15" hidden="false" customHeight="false" outlineLevel="0" collapsed="false">
      <c r="B15" s="5" t="n">
        <v>13</v>
      </c>
      <c r="C15" s="0" t="s">
        <v>508</v>
      </c>
      <c r="D15" s="0" t="s">
        <v>527</v>
      </c>
      <c r="E15" s="0" t="s">
        <v>528</v>
      </c>
      <c r="F15" s="3" t="n">
        <v>60983</v>
      </c>
      <c r="G15" s="3" t="n">
        <v>2585518</v>
      </c>
      <c r="I15" s="3"/>
    </row>
    <row r="16" customFormat="false" ht="15" hidden="false" customHeight="false" outlineLevel="0" collapsed="false">
      <c r="B16" s="5" t="n">
        <v>13</v>
      </c>
      <c r="C16" s="0" t="s">
        <v>508</v>
      </c>
      <c r="D16" s="0" t="s">
        <v>529</v>
      </c>
      <c r="E16" s="0" t="s">
        <v>530</v>
      </c>
      <c r="F16" s="3" t="n">
        <v>123451</v>
      </c>
      <c r="G16" s="3" t="n">
        <v>1632934</v>
      </c>
    </row>
    <row r="17" customFormat="false" ht="15" hidden="false" customHeight="false" outlineLevel="0" collapsed="false">
      <c r="B17" s="5" t="n">
        <v>13</v>
      </c>
      <c r="C17" s="0" t="s">
        <v>508</v>
      </c>
      <c r="D17" s="0" t="s">
        <v>531</v>
      </c>
      <c r="E17" s="0" t="s">
        <v>532</v>
      </c>
      <c r="F17" s="3" t="n">
        <v>75539</v>
      </c>
      <c r="G17" s="3" t="n">
        <v>1490668</v>
      </c>
    </row>
    <row r="18" customFormat="false" ht="15" hidden="false" customHeight="false" outlineLevel="0" collapsed="false">
      <c r="B18" s="5" t="n">
        <v>13</v>
      </c>
      <c r="C18" s="0" t="s">
        <v>508</v>
      </c>
      <c r="D18" s="0" t="s">
        <v>533</v>
      </c>
      <c r="E18" s="0" t="s">
        <v>534</v>
      </c>
      <c r="F18" s="3" t="n">
        <v>5618</v>
      </c>
      <c r="G18" s="3" t="n">
        <v>1184996</v>
      </c>
    </row>
    <row r="19" customFormat="false" ht="15" hidden="false" customHeight="false" outlineLevel="0" collapsed="false">
      <c r="B19" s="5" t="n">
        <v>14</v>
      </c>
      <c r="C19" s="0" t="s">
        <v>508</v>
      </c>
      <c r="D19" s="0" t="s">
        <v>535</v>
      </c>
      <c r="E19" s="0" t="s">
        <v>536</v>
      </c>
      <c r="F19" s="3" t="n">
        <v>78599</v>
      </c>
      <c r="G19" s="3" t="n">
        <v>7350682</v>
      </c>
      <c r="H19" s="3" t="n">
        <f aca="false">SUM(F19:F22)</f>
        <v>170682</v>
      </c>
      <c r="I19" s="3" t="n">
        <f aca="false">SUM(G19:G22)</f>
        <v>13437253</v>
      </c>
    </row>
    <row r="20" customFormat="false" ht="15" hidden="false" customHeight="false" outlineLevel="0" collapsed="false">
      <c r="B20" s="5" t="n">
        <v>14</v>
      </c>
      <c r="C20" s="0" t="s">
        <v>508</v>
      </c>
      <c r="D20" s="0" t="s">
        <v>537</v>
      </c>
      <c r="E20" s="0" t="s">
        <v>538</v>
      </c>
      <c r="F20" s="3" t="n">
        <v>58643</v>
      </c>
      <c r="G20" s="3" t="n">
        <v>4351037</v>
      </c>
      <c r="H20" s="3"/>
      <c r="I20" s="3"/>
    </row>
    <row r="21" customFormat="false" ht="15" hidden="false" customHeight="false" outlineLevel="0" collapsed="false">
      <c r="B21" s="5" t="n">
        <v>14</v>
      </c>
      <c r="C21" s="0" t="s">
        <v>508</v>
      </c>
      <c r="D21" s="0" t="s">
        <v>539</v>
      </c>
      <c r="E21" s="0" t="s">
        <v>540</v>
      </c>
      <c r="F21" s="3" t="n">
        <v>27815</v>
      </c>
      <c r="G21" s="3" t="n">
        <v>1084979</v>
      </c>
    </row>
    <row r="22" customFormat="false" ht="15" hidden="false" customHeight="false" outlineLevel="0" collapsed="false">
      <c r="B22" s="5" t="n">
        <v>14</v>
      </c>
      <c r="C22" s="0" t="s">
        <v>508</v>
      </c>
      <c r="D22" s="0" t="s">
        <v>541</v>
      </c>
      <c r="E22" s="0" t="s">
        <v>542</v>
      </c>
      <c r="F22" s="3" t="n">
        <v>5625</v>
      </c>
      <c r="G22" s="3" t="n">
        <v>650555</v>
      </c>
      <c r="H22" s="3"/>
      <c r="I22" s="3"/>
    </row>
    <row r="23" customFormat="false" ht="15" hidden="false" customHeight="false" outlineLevel="0" collapsed="false">
      <c r="B23" s="5" t="n">
        <v>15</v>
      </c>
      <c r="C23" s="0" t="s">
        <v>508</v>
      </c>
      <c r="D23" s="0" t="s">
        <v>543</v>
      </c>
      <c r="E23" s="0" t="s">
        <v>544</v>
      </c>
      <c r="F23" s="3" t="n">
        <v>34290</v>
      </c>
      <c r="G23" s="3" t="n">
        <v>5779829</v>
      </c>
      <c r="H23" s="3" t="n">
        <f aca="false">SUM(F23:F26)</f>
        <v>70811</v>
      </c>
      <c r="I23" s="3" t="n">
        <f aca="false">SUM(G23:G26)</f>
        <v>11442720</v>
      </c>
    </row>
    <row r="24" customFormat="false" ht="15" hidden="false" customHeight="false" outlineLevel="0" collapsed="false">
      <c r="B24" s="5" t="n">
        <v>15</v>
      </c>
      <c r="C24" s="0" t="s">
        <v>508</v>
      </c>
      <c r="D24" s="0" t="s">
        <v>545</v>
      </c>
      <c r="E24" s="0" t="s">
        <v>546</v>
      </c>
      <c r="F24" s="3" t="n">
        <v>20846</v>
      </c>
      <c r="G24" s="3" t="n">
        <v>2665018</v>
      </c>
    </row>
    <row r="25" customFormat="false" ht="15" hidden="false" customHeight="false" outlineLevel="0" collapsed="false">
      <c r="B25" s="5" t="n">
        <v>15</v>
      </c>
      <c r="C25" s="0" t="s">
        <v>508</v>
      </c>
      <c r="D25" s="0" t="s">
        <v>547</v>
      </c>
      <c r="E25" s="0" t="s">
        <v>548</v>
      </c>
      <c r="F25" s="3" t="n">
        <v>11684</v>
      </c>
      <c r="G25" s="3" t="n">
        <v>1827937</v>
      </c>
    </row>
    <row r="26" customFormat="false" ht="15" hidden="false" customHeight="false" outlineLevel="0" collapsed="false">
      <c r="B26" s="6" t="n">
        <v>15</v>
      </c>
      <c r="C26" s="4" t="s">
        <v>508</v>
      </c>
      <c r="D26" s="4" t="s">
        <v>549</v>
      </c>
      <c r="E26" s="4" t="s">
        <v>550</v>
      </c>
      <c r="F26" s="7" t="n">
        <v>3991</v>
      </c>
      <c r="G26" s="7" t="n">
        <v>1169936</v>
      </c>
    </row>
    <row r="27" customFormat="false" ht="15" hidden="false" customHeight="false" outlineLevel="0" collapsed="false">
      <c r="B27" s="5" t="n">
        <v>16</v>
      </c>
      <c r="C27" s="0" t="s">
        <v>508</v>
      </c>
      <c r="D27" s="0" t="s">
        <v>507</v>
      </c>
      <c r="E27" s="0" t="s">
        <v>508</v>
      </c>
      <c r="F27" s="3" t="n">
        <v>22357</v>
      </c>
      <c r="G27" s="3" t="n">
        <v>15175862</v>
      </c>
      <c r="H27" s="3" t="n">
        <f aca="false">SUM(F27:F28)</f>
        <v>23842</v>
      </c>
      <c r="I27" s="3" t="n">
        <f aca="false">SUM(G27:G28)</f>
        <v>24026942</v>
      </c>
    </row>
    <row r="28" customFormat="false" ht="15" hidden="false" customHeight="false" outlineLevel="0" collapsed="false">
      <c r="B28" s="5" t="n">
        <v>16</v>
      </c>
      <c r="C28" s="0" t="s">
        <v>508</v>
      </c>
      <c r="D28" s="0" t="s">
        <v>551</v>
      </c>
      <c r="E28" s="0" t="s">
        <v>552</v>
      </c>
      <c r="F28" s="3" t="n">
        <v>1485</v>
      </c>
      <c r="G28" s="3" t="n">
        <v>8851080</v>
      </c>
      <c r="H28" s="3"/>
      <c r="I28" s="3"/>
    </row>
    <row r="29" customFormat="false" ht="15" hidden="false" customHeight="false" outlineLevel="0" collapsed="false">
      <c r="B29" s="5" t="n">
        <v>17</v>
      </c>
      <c r="C29" s="0" t="s">
        <v>508</v>
      </c>
      <c r="D29" s="0" t="s">
        <v>553</v>
      </c>
      <c r="E29" s="0" t="s">
        <v>554</v>
      </c>
      <c r="F29" s="3" t="n">
        <v>71820</v>
      </c>
      <c r="G29" s="3" t="n">
        <v>7643194</v>
      </c>
      <c r="H29" s="3" t="n">
        <f aca="false">SUM(F29:F33)</f>
        <v>236455</v>
      </c>
      <c r="I29" s="3" t="n">
        <f aca="false">SUM(G29:G33)</f>
        <v>13985393</v>
      </c>
    </row>
    <row r="30" customFormat="false" ht="15" hidden="false" customHeight="false" outlineLevel="0" collapsed="false">
      <c r="B30" s="5" t="n">
        <v>17</v>
      </c>
      <c r="C30" s="0" t="s">
        <v>508</v>
      </c>
      <c r="D30" s="0" t="s">
        <v>555</v>
      </c>
      <c r="E30" s="0" t="s">
        <v>556</v>
      </c>
      <c r="F30" s="3" t="n">
        <v>24738</v>
      </c>
      <c r="G30" s="3" t="n">
        <v>2238603</v>
      </c>
    </row>
    <row r="31" customFormat="false" ht="15" hidden="false" customHeight="false" outlineLevel="0" collapsed="false">
      <c r="B31" s="5" t="n">
        <v>17</v>
      </c>
      <c r="C31" s="0" t="s">
        <v>508</v>
      </c>
      <c r="D31" s="0" t="s">
        <v>557</v>
      </c>
      <c r="E31" s="0" t="s">
        <v>558</v>
      </c>
      <c r="F31" s="3" t="n">
        <v>39612</v>
      </c>
      <c r="G31" s="3" t="n">
        <v>1955577</v>
      </c>
    </row>
    <row r="32" customFormat="false" ht="15" hidden="false" customHeight="false" outlineLevel="0" collapsed="false">
      <c r="B32" s="5" t="n">
        <v>17</v>
      </c>
      <c r="C32" s="0" t="s">
        <v>508</v>
      </c>
      <c r="D32" s="0" t="s">
        <v>559</v>
      </c>
      <c r="E32" s="0" t="s">
        <v>560</v>
      </c>
      <c r="F32" s="3" t="n">
        <v>42361</v>
      </c>
      <c r="G32" s="3" t="n">
        <v>1325578</v>
      </c>
    </row>
    <row r="33" customFormat="false" ht="15" hidden="false" customHeight="false" outlineLevel="0" collapsed="false">
      <c r="B33" s="5" t="n">
        <v>17</v>
      </c>
      <c r="C33" s="0" t="s">
        <v>508</v>
      </c>
      <c r="D33" s="0" t="s">
        <v>561</v>
      </c>
      <c r="E33" s="0" t="s">
        <v>562</v>
      </c>
      <c r="F33" s="3" t="n">
        <v>57924</v>
      </c>
      <c r="G33" s="3" t="n">
        <v>822441</v>
      </c>
    </row>
    <row r="34" customFormat="false" ht="15" hidden="false" customHeight="false" outlineLevel="0" collapsed="false">
      <c r="B34" s="5" t="n">
        <v>18</v>
      </c>
      <c r="C34" s="0" t="s">
        <v>508</v>
      </c>
      <c r="D34" s="0" t="s">
        <v>563</v>
      </c>
      <c r="E34" s="0" t="s">
        <v>564</v>
      </c>
      <c r="F34" s="3" t="n">
        <v>73289</v>
      </c>
      <c r="G34" s="3" t="n">
        <v>4796580</v>
      </c>
      <c r="H34" s="3" t="n">
        <f aca="false">SUM(F34:F37)</f>
        <v>235596</v>
      </c>
      <c r="I34" s="3" t="n">
        <f aca="false">SUM(G34:G37)</f>
        <v>13764537</v>
      </c>
    </row>
    <row r="35" customFormat="false" ht="15" hidden="false" customHeight="false" outlineLevel="0" collapsed="false">
      <c r="B35" s="5" t="n">
        <v>18</v>
      </c>
      <c r="C35" s="0" t="s">
        <v>508</v>
      </c>
      <c r="D35" s="0" t="s">
        <v>565</v>
      </c>
      <c r="E35" s="0" t="s">
        <v>566</v>
      </c>
      <c r="F35" s="3" t="n">
        <v>93793</v>
      </c>
      <c r="G35" s="3" t="n">
        <v>3801962</v>
      </c>
    </row>
    <row r="36" customFormat="false" ht="15" hidden="false" customHeight="false" outlineLevel="0" collapsed="false">
      <c r="B36" s="5" t="n">
        <v>18</v>
      </c>
      <c r="C36" s="0" t="s">
        <v>508</v>
      </c>
      <c r="D36" s="0" t="s">
        <v>567</v>
      </c>
      <c r="E36" s="0" t="s">
        <v>568</v>
      </c>
      <c r="F36" s="3" t="n">
        <v>63621</v>
      </c>
      <c r="G36" s="3" t="n">
        <v>3388768</v>
      </c>
      <c r="H36" s="3"/>
      <c r="I36" s="3"/>
    </row>
    <row r="37" customFormat="false" ht="15" hidden="false" customHeight="false" outlineLevel="0" collapsed="false">
      <c r="B37" s="5" t="n">
        <v>18</v>
      </c>
      <c r="C37" s="0" t="s">
        <v>508</v>
      </c>
      <c r="D37" s="0" t="s">
        <v>569</v>
      </c>
      <c r="E37" s="0" t="s">
        <v>570</v>
      </c>
      <c r="F37" s="3" t="n">
        <v>4893</v>
      </c>
      <c r="G37" s="3" t="n">
        <v>1777227</v>
      </c>
    </row>
    <row r="40" customFormat="false" ht="18.75" hidden="false" customHeight="false" outlineLevel="0" collapsed="false">
      <c r="A40" s="2" t="s">
        <v>27</v>
      </c>
      <c r="B40" s="2" t="s">
        <v>13</v>
      </c>
      <c r="C40" s="2" t="s">
        <v>159</v>
      </c>
      <c r="D40" s="2" t="s">
        <v>160</v>
      </c>
      <c r="E40" s="2" t="s">
        <v>13</v>
      </c>
      <c r="F40" s="2" t="s">
        <v>15</v>
      </c>
      <c r="G40" s="2" t="s">
        <v>161</v>
      </c>
      <c r="H40" s="2" t="s">
        <v>2</v>
      </c>
      <c r="I40" s="2" t="s">
        <v>162</v>
      </c>
      <c r="J40" s="11" t="n">
        <v>1000000</v>
      </c>
      <c r="K40" s="2" t="s">
        <v>163</v>
      </c>
      <c r="L40" s="2" t="s">
        <v>164</v>
      </c>
    </row>
    <row r="41" customFormat="false" ht="15" hidden="false" customHeight="false" outlineLevel="0" collapsed="false">
      <c r="A41" s="5" t="n">
        <v>5</v>
      </c>
      <c r="B41" s="0" t="s">
        <v>508</v>
      </c>
      <c r="C41" s="19" t="n">
        <v>5</v>
      </c>
      <c r="D41" s="0" t="s">
        <v>571</v>
      </c>
      <c r="E41" s="0" t="s">
        <v>510</v>
      </c>
      <c r="F41" s="3" t="n">
        <v>1398400</v>
      </c>
      <c r="G41" s="0" t="n">
        <v>52</v>
      </c>
      <c r="H41" s="12" t="n">
        <v>4496</v>
      </c>
      <c r="I41" s="12" t="n">
        <f aca="false">G41*H41</f>
        <v>233792</v>
      </c>
      <c r="J41" s="14" t="n">
        <f aca="false">(I41/$J$40*10000)+7000</f>
        <v>9337.92</v>
      </c>
      <c r="K41" s="12" t="n">
        <v>2014</v>
      </c>
      <c r="L41" s="3" t="n">
        <f aca="false">SUM(I41:I58)</f>
        <v>2189552</v>
      </c>
    </row>
    <row r="42" customFormat="false" ht="15" hidden="false" customHeight="false" outlineLevel="0" collapsed="false">
      <c r="A42" s="5" t="n">
        <v>5</v>
      </c>
      <c r="B42" s="0" t="s">
        <v>508</v>
      </c>
      <c r="C42" s="19" t="n">
        <v>6</v>
      </c>
      <c r="D42" s="0" t="s">
        <v>572</v>
      </c>
      <c r="E42" s="0" t="s">
        <v>512</v>
      </c>
      <c r="F42" s="3" t="n">
        <v>1386100</v>
      </c>
      <c r="G42" s="12" t="n">
        <v>52</v>
      </c>
      <c r="H42" s="12" t="n">
        <v>4496</v>
      </c>
      <c r="I42" s="12" t="n">
        <f aca="false">G42*H42</f>
        <v>233792</v>
      </c>
      <c r="J42" s="14" t="n">
        <f aca="false">(I42/$J$40*10000)+7000</f>
        <v>9337.92</v>
      </c>
      <c r="K42" s="12" t="n">
        <v>2014</v>
      </c>
    </row>
    <row r="43" customFormat="false" ht="15" hidden="false" customHeight="false" outlineLevel="0" collapsed="false">
      <c r="A43" s="5" t="n">
        <v>5</v>
      </c>
      <c r="B43" s="0" t="s">
        <v>508</v>
      </c>
      <c r="C43" s="19" t="n">
        <v>11</v>
      </c>
      <c r="D43" s="0" t="s">
        <v>573</v>
      </c>
      <c r="E43" s="0" t="s">
        <v>510</v>
      </c>
      <c r="F43" s="3" t="n">
        <v>887600</v>
      </c>
      <c r="G43" s="0" t="n">
        <v>41</v>
      </c>
      <c r="H43" s="12" t="n">
        <v>4496</v>
      </c>
      <c r="I43" s="12" t="n">
        <f aca="false">G43*H43</f>
        <v>184336</v>
      </c>
      <c r="J43" s="14" t="n">
        <f aca="false">(I43/$J$40*10000)+7000</f>
        <v>8843.36</v>
      </c>
      <c r="K43" s="12" t="n">
        <v>2014</v>
      </c>
    </row>
    <row r="44" customFormat="false" ht="15" hidden="false" customHeight="false" outlineLevel="0" collapsed="false">
      <c r="A44" s="5" t="n">
        <v>5</v>
      </c>
      <c r="B44" s="0" t="s">
        <v>508</v>
      </c>
      <c r="C44" s="19" t="n">
        <v>14</v>
      </c>
      <c r="D44" s="0" t="s">
        <v>574</v>
      </c>
      <c r="E44" s="0" t="s">
        <v>516</v>
      </c>
      <c r="F44" s="3" t="n">
        <v>778000</v>
      </c>
      <c r="G44" s="0" t="n">
        <v>38</v>
      </c>
      <c r="H44" s="12" t="n">
        <v>4496</v>
      </c>
      <c r="I44" s="12" t="n">
        <f aca="false">G44*H44</f>
        <v>170848</v>
      </c>
      <c r="J44" s="14" t="n">
        <f aca="false">(I44/$J$40*10000)+7000</f>
        <v>8708.48</v>
      </c>
      <c r="K44" s="12" t="n">
        <v>2014</v>
      </c>
    </row>
    <row r="45" customFormat="false" ht="15" hidden="false" customHeight="false" outlineLevel="0" collapsed="false">
      <c r="A45" s="5" t="n">
        <v>5</v>
      </c>
      <c r="B45" s="0" t="s">
        <v>508</v>
      </c>
      <c r="C45" s="19" t="n">
        <v>18</v>
      </c>
      <c r="D45" s="0" t="s">
        <v>575</v>
      </c>
      <c r="E45" s="0" t="s">
        <v>514</v>
      </c>
      <c r="F45" s="3" t="n">
        <v>743200</v>
      </c>
      <c r="G45" s="0" t="n">
        <v>38</v>
      </c>
      <c r="H45" s="12" t="n">
        <v>4496</v>
      </c>
      <c r="I45" s="12" t="n">
        <f aca="false">G45*H45</f>
        <v>170848</v>
      </c>
      <c r="J45" s="14" t="n">
        <f aca="false">(I45/$J$40*10000)+7000</f>
        <v>8708.48</v>
      </c>
      <c r="K45" s="12" t="n">
        <v>2014</v>
      </c>
    </row>
    <row r="46" customFormat="false" ht="15" hidden="false" customHeight="false" outlineLevel="0" collapsed="false">
      <c r="A46" s="5" t="n">
        <v>5</v>
      </c>
      <c r="B46" s="0" t="s">
        <v>508</v>
      </c>
      <c r="C46" s="19" t="n">
        <v>19</v>
      </c>
      <c r="D46" s="0" t="s">
        <v>576</v>
      </c>
      <c r="E46" s="0" t="s">
        <v>512</v>
      </c>
      <c r="F46" s="3" t="n">
        <v>730800</v>
      </c>
      <c r="G46" s="12" t="n">
        <v>37</v>
      </c>
      <c r="H46" s="12" t="n">
        <v>4496</v>
      </c>
      <c r="I46" s="12" t="n">
        <f aca="false">G46*H46</f>
        <v>166352</v>
      </c>
      <c r="J46" s="14" t="n">
        <f aca="false">(I46/$J$40*10000)+7000</f>
        <v>8663.52</v>
      </c>
      <c r="K46" s="12" t="n">
        <v>2014</v>
      </c>
    </row>
    <row r="47" customFormat="false" ht="15" hidden="false" customHeight="false" outlineLevel="0" collapsed="false">
      <c r="A47" s="5" t="n">
        <v>5</v>
      </c>
      <c r="B47" s="0" t="s">
        <v>508</v>
      </c>
      <c r="C47" s="19" t="n">
        <v>41</v>
      </c>
      <c r="D47" s="0" t="s">
        <v>577</v>
      </c>
      <c r="E47" s="0" t="s">
        <v>514</v>
      </c>
      <c r="F47" s="3" t="n">
        <v>412800</v>
      </c>
      <c r="G47" s="0" t="n">
        <v>25</v>
      </c>
      <c r="H47" s="12" t="n">
        <v>4496</v>
      </c>
      <c r="I47" s="12" t="n">
        <f aca="false">G47*H47</f>
        <v>112400</v>
      </c>
      <c r="J47" s="14" t="n">
        <f aca="false">(I47/$J$40*10000)+7000</f>
        <v>8124</v>
      </c>
      <c r="K47" s="12" t="n">
        <v>2014</v>
      </c>
    </row>
    <row r="48" customFormat="false" ht="15" hidden="false" customHeight="false" outlineLevel="0" collapsed="false">
      <c r="A48" s="5" t="n">
        <v>5</v>
      </c>
      <c r="B48" s="0" t="s">
        <v>508</v>
      </c>
      <c r="C48" s="19" t="n">
        <v>52</v>
      </c>
      <c r="D48" s="0" t="s">
        <v>578</v>
      </c>
      <c r="E48" s="0" t="s">
        <v>516</v>
      </c>
      <c r="F48" s="3" t="n">
        <v>324800</v>
      </c>
      <c r="G48" s="0" t="n">
        <v>24</v>
      </c>
      <c r="H48" s="12" t="n">
        <v>4496</v>
      </c>
      <c r="I48" s="12" t="n">
        <f aca="false">G48*H48</f>
        <v>107904</v>
      </c>
      <c r="J48" s="14" t="n">
        <f aca="false">(I48/$J$40*10000)+7000</f>
        <v>8079.04</v>
      </c>
      <c r="K48" s="12" t="n">
        <v>2014</v>
      </c>
    </row>
    <row r="49" customFormat="false" ht="15" hidden="false" customHeight="false" outlineLevel="0" collapsed="false">
      <c r="A49" s="5" t="n">
        <v>5</v>
      </c>
      <c r="B49" s="0" t="s">
        <v>508</v>
      </c>
      <c r="C49" s="19" t="n">
        <v>56</v>
      </c>
      <c r="D49" s="0" t="s">
        <v>579</v>
      </c>
      <c r="E49" s="0" t="s">
        <v>512</v>
      </c>
      <c r="F49" s="3" t="n">
        <v>295800</v>
      </c>
      <c r="G49" s="12" t="n">
        <v>23</v>
      </c>
      <c r="H49" s="12" t="n">
        <v>4496</v>
      </c>
      <c r="I49" s="12" t="n">
        <f aca="false">G49*H49</f>
        <v>103408</v>
      </c>
      <c r="J49" s="14" t="n">
        <f aca="false">(I49/$J$40*10000)+7000</f>
        <v>8034.08</v>
      </c>
      <c r="K49" s="12" t="n">
        <v>2014</v>
      </c>
    </row>
    <row r="50" customFormat="false" ht="15" hidden="false" customHeight="false" outlineLevel="0" collapsed="false">
      <c r="A50" s="5" t="n">
        <v>5</v>
      </c>
      <c r="B50" s="0" t="s">
        <v>508</v>
      </c>
      <c r="C50" s="19" t="n">
        <v>60</v>
      </c>
      <c r="D50" s="0" t="s">
        <v>580</v>
      </c>
      <c r="E50" s="0" t="s">
        <v>514</v>
      </c>
      <c r="F50" s="3" t="n">
        <v>280300</v>
      </c>
      <c r="G50" s="0" t="n">
        <v>23</v>
      </c>
      <c r="H50" s="12" t="n">
        <v>4496</v>
      </c>
      <c r="I50" s="12" t="n">
        <f aca="false">G50*H50</f>
        <v>103408</v>
      </c>
      <c r="J50" s="14" t="n">
        <f aca="false">(I50/$J$40*10000)+7000</f>
        <v>8034.08</v>
      </c>
      <c r="K50" s="12" t="n">
        <v>2014</v>
      </c>
    </row>
    <row r="51" customFormat="false" ht="15" hidden="false" customHeight="false" outlineLevel="0" collapsed="false">
      <c r="A51" s="5" t="n">
        <v>5</v>
      </c>
      <c r="B51" s="0" t="s">
        <v>508</v>
      </c>
      <c r="C51" s="19" t="n">
        <v>67</v>
      </c>
      <c r="D51" s="0" t="s">
        <v>581</v>
      </c>
      <c r="E51" s="0" t="s">
        <v>518</v>
      </c>
      <c r="F51" s="3" t="n">
        <v>238800</v>
      </c>
      <c r="G51" s="0" t="n">
        <v>21</v>
      </c>
      <c r="H51" s="12" t="n">
        <v>4496</v>
      </c>
      <c r="I51" s="12" t="n">
        <f aca="false">G51*H51</f>
        <v>94416</v>
      </c>
      <c r="J51" s="14" t="n">
        <f aca="false">(I51/$J$40*10000)+7000</f>
        <v>7944.16</v>
      </c>
      <c r="K51" s="12" t="n">
        <v>2014</v>
      </c>
    </row>
    <row r="52" customFormat="false" ht="15" hidden="false" customHeight="false" outlineLevel="0" collapsed="false">
      <c r="A52" s="5" t="n">
        <v>5</v>
      </c>
      <c r="B52" s="0" t="s">
        <v>508</v>
      </c>
      <c r="C52" s="19" t="n">
        <v>69</v>
      </c>
      <c r="D52" s="0" t="s">
        <v>582</v>
      </c>
      <c r="E52" s="0" t="s">
        <v>516</v>
      </c>
      <c r="F52" s="3" t="n">
        <v>232100</v>
      </c>
      <c r="G52" s="0" t="n">
        <v>21</v>
      </c>
      <c r="H52" s="12" t="n">
        <v>4496</v>
      </c>
      <c r="I52" s="12" t="n">
        <f aca="false">G52*H52</f>
        <v>94416</v>
      </c>
      <c r="J52" s="14" t="n">
        <f aca="false">(I52/$J$40*10000)+7000</f>
        <v>7944.16</v>
      </c>
      <c r="K52" s="12" t="n">
        <v>2014</v>
      </c>
    </row>
    <row r="53" customFormat="false" ht="15" hidden="false" customHeight="false" outlineLevel="0" collapsed="false">
      <c r="A53" s="5" t="n">
        <v>5</v>
      </c>
      <c r="B53" s="0" t="s">
        <v>508</v>
      </c>
      <c r="C53" s="19" t="n">
        <v>83</v>
      </c>
      <c r="D53" s="0" t="s">
        <v>583</v>
      </c>
      <c r="E53" s="0" t="s">
        <v>516</v>
      </c>
      <c r="F53" s="3" t="n">
        <v>172400</v>
      </c>
      <c r="G53" s="0" t="n">
        <v>18</v>
      </c>
      <c r="H53" s="12" t="n">
        <v>4496</v>
      </c>
      <c r="I53" s="12" t="n">
        <f aca="false">G53*H53</f>
        <v>80928</v>
      </c>
      <c r="J53" s="14" t="n">
        <f aca="false">(I53/$J$40*10000)+7000</f>
        <v>7809.28</v>
      </c>
      <c r="K53" s="12" t="n">
        <v>2014</v>
      </c>
    </row>
    <row r="54" customFormat="false" ht="15" hidden="false" customHeight="false" outlineLevel="0" collapsed="false">
      <c r="A54" s="5" t="n">
        <v>5</v>
      </c>
      <c r="B54" s="0" t="s">
        <v>508</v>
      </c>
      <c r="C54" s="19" t="n">
        <v>102</v>
      </c>
      <c r="D54" s="0" t="s">
        <v>584</v>
      </c>
      <c r="E54" s="0" t="s">
        <v>510</v>
      </c>
      <c r="F54" s="3" t="n">
        <v>129500</v>
      </c>
      <c r="G54" s="0" t="n">
        <v>15</v>
      </c>
      <c r="H54" s="12" t="n">
        <v>4496</v>
      </c>
      <c r="I54" s="12" t="n">
        <f aca="false">G54*H54</f>
        <v>67440</v>
      </c>
      <c r="J54" s="14" t="n">
        <f aca="false">(I54/$J$40*10000)+7000</f>
        <v>7674.4</v>
      </c>
      <c r="K54" s="12" t="n">
        <v>2014</v>
      </c>
    </row>
    <row r="55" customFormat="false" ht="15" hidden="false" customHeight="false" outlineLevel="0" collapsed="false">
      <c r="A55" s="5" t="n">
        <v>5</v>
      </c>
      <c r="B55" s="0" t="s">
        <v>508</v>
      </c>
      <c r="C55" s="19" t="n">
        <v>104</v>
      </c>
      <c r="D55" s="0" t="s">
        <v>585</v>
      </c>
      <c r="E55" s="0" t="s">
        <v>510</v>
      </c>
      <c r="F55" s="3" t="n">
        <v>127600</v>
      </c>
      <c r="G55" s="0" t="n">
        <v>15</v>
      </c>
      <c r="H55" s="12" t="n">
        <v>4496</v>
      </c>
      <c r="I55" s="12" t="n">
        <f aca="false">G55*H55</f>
        <v>67440</v>
      </c>
      <c r="J55" s="14" t="n">
        <f aca="false">(I55/$J$40*10000)+7000</f>
        <v>7674.4</v>
      </c>
      <c r="K55" s="12" t="n">
        <v>2014</v>
      </c>
    </row>
    <row r="56" customFormat="false" ht="15" hidden="false" customHeight="false" outlineLevel="0" collapsed="false">
      <c r="A56" s="5" t="n">
        <v>5</v>
      </c>
      <c r="B56" s="0" t="s">
        <v>508</v>
      </c>
      <c r="C56" s="19" t="n">
        <v>110</v>
      </c>
      <c r="D56" s="0" t="s">
        <v>586</v>
      </c>
      <c r="E56" s="0" t="s">
        <v>516</v>
      </c>
      <c r="F56" s="3" t="n">
        <v>123400</v>
      </c>
      <c r="G56" s="0" t="n">
        <v>15</v>
      </c>
      <c r="H56" s="12" t="n">
        <v>4496</v>
      </c>
      <c r="I56" s="12" t="n">
        <f aca="false">G56*H56</f>
        <v>67440</v>
      </c>
      <c r="J56" s="14" t="n">
        <f aca="false">(I56/$J$40*10000)+7000</f>
        <v>7674.4</v>
      </c>
      <c r="K56" s="12" t="n">
        <v>2014</v>
      </c>
    </row>
    <row r="57" customFormat="false" ht="15" hidden="false" customHeight="false" outlineLevel="0" collapsed="false">
      <c r="A57" s="5" t="n">
        <v>5</v>
      </c>
      <c r="B57" s="0" t="s">
        <v>508</v>
      </c>
      <c r="C57" s="19" t="n">
        <v>111</v>
      </c>
      <c r="D57" s="0" t="s">
        <v>587</v>
      </c>
      <c r="E57" s="0" t="s">
        <v>516</v>
      </c>
      <c r="F57" s="3" t="n">
        <v>122800</v>
      </c>
      <c r="G57" s="0" t="n">
        <v>15</v>
      </c>
      <c r="H57" s="12" t="n">
        <v>4496</v>
      </c>
      <c r="I57" s="12" t="n">
        <f aca="false">G57*H57</f>
        <v>67440</v>
      </c>
      <c r="J57" s="14" t="n">
        <f aca="false">(I57/$J$40*10000)+7000</f>
        <v>7674.4</v>
      </c>
      <c r="K57" s="12" t="n">
        <v>2014</v>
      </c>
    </row>
    <row r="58" customFormat="false" ht="15" hidden="false" customHeight="false" outlineLevel="0" collapsed="false">
      <c r="A58" s="5" t="n">
        <v>5</v>
      </c>
      <c r="B58" s="0" t="s">
        <v>508</v>
      </c>
      <c r="C58" s="19" t="n">
        <v>117</v>
      </c>
      <c r="D58" s="0" t="s">
        <v>588</v>
      </c>
      <c r="E58" s="0" t="s">
        <v>510</v>
      </c>
      <c r="F58" s="3" t="n">
        <v>112400</v>
      </c>
      <c r="G58" s="0" t="n">
        <v>14</v>
      </c>
      <c r="H58" s="12" t="n">
        <v>4496</v>
      </c>
      <c r="I58" s="12" t="n">
        <f aca="false">G58*H58</f>
        <v>62944</v>
      </c>
      <c r="J58" s="14" t="n">
        <f aca="false">(I58/$J$40*10000)+7000</f>
        <v>7629.44</v>
      </c>
      <c r="K58" s="12" t="n">
        <v>2014</v>
      </c>
    </row>
    <row r="59" customFormat="false" ht="15" hidden="false" customHeight="false" outlineLevel="0" collapsed="false">
      <c r="A59" s="5" t="n">
        <v>12</v>
      </c>
      <c r="B59" s="0" t="s">
        <v>508</v>
      </c>
      <c r="C59" s="19" t="n">
        <v>9</v>
      </c>
      <c r="D59" s="0" t="s">
        <v>589</v>
      </c>
      <c r="E59" s="0" t="s">
        <v>520</v>
      </c>
      <c r="F59" s="3" t="n">
        <v>1173600</v>
      </c>
      <c r="G59" s="0" t="n">
        <v>47</v>
      </c>
      <c r="H59" s="12" t="n">
        <v>4496</v>
      </c>
      <c r="I59" s="12" t="n">
        <f aca="false">G59*H59</f>
        <v>211312</v>
      </c>
      <c r="J59" s="14" t="n">
        <f aca="false">(I59/$J$40*10000)+7000</f>
        <v>9113.12</v>
      </c>
      <c r="K59" s="12" t="n">
        <v>2014</v>
      </c>
      <c r="L59" s="3" t="n">
        <f aca="false">SUM(I59:I80)</f>
        <v>2499776</v>
      </c>
    </row>
    <row r="60" customFormat="false" ht="15" hidden="false" customHeight="false" outlineLevel="0" collapsed="false">
      <c r="A60" s="5" t="n">
        <v>12</v>
      </c>
      <c r="B60" s="0" t="s">
        <v>508</v>
      </c>
      <c r="C60" s="19" t="n">
        <v>16</v>
      </c>
      <c r="D60" s="0" t="s">
        <v>590</v>
      </c>
      <c r="E60" s="0" t="s">
        <v>524</v>
      </c>
      <c r="F60" s="3" t="n">
        <v>762200</v>
      </c>
      <c r="G60" s="0" t="n">
        <v>38</v>
      </c>
      <c r="H60" s="12" t="n">
        <v>4496</v>
      </c>
      <c r="I60" s="12" t="n">
        <f aca="false">G60*H60</f>
        <v>170848</v>
      </c>
      <c r="J60" s="14" t="n">
        <f aca="false">(I60/$J$40*10000)+7000</f>
        <v>8708.48</v>
      </c>
      <c r="K60" s="12" t="n">
        <v>2014</v>
      </c>
    </row>
    <row r="61" customFormat="false" ht="15" hidden="false" customHeight="false" outlineLevel="0" collapsed="false">
      <c r="A61" s="5" t="n">
        <v>12</v>
      </c>
      <c r="B61" s="0" t="s">
        <v>508</v>
      </c>
      <c r="C61" s="19" t="n">
        <v>22</v>
      </c>
      <c r="D61" s="0" t="s">
        <v>591</v>
      </c>
      <c r="E61" s="0" t="s">
        <v>520</v>
      </c>
      <c r="F61" s="3" t="n">
        <v>690600</v>
      </c>
      <c r="G61" s="0" t="n">
        <v>36</v>
      </c>
      <c r="H61" s="12" t="n">
        <v>4496</v>
      </c>
      <c r="I61" s="12" t="n">
        <f aca="false">G61*H61</f>
        <v>161856</v>
      </c>
      <c r="J61" s="14" t="n">
        <f aca="false">(I61/$J$40*10000)+7000</f>
        <v>8618.56</v>
      </c>
      <c r="K61" s="12" t="n">
        <v>2014</v>
      </c>
    </row>
    <row r="62" customFormat="false" ht="15" hidden="false" customHeight="false" outlineLevel="0" collapsed="false">
      <c r="A62" s="5" t="n">
        <v>12</v>
      </c>
      <c r="B62" s="0" t="s">
        <v>508</v>
      </c>
      <c r="C62" s="19" t="n">
        <v>25</v>
      </c>
      <c r="D62" s="0" t="s">
        <v>592</v>
      </c>
      <c r="E62" s="0" t="s">
        <v>524</v>
      </c>
      <c r="F62" s="3" t="n">
        <v>652100</v>
      </c>
      <c r="G62" s="0" t="n">
        <v>35</v>
      </c>
      <c r="H62" s="12" t="n">
        <v>4496</v>
      </c>
      <c r="I62" s="12" t="n">
        <f aca="false">G62*H62</f>
        <v>157360</v>
      </c>
      <c r="J62" s="14" t="n">
        <f aca="false">(I62/$J$40*10000)+7000</f>
        <v>8573.6</v>
      </c>
      <c r="K62" s="12" t="n">
        <v>2014</v>
      </c>
    </row>
    <row r="63" customFormat="false" ht="15" hidden="false" customHeight="false" outlineLevel="0" collapsed="false">
      <c r="A63" s="5" t="n">
        <v>12</v>
      </c>
      <c r="B63" s="0" t="s">
        <v>508</v>
      </c>
      <c r="C63" s="19" t="n">
        <v>26</v>
      </c>
      <c r="D63" s="0" t="s">
        <v>593</v>
      </c>
      <c r="E63" s="0" t="s">
        <v>522</v>
      </c>
      <c r="F63" s="3" t="n">
        <v>649800</v>
      </c>
      <c r="G63" s="0" t="n">
        <v>35</v>
      </c>
      <c r="H63" s="12" t="n">
        <v>4496</v>
      </c>
      <c r="I63" s="12" t="n">
        <f aca="false">G63*H63</f>
        <v>157360</v>
      </c>
      <c r="J63" s="14" t="n">
        <f aca="false">(I63/$J$40*10000)+7000</f>
        <v>8573.6</v>
      </c>
      <c r="K63" s="12" t="n">
        <v>2014</v>
      </c>
    </row>
    <row r="64" customFormat="false" ht="15" hidden="false" customHeight="false" outlineLevel="0" collapsed="false">
      <c r="A64" s="5" t="n">
        <v>12</v>
      </c>
      <c r="B64" s="0" t="s">
        <v>508</v>
      </c>
      <c r="C64" s="19" t="n">
        <v>33</v>
      </c>
      <c r="D64" s="0" t="s">
        <v>594</v>
      </c>
      <c r="E64" s="0" t="s">
        <v>520</v>
      </c>
      <c r="F64" s="3" t="n">
        <v>524700</v>
      </c>
      <c r="G64" s="0" t="n">
        <v>31</v>
      </c>
      <c r="H64" s="12" t="n">
        <v>4496</v>
      </c>
      <c r="I64" s="12" t="n">
        <f aca="false">G64*H64</f>
        <v>139376</v>
      </c>
      <c r="J64" s="14" t="n">
        <f aca="false">(I64/$J$40*10000)+7000</f>
        <v>8393.76</v>
      </c>
      <c r="K64" s="12" t="n">
        <v>2014</v>
      </c>
    </row>
    <row r="65" customFormat="false" ht="15" hidden="false" customHeight="false" outlineLevel="0" collapsed="false">
      <c r="A65" s="5" t="n">
        <v>12</v>
      </c>
      <c r="B65" s="0" t="s">
        <v>508</v>
      </c>
      <c r="C65" s="19" t="n">
        <v>36</v>
      </c>
      <c r="D65" s="0" t="s">
        <v>595</v>
      </c>
      <c r="E65" s="0" t="s">
        <v>522</v>
      </c>
      <c r="F65" s="3" t="n">
        <v>479900</v>
      </c>
      <c r="G65" s="0" t="n">
        <v>30</v>
      </c>
      <c r="H65" s="12" t="n">
        <v>4496</v>
      </c>
      <c r="I65" s="12" t="n">
        <f aca="false">G65*H65</f>
        <v>134880</v>
      </c>
      <c r="J65" s="14" t="n">
        <f aca="false">(I65/$J$40*10000)+7000</f>
        <v>8348.8</v>
      </c>
      <c r="K65" s="12" t="n">
        <v>2014</v>
      </c>
    </row>
    <row r="66" customFormat="false" ht="15" hidden="false" customHeight="false" outlineLevel="0" collapsed="false">
      <c r="A66" s="5" t="n">
        <v>12</v>
      </c>
      <c r="B66" s="0" t="s">
        <v>508</v>
      </c>
      <c r="C66" s="19" t="n">
        <v>38</v>
      </c>
      <c r="D66" s="0" t="s">
        <v>596</v>
      </c>
      <c r="E66" s="0" t="s">
        <v>520</v>
      </c>
      <c r="F66" s="3" t="n">
        <v>447300</v>
      </c>
      <c r="G66" s="0" t="n">
        <v>29</v>
      </c>
      <c r="H66" s="12" t="n">
        <v>4496</v>
      </c>
      <c r="I66" s="12" t="n">
        <f aca="false">G66*H66</f>
        <v>130384</v>
      </c>
      <c r="J66" s="14" t="n">
        <f aca="false">(I66/$J$40*10000)+7000</f>
        <v>8303.84</v>
      </c>
      <c r="K66" s="12" t="n">
        <v>2014</v>
      </c>
    </row>
    <row r="67" customFormat="false" ht="15" hidden="false" customHeight="false" outlineLevel="0" collapsed="false">
      <c r="A67" s="5" t="n">
        <v>12</v>
      </c>
      <c r="B67" s="0" t="s">
        <v>508</v>
      </c>
      <c r="C67" s="19" t="n">
        <v>43</v>
      </c>
      <c r="D67" s="0" t="s">
        <v>597</v>
      </c>
      <c r="E67" s="0" t="s">
        <v>522</v>
      </c>
      <c r="F67" s="3" t="n">
        <v>397100</v>
      </c>
      <c r="G67" s="0" t="n">
        <v>27</v>
      </c>
      <c r="H67" s="12" t="n">
        <v>4496</v>
      </c>
      <c r="I67" s="12" t="n">
        <f aca="false">G67*H67</f>
        <v>121392</v>
      </c>
      <c r="J67" s="14" t="n">
        <f aca="false">(I67/$J$40*10000)+7000</f>
        <v>8213.92</v>
      </c>
      <c r="K67" s="12" t="n">
        <v>2014</v>
      </c>
    </row>
    <row r="68" customFormat="false" ht="15" hidden="false" customHeight="false" outlineLevel="0" collapsed="false">
      <c r="A68" s="5" t="n">
        <v>12</v>
      </c>
      <c r="B68" s="0" t="s">
        <v>508</v>
      </c>
      <c r="C68" s="19" t="n">
        <v>44</v>
      </c>
      <c r="D68" s="0" t="s">
        <v>598</v>
      </c>
      <c r="E68" s="0" t="s">
        <v>520</v>
      </c>
      <c r="F68" s="3" t="n">
        <v>391200</v>
      </c>
      <c r="G68" s="0" t="n">
        <v>27</v>
      </c>
      <c r="H68" s="12" t="n">
        <v>4496</v>
      </c>
      <c r="I68" s="12" t="n">
        <f aca="false">G68*H68</f>
        <v>121392</v>
      </c>
      <c r="J68" s="14" t="n">
        <f aca="false">(I68/$J$40*10000)+7000</f>
        <v>8213.92</v>
      </c>
      <c r="K68" s="12" t="n">
        <v>2014</v>
      </c>
    </row>
    <row r="69" customFormat="false" ht="15" hidden="false" customHeight="false" outlineLevel="0" collapsed="false">
      <c r="A69" s="5" t="n">
        <v>12</v>
      </c>
      <c r="B69" s="0" t="s">
        <v>508</v>
      </c>
      <c r="C69" s="19" t="n">
        <v>51</v>
      </c>
      <c r="D69" s="0" t="s">
        <v>599</v>
      </c>
      <c r="E69" s="0" t="s">
        <v>522</v>
      </c>
      <c r="F69" s="3" t="n">
        <v>328900</v>
      </c>
      <c r="G69" s="0" t="n">
        <v>25</v>
      </c>
      <c r="H69" s="12" t="n">
        <v>4496</v>
      </c>
      <c r="I69" s="12" t="n">
        <f aca="false">G69*H69</f>
        <v>112400</v>
      </c>
      <c r="J69" s="14" t="n">
        <f aca="false">(I69/$J$40*10000)+7000</f>
        <v>8124</v>
      </c>
      <c r="K69" s="12" t="n">
        <v>2014</v>
      </c>
    </row>
    <row r="70" customFormat="false" ht="15" hidden="false" customHeight="false" outlineLevel="0" collapsed="false">
      <c r="A70" s="5" t="n">
        <v>12</v>
      </c>
      <c r="B70" s="0" t="s">
        <v>508</v>
      </c>
      <c r="C70" s="19" t="n">
        <v>54</v>
      </c>
      <c r="D70" s="0" t="s">
        <v>600</v>
      </c>
      <c r="E70" s="0" t="s">
        <v>522</v>
      </c>
      <c r="F70" s="3" t="n">
        <v>307300</v>
      </c>
      <c r="G70" s="0" t="n">
        <v>24</v>
      </c>
      <c r="H70" s="12" t="n">
        <v>4496</v>
      </c>
      <c r="I70" s="12" t="n">
        <f aca="false">G70*H70</f>
        <v>107904</v>
      </c>
      <c r="J70" s="14" t="n">
        <f aca="false">(I70/$J$40*10000)+7000</f>
        <v>8079.04</v>
      </c>
      <c r="K70" s="12" t="n">
        <v>2014</v>
      </c>
    </row>
    <row r="71" customFormat="false" ht="15" hidden="false" customHeight="false" outlineLevel="0" collapsed="false">
      <c r="A71" s="5" t="n">
        <v>12</v>
      </c>
      <c r="B71" s="0" t="s">
        <v>508</v>
      </c>
      <c r="C71" s="19" t="n">
        <v>58</v>
      </c>
      <c r="D71" s="0" t="s">
        <v>601</v>
      </c>
      <c r="E71" s="0" t="s">
        <v>520</v>
      </c>
      <c r="F71" s="3" t="n">
        <v>281600</v>
      </c>
      <c r="G71" s="0" t="n">
        <v>23</v>
      </c>
      <c r="H71" s="12" t="n">
        <v>4496</v>
      </c>
      <c r="I71" s="12" t="n">
        <f aca="false">G71*H71</f>
        <v>103408</v>
      </c>
      <c r="J71" s="14" t="n">
        <f aca="false">(I71/$J$40*10000)+7000</f>
        <v>8034.08</v>
      </c>
      <c r="K71" s="12" t="n">
        <v>2014</v>
      </c>
    </row>
    <row r="72" customFormat="false" ht="15" hidden="false" customHeight="false" outlineLevel="0" collapsed="false">
      <c r="A72" s="5" t="n">
        <v>12</v>
      </c>
      <c r="B72" s="0" t="s">
        <v>508</v>
      </c>
      <c r="C72" s="19" t="n">
        <v>70</v>
      </c>
      <c r="D72" s="0" t="s">
        <v>602</v>
      </c>
      <c r="E72" s="0" t="s">
        <v>524</v>
      </c>
      <c r="F72" s="3" t="n">
        <v>227300</v>
      </c>
      <c r="G72" s="0" t="n">
        <v>20</v>
      </c>
      <c r="H72" s="12" t="n">
        <v>4496</v>
      </c>
      <c r="I72" s="12" t="n">
        <f aca="false">G72*H72</f>
        <v>89920</v>
      </c>
      <c r="J72" s="14" t="n">
        <f aca="false">(I72/$J$40*10000)+7000</f>
        <v>7899.2</v>
      </c>
      <c r="K72" s="12" t="n">
        <v>2014</v>
      </c>
    </row>
    <row r="73" customFormat="false" ht="15" hidden="false" customHeight="false" outlineLevel="0" collapsed="false">
      <c r="A73" s="5" t="n">
        <v>12</v>
      </c>
      <c r="B73" s="0" t="s">
        <v>508</v>
      </c>
      <c r="C73" s="19" t="n">
        <v>75</v>
      </c>
      <c r="D73" s="0" t="s">
        <v>603</v>
      </c>
      <c r="E73" s="0" t="s">
        <v>522</v>
      </c>
      <c r="F73" s="3" t="n">
        <v>207600</v>
      </c>
      <c r="G73" s="0" t="n">
        <v>19</v>
      </c>
      <c r="H73" s="12" t="n">
        <v>4496</v>
      </c>
      <c r="I73" s="12" t="n">
        <f aca="false">G73*H73</f>
        <v>85424</v>
      </c>
      <c r="J73" s="14" t="n">
        <f aca="false">(I73/$J$40*10000)+7000</f>
        <v>7854.24</v>
      </c>
      <c r="K73" s="12" t="n">
        <v>2014</v>
      </c>
    </row>
    <row r="74" customFormat="false" ht="15" hidden="false" customHeight="false" outlineLevel="0" collapsed="false">
      <c r="A74" s="5" t="n">
        <v>12</v>
      </c>
      <c r="B74" s="0" t="s">
        <v>508</v>
      </c>
      <c r="C74" s="19" t="n">
        <v>77</v>
      </c>
      <c r="D74" s="0" t="s">
        <v>604</v>
      </c>
      <c r="E74" s="0" t="s">
        <v>520</v>
      </c>
      <c r="F74" s="3" t="n">
        <v>192900</v>
      </c>
      <c r="G74" s="0" t="n">
        <v>19</v>
      </c>
      <c r="H74" s="12" t="n">
        <v>4496</v>
      </c>
      <c r="I74" s="12" t="n">
        <f aca="false">G74*H74</f>
        <v>85424</v>
      </c>
      <c r="J74" s="14" t="n">
        <f aca="false">(I74/$J$40*10000)+7000</f>
        <v>7854.24</v>
      </c>
      <c r="K74" s="12" t="n">
        <v>2014</v>
      </c>
    </row>
    <row r="75" customFormat="false" ht="15" hidden="false" customHeight="false" outlineLevel="0" collapsed="false">
      <c r="A75" s="5" t="n">
        <v>12</v>
      </c>
      <c r="B75" s="0" t="s">
        <v>508</v>
      </c>
      <c r="C75" s="19" t="n">
        <v>89</v>
      </c>
      <c r="D75" s="0" t="s">
        <v>605</v>
      </c>
      <c r="E75" s="0" t="s">
        <v>524</v>
      </c>
      <c r="F75" s="3" t="n">
        <v>156500</v>
      </c>
      <c r="G75" s="0" t="n">
        <v>17</v>
      </c>
      <c r="H75" s="12" t="n">
        <v>4496</v>
      </c>
      <c r="I75" s="12" t="n">
        <f aca="false">G75*H75</f>
        <v>76432</v>
      </c>
      <c r="J75" s="14" t="n">
        <f aca="false">(I75/$J$40*10000)+7000</f>
        <v>7764.32</v>
      </c>
      <c r="K75" s="12" t="n">
        <v>2014</v>
      </c>
    </row>
    <row r="76" customFormat="false" ht="15" hidden="false" customHeight="false" outlineLevel="0" collapsed="false">
      <c r="A76" s="5" t="n">
        <v>12</v>
      </c>
      <c r="B76" s="0" t="s">
        <v>508</v>
      </c>
      <c r="C76" s="19" t="n">
        <v>95</v>
      </c>
      <c r="D76" s="0" t="s">
        <v>495</v>
      </c>
      <c r="E76" s="0" t="s">
        <v>522</v>
      </c>
      <c r="F76" s="3" t="n">
        <v>142400</v>
      </c>
      <c r="G76" s="0" t="n">
        <v>16</v>
      </c>
      <c r="H76" s="12" t="n">
        <v>4496</v>
      </c>
      <c r="I76" s="12" t="n">
        <f aca="false">G76*H76</f>
        <v>71936</v>
      </c>
      <c r="J76" s="14" t="n">
        <f aca="false">(I76/$J$40*10000)+7000</f>
        <v>7719.36</v>
      </c>
      <c r="K76" s="12" t="n">
        <v>2014</v>
      </c>
    </row>
    <row r="77" customFormat="false" ht="15" hidden="false" customHeight="false" outlineLevel="0" collapsed="false">
      <c r="A77" s="5" t="n">
        <v>12</v>
      </c>
      <c r="B77" s="0" t="s">
        <v>508</v>
      </c>
      <c r="C77" s="19" t="n">
        <v>96</v>
      </c>
      <c r="D77" s="0" t="s">
        <v>606</v>
      </c>
      <c r="E77" s="0" t="s">
        <v>524</v>
      </c>
      <c r="F77" s="3" t="n">
        <v>141300</v>
      </c>
      <c r="G77" s="0" t="n">
        <v>16</v>
      </c>
      <c r="H77" s="12" t="n">
        <v>4496</v>
      </c>
      <c r="I77" s="12" t="n">
        <f aca="false">G77*H77</f>
        <v>71936</v>
      </c>
      <c r="J77" s="14" t="n">
        <f aca="false">(I77/$J$40*10000)+7000</f>
        <v>7719.36</v>
      </c>
      <c r="K77" s="12" t="n">
        <v>2014</v>
      </c>
    </row>
    <row r="78" customFormat="false" ht="15" hidden="false" customHeight="false" outlineLevel="0" collapsed="false">
      <c r="A78" s="5" t="n">
        <v>12</v>
      </c>
      <c r="B78" s="0" t="s">
        <v>508</v>
      </c>
      <c r="C78" s="19" t="n">
        <v>103</v>
      </c>
      <c r="D78" s="0" t="s">
        <v>607</v>
      </c>
      <c r="E78" s="0" t="s">
        <v>520</v>
      </c>
      <c r="F78" s="3" t="n">
        <v>129300</v>
      </c>
      <c r="G78" s="0" t="n">
        <v>15</v>
      </c>
      <c r="H78" s="12" t="n">
        <v>4496</v>
      </c>
      <c r="I78" s="12" t="n">
        <f aca="false">G78*H78</f>
        <v>67440</v>
      </c>
      <c r="J78" s="14" t="n">
        <f aca="false">(I78/$J$40*10000)+7000</f>
        <v>7674.4</v>
      </c>
      <c r="K78" s="12" t="n">
        <v>2014</v>
      </c>
    </row>
    <row r="79" customFormat="false" ht="15" hidden="false" customHeight="false" outlineLevel="0" collapsed="false">
      <c r="A79" s="5" t="n">
        <v>12</v>
      </c>
      <c r="B79" s="0" t="s">
        <v>508</v>
      </c>
      <c r="C79" s="19" t="n">
        <v>113</v>
      </c>
      <c r="D79" s="0" t="s">
        <v>608</v>
      </c>
      <c r="E79" s="0" t="s">
        <v>520</v>
      </c>
      <c r="F79" s="3" t="n">
        <v>119800</v>
      </c>
      <c r="G79" s="0" t="n">
        <v>14</v>
      </c>
      <c r="H79" s="12" t="n">
        <v>4496</v>
      </c>
      <c r="I79" s="12" t="n">
        <f aca="false">G79*H79</f>
        <v>62944</v>
      </c>
      <c r="J79" s="14" t="n">
        <f aca="false">(I79/$J$40*10000)+7000</f>
        <v>7629.44</v>
      </c>
      <c r="K79" s="12" t="n">
        <v>2014</v>
      </c>
    </row>
    <row r="80" customFormat="false" ht="15" hidden="false" customHeight="false" outlineLevel="0" collapsed="false">
      <c r="A80" s="5" t="n">
        <v>12</v>
      </c>
      <c r="B80" s="0" t="s">
        <v>508</v>
      </c>
      <c r="C80" s="19" t="n">
        <v>123</v>
      </c>
      <c r="D80" s="0" t="s">
        <v>609</v>
      </c>
      <c r="E80" s="0" t="s">
        <v>522</v>
      </c>
      <c r="F80" s="3" t="n">
        <v>103400</v>
      </c>
      <c r="G80" s="0" t="n">
        <v>13</v>
      </c>
      <c r="H80" s="12" t="n">
        <v>4496</v>
      </c>
      <c r="I80" s="12" t="n">
        <f aca="false">G80*H80</f>
        <v>58448</v>
      </c>
      <c r="J80" s="14" t="n">
        <f aca="false">(I80/$J$40*10000)+7000</f>
        <v>7584.48</v>
      </c>
      <c r="K80" s="12" t="n">
        <v>2014</v>
      </c>
    </row>
    <row r="81" customFormat="false" ht="15" hidden="false" customHeight="false" outlineLevel="0" collapsed="false">
      <c r="A81" s="5" t="n">
        <v>13</v>
      </c>
      <c r="B81" s="0" t="s">
        <v>508</v>
      </c>
      <c r="C81" s="19" t="n">
        <v>7</v>
      </c>
      <c r="D81" s="0" t="s">
        <v>610</v>
      </c>
      <c r="E81" s="0" t="s">
        <v>526</v>
      </c>
      <c r="F81" s="3" t="n">
        <v>1277700</v>
      </c>
      <c r="G81" s="0" t="n">
        <v>50</v>
      </c>
      <c r="H81" s="12" t="n">
        <v>4496</v>
      </c>
      <c r="I81" s="12" t="n">
        <f aca="false">G81*H81</f>
        <v>224800</v>
      </c>
      <c r="J81" s="14" t="n">
        <f aca="false">(I81/$J$40*10000)+7000</f>
        <v>9248</v>
      </c>
      <c r="K81" s="12" t="n">
        <v>2014</v>
      </c>
      <c r="L81" s="3" t="n">
        <f aca="false">SUM(I81:I93)</f>
        <v>1506160</v>
      </c>
    </row>
    <row r="82" customFormat="false" ht="15" hidden="false" customHeight="false" outlineLevel="0" collapsed="false">
      <c r="A82" s="5" t="n">
        <v>13</v>
      </c>
      <c r="B82" s="0" t="s">
        <v>508</v>
      </c>
      <c r="C82" s="19" t="n">
        <v>15</v>
      </c>
      <c r="D82" s="0" t="s">
        <v>611</v>
      </c>
      <c r="E82" s="0" t="s">
        <v>534</v>
      </c>
      <c r="F82" s="3" t="n">
        <v>766400</v>
      </c>
      <c r="G82" s="0" t="n">
        <v>38</v>
      </c>
      <c r="H82" s="12" t="n">
        <v>4496</v>
      </c>
      <c r="I82" s="12" t="n">
        <f aca="false">G82*H82</f>
        <v>170848</v>
      </c>
      <c r="J82" s="14" t="n">
        <f aca="false">(I82/$J$40*10000)+7000</f>
        <v>8708.48</v>
      </c>
      <c r="K82" s="12" t="n">
        <v>2014</v>
      </c>
    </row>
    <row r="83" customFormat="false" ht="15" hidden="false" customHeight="false" outlineLevel="0" collapsed="false">
      <c r="A83" s="5" t="n">
        <v>13</v>
      </c>
      <c r="B83" s="0" t="s">
        <v>508</v>
      </c>
      <c r="C83" s="19" t="n">
        <v>17</v>
      </c>
      <c r="D83" s="0" t="s">
        <v>612</v>
      </c>
      <c r="E83" s="0" t="s">
        <v>528</v>
      </c>
      <c r="F83" s="3" t="n">
        <v>761700</v>
      </c>
      <c r="G83" s="0" t="n">
        <v>38</v>
      </c>
      <c r="H83" s="12" t="n">
        <v>4496</v>
      </c>
      <c r="I83" s="12" t="n">
        <f aca="false">G83*H83</f>
        <v>170848</v>
      </c>
      <c r="J83" s="14" t="n">
        <f aca="false">(I83/$J$40*10000)+7000</f>
        <v>8708.48</v>
      </c>
      <c r="K83" s="12" t="n">
        <v>2014</v>
      </c>
    </row>
    <row r="84" customFormat="false" ht="15" hidden="false" customHeight="false" outlineLevel="0" collapsed="false">
      <c r="A84" s="5" t="n">
        <v>13</v>
      </c>
      <c r="B84" s="0" t="s">
        <v>508</v>
      </c>
      <c r="C84" s="19" t="n">
        <v>31</v>
      </c>
      <c r="D84" s="0" t="s">
        <v>613</v>
      </c>
      <c r="E84" s="0" t="s">
        <v>530</v>
      </c>
      <c r="F84" s="3" t="n">
        <v>565300</v>
      </c>
      <c r="G84" s="0" t="n">
        <v>33</v>
      </c>
      <c r="H84" s="12" t="n">
        <v>4496</v>
      </c>
      <c r="I84" s="12" t="n">
        <f aca="false">G84*H84</f>
        <v>148368</v>
      </c>
      <c r="J84" s="14" t="n">
        <f aca="false">(I84/$J$40*10000)+7000</f>
        <v>8483.68</v>
      </c>
      <c r="K84" s="12" t="n">
        <v>2014</v>
      </c>
    </row>
    <row r="85" customFormat="false" ht="15" hidden="false" customHeight="false" outlineLevel="0" collapsed="false">
      <c r="A85" s="5" t="n">
        <v>13</v>
      </c>
      <c r="B85" s="0" t="s">
        <v>508</v>
      </c>
      <c r="C85" s="19" t="n">
        <v>42</v>
      </c>
      <c r="D85" s="0" t="s">
        <v>614</v>
      </c>
      <c r="E85" s="0" t="s">
        <v>526</v>
      </c>
      <c r="F85" s="3" t="n">
        <v>397700</v>
      </c>
      <c r="G85" s="0" t="n">
        <v>27</v>
      </c>
      <c r="H85" s="12" t="n">
        <v>4496</v>
      </c>
      <c r="I85" s="12" t="n">
        <f aca="false">G85*H85</f>
        <v>121392</v>
      </c>
      <c r="J85" s="14" t="n">
        <f aca="false">(I85/$J$40*10000)+7000</f>
        <v>8213.92</v>
      </c>
      <c r="K85" s="12" t="n">
        <v>2014</v>
      </c>
    </row>
    <row r="86" customFormat="false" ht="15" hidden="false" customHeight="false" outlineLevel="0" collapsed="false">
      <c r="A86" s="5" t="n">
        <v>13</v>
      </c>
      <c r="B86" s="0" t="s">
        <v>508</v>
      </c>
      <c r="C86" s="19" t="n">
        <v>48</v>
      </c>
      <c r="D86" s="0" t="s">
        <v>615</v>
      </c>
      <c r="E86" s="0" t="s">
        <v>526</v>
      </c>
      <c r="F86" s="3" t="n">
        <v>352100</v>
      </c>
      <c r="G86" s="0" t="n">
        <v>26</v>
      </c>
      <c r="H86" s="12" t="n">
        <v>4496</v>
      </c>
      <c r="I86" s="12" t="n">
        <f aca="false">G86*H86</f>
        <v>116896</v>
      </c>
      <c r="J86" s="14" t="n">
        <f aca="false">(I86/$J$40*10000)+7000</f>
        <v>8168.96</v>
      </c>
      <c r="K86" s="12" t="n">
        <v>2014</v>
      </c>
    </row>
    <row r="87" customFormat="false" ht="15" hidden="false" customHeight="false" outlineLevel="0" collapsed="false">
      <c r="A87" s="5" t="n">
        <v>13</v>
      </c>
      <c r="B87" s="0" t="s">
        <v>508</v>
      </c>
      <c r="C87" s="19" t="n">
        <v>59</v>
      </c>
      <c r="D87" s="0" t="s">
        <v>616</v>
      </c>
      <c r="E87" s="0" t="s">
        <v>528</v>
      </c>
      <c r="F87" s="3" t="n">
        <v>281100</v>
      </c>
      <c r="G87" s="0" t="n">
        <v>23</v>
      </c>
      <c r="H87" s="12" t="n">
        <v>4496</v>
      </c>
      <c r="I87" s="12" t="n">
        <f aca="false">G87*H87</f>
        <v>103408</v>
      </c>
      <c r="J87" s="14" t="n">
        <f aca="false">(I87/$J$40*10000)+7000</f>
        <v>8034.08</v>
      </c>
      <c r="K87" s="12" t="n">
        <v>2014</v>
      </c>
    </row>
    <row r="88" customFormat="false" ht="15" hidden="false" customHeight="false" outlineLevel="0" collapsed="false">
      <c r="A88" s="5" t="n">
        <v>13</v>
      </c>
      <c r="B88" s="0" t="s">
        <v>508</v>
      </c>
      <c r="C88" s="19" t="n">
        <v>62</v>
      </c>
      <c r="D88" s="0" t="s">
        <v>617</v>
      </c>
      <c r="E88" s="0" t="s">
        <v>530</v>
      </c>
      <c r="F88" s="3" t="n">
        <v>274100</v>
      </c>
      <c r="G88" s="0" t="n">
        <v>22</v>
      </c>
      <c r="H88" s="12" t="n">
        <v>4496</v>
      </c>
      <c r="I88" s="12" t="n">
        <f aca="false">G88*H88</f>
        <v>98912</v>
      </c>
      <c r="J88" s="14" t="n">
        <f aca="false">(I88/$J$40*10000)+7000</f>
        <v>7989.12</v>
      </c>
      <c r="K88" s="12" t="n">
        <v>2014</v>
      </c>
    </row>
    <row r="89" customFormat="false" ht="15" hidden="false" customHeight="false" outlineLevel="0" collapsed="false">
      <c r="A89" s="5" t="n">
        <v>13</v>
      </c>
      <c r="B89" s="0" t="s">
        <v>508</v>
      </c>
      <c r="C89" s="19" t="n">
        <v>87</v>
      </c>
      <c r="D89" s="0" t="s">
        <v>618</v>
      </c>
      <c r="E89" s="0" t="s">
        <v>526</v>
      </c>
      <c r="F89" s="3" t="n">
        <v>168900</v>
      </c>
      <c r="G89" s="0" t="n">
        <v>17</v>
      </c>
      <c r="H89" s="12" t="n">
        <v>4496</v>
      </c>
      <c r="I89" s="12" t="n">
        <f aca="false">G89*H89</f>
        <v>76432</v>
      </c>
      <c r="J89" s="14" t="n">
        <f aca="false">(I89/$J$40*10000)+7000</f>
        <v>7764.32</v>
      </c>
      <c r="K89" s="12" t="n">
        <v>2014</v>
      </c>
    </row>
    <row r="90" customFormat="false" ht="15" hidden="false" customHeight="false" outlineLevel="0" collapsed="false">
      <c r="A90" s="5" t="n">
        <v>13</v>
      </c>
      <c r="B90" s="0" t="s">
        <v>508</v>
      </c>
      <c r="C90" s="19" t="n">
        <v>97</v>
      </c>
      <c r="D90" s="0" t="s">
        <v>591</v>
      </c>
      <c r="E90" s="0" t="s">
        <v>532</v>
      </c>
      <c r="F90" s="3" t="n">
        <v>140000</v>
      </c>
      <c r="G90" s="0" t="n">
        <v>16</v>
      </c>
      <c r="H90" s="12" t="n">
        <v>4496</v>
      </c>
      <c r="I90" s="12" t="n">
        <f aca="false">G90*H90</f>
        <v>71936</v>
      </c>
      <c r="J90" s="14" t="n">
        <f aca="false">(I90/$J$40*10000)+7000</f>
        <v>7719.36</v>
      </c>
      <c r="K90" s="12" t="n">
        <v>2014</v>
      </c>
    </row>
    <row r="91" customFormat="false" ht="15" hidden="false" customHeight="false" outlineLevel="0" collapsed="false">
      <c r="A91" s="5" t="n">
        <v>13</v>
      </c>
      <c r="B91" s="0" t="s">
        <v>508</v>
      </c>
      <c r="C91" s="19" t="n">
        <v>99</v>
      </c>
      <c r="D91" s="0" t="s">
        <v>619</v>
      </c>
      <c r="E91" s="0" t="s">
        <v>532</v>
      </c>
      <c r="F91" s="3" t="n">
        <v>134000</v>
      </c>
      <c r="G91" s="0" t="n">
        <v>15</v>
      </c>
      <c r="H91" s="12" t="n">
        <v>4496</v>
      </c>
      <c r="I91" s="12" t="n">
        <f aca="false">G91*H91</f>
        <v>67440</v>
      </c>
      <c r="J91" s="14" t="n">
        <f aca="false">(I91/$J$40*10000)+7000</f>
        <v>7674.4</v>
      </c>
      <c r="K91" s="12" t="n">
        <v>2014</v>
      </c>
    </row>
    <row r="92" customFormat="false" ht="15" hidden="false" customHeight="false" outlineLevel="0" collapsed="false">
      <c r="A92" s="5" t="n">
        <v>13</v>
      </c>
      <c r="B92" s="0" t="s">
        <v>508</v>
      </c>
      <c r="C92" s="19" t="n">
        <v>101</v>
      </c>
      <c r="D92" s="0" t="s">
        <v>620</v>
      </c>
      <c r="E92" s="0" t="s">
        <v>528</v>
      </c>
      <c r="F92" s="3" t="n">
        <v>131600</v>
      </c>
      <c r="G92" s="0" t="n">
        <v>15</v>
      </c>
      <c r="H92" s="12" t="n">
        <v>4496</v>
      </c>
      <c r="I92" s="12" t="n">
        <f aca="false">G92*H92</f>
        <v>67440</v>
      </c>
      <c r="J92" s="14" t="n">
        <f aca="false">(I92/$J$40*10000)+7000</f>
        <v>7674.4</v>
      </c>
      <c r="K92" s="12" t="n">
        <v>2014</v>
      </c>
    </row>
    <row r="93" customFormat="false" ht="15" hidden="false" customHeight="false" outlineLevel="0" collapsed="false">
      <c r="A93" s="5" t="n">
        <v>13</v>
      </c>
      <c r="B93" s="0" t="s">
        <v>508</v>
      </c>
      <c r="C93" s="19" t="n">
        <v>107</v>
      </c>
      <c r="D93" s="0" t="s">
        <v>621</v>
      </c>
      <c r="E93" s="0" t="s">
        <v>532</v>
      </c>
      <c r="F93" s="3" t="n">
        <v>126900</v>
      </c>
      <c r="G93" s="0" t="n">
        <v>15</v>
      </c>
      <c r="H93" s="12" t="n">
        <v>4496</v>
      </c>
      <c r="I93" s="12" t="n">
        <f aca="false">G93*H93</f>
        <v>67440</v>
      </c>
      <c r="J93" s="14" t="n">
        <f aca="false">(I93/$J$40*10000)+7000</f>
        <v>7674.4</v>
      </c>
      <c r="K93" s="12" t="n">
        <v>2014</v>
      </c>
    </row>
    <row r="94" customFormat="false" ht="15" hidden="false" customHeight="false" outlineLevel="0" collapsed="false">
      <c r="A94" s="5" t="n">
        <v>14</v>
      </c>
      <c r="B94" s="0" t="s">
        <v>508</v>
      </c>
      <c r="C94" s="19" t="n">
        <v>3</v>
      </c>
      <c r="D94" s="0" t="s">
        <v>622</v>
      </c>
      <c r="E94" s="0" t="s">
        <v>536</v>
      </c>
      <c r="F94" s="3" t="n">
        <v>1500800</v>
      </c>
      <c r="G94" s="0" t="n">
        <v>55</v>
      </c>
      <c r="H94" s="12" t="n">
        <v>4496</v>
      </c>
      <c r="I94" s="12" t="n">
        <f aca="false">G94*H94</f>
        <v>247280</v>
      </c>
      <c r="J94" s="14" t="n">
        <f aca="false">(I94/$J$40*10000)+7000</f>
        <v>9472.8</v>
      </c>
      <c r="K94" s="12" t="n">
        <v>2014</v>
      </c>
      <c r="L94" s="3" t="n">
        <f aca="false">SUM(I94:I109)</f>
        <v>1730960</v>
      </c>
    </row>
    <row r="95" customFormat="false" ht="15" hidden="false" customHeight="false" outlineLevel="0" collapsed="false">
      <c r="A95" s="5" t="n">
        <v>14</v>
      </c>
      <c r="B95" s="0" t="s">
        <v>508</v>
      </c>
      <c r="C95" s="19" t="n">
        <v>8</v>
      </c>
      <c r="D95" s="0" t="s">
        <v>623</v>
      </c>
      <c r="E95" s="0" t="s">
        <v>536</v>
      </c>
      <c r="F95" s="3" t="n">
        <v>1202900</v>
      </c>
      <c r="G95" s="0" t="n">
        <v>48</v>
      </c>
      <c r="H95" s="12" t="n">
        <v>4496</v>
      </c>
      <c r="I95" s="12" t="n">
        <f aca="false">G95*H95</f>
        <v>215808</v>
      </c>
      <c r="J95" s="14" t="n">
        <f aca="false">(I95/$J$40*10000)+7000</f>
        <v>9158.08</v>
      </c>
      <c r="K95" s="12" t="n">
        <v>2014</v>
      </c>
    </row>
    <row r="96" customFormat="false" ht="15" hidden="false" customHeight="false" outlineLevel="0" collapsed="false">
      <c r="A96" s="5" t="n">
        <v>14</v>
      </c>
      <c r="B96" s="0" t="s">
        <v>508</v>
      </c>
      <c r="C96" s="19" t="n">
        <v>28</v>
      </c>
      <c r="D96" s="0" t="s">
        <v>624</v>
      </c>
      <c r="E96" s="0" t="s">
        <v>538</v>
      </c>
      <c r="F96" s="3" t="n">
        <v>607500</v>
      </c>
      <c r="G96" s="0" t="n">
        <v>34</v>
      </c>
      <c r="H96" s="12" t="n">
        <v>4496</v>
      </c>
      <c r="I96" s="12" t="n">
        <f aca="false">G96*H96</f>
        <v>152864</v>
      </c>
      <c r="J96" s="14" t="n">
        <f aca="false">(I96/$J$40*10000)+7000</f>
        <v>8528.64</v>
      </c>
      <c r="K96" s="12" t="n">
        <v>2014</v>
      </c>
    </row>
    <row r="97" customFormat="false" ht="15" hidden="false" customHeight="false" outlineLevel="0" collapsed="false">
      <c r="A97" s="5" t="n">
        <v>14</v>
      </c>
      <c r="B97" s="0" t="s">
        <v>508</v>
      </c>
      <c r="C97" s="19" t="n">
        <v>29</v>
      </c>
      <c r="D97" s="0" t="s">
        <v>625</v>
      </c>
      <c r="E97" s="0" t="s">
        <v>536</v>
      </c>
      <c r="F97" s="3" t="n">
        <v>605000</v>
      </c>
      <c r="G97" s="0" t="n">
        <v>34</v>
      </c>
      <c r="H97" s="12" t="n">
        <v>4496</v>
      </c>
      <c r="I97" s="12" t="n">
        <f aca="false">G97*H97</f>
        <v>152864</v>
      </c>
      <c r="J97" s="14" t="n">
        <f aca="false">(I97/$J$40*10000)+7000</f>
        <v>8528.64</v>
      </c>
      <c r="K97" s="12" t="n">
        <v>2014</v>
      </c>
    </row>
    <row r="98" customFormat="false" ht="15" hidden="false" customHeight="false" outlineLevel="0" collapsed="false">
      <c r="A98" s="5" t="n">
        <v>14</v>
      </c>
      <c r="B98" s="0" t="s">
        <v>508</v>
      </c>
      <c r="C98" s="19" t="n">
        <v>39</v>
      </c>
      <c r="D98" s="0" t="s">
        <v>626</v>
      </c>
      <c r="E98" s="0" t="s">
        <v>536</v>
      </c>
      <c r="F98" s="3" t="n">
        <v>440800</v>
      </c>
      <c r="G98" s="0" t="n">
        <v>29</v>
      </c>
      <c r="H98" s="12" t="n">
        <v>4496</v>
      </c>
      <c r="I98" s="12" t="n">
        <f aca="false">G98*H98</f>
        <v>130384</v>
      </c>
      <c r="J98" s="14" t="n">
        <f aca="false">(I98/$J$40*10000)+7000</f>
        <v>8303.84</v>
      </c>
      <c r="K98" s="12" t="n">
        <v>2014</v>
      </c>
    </row>
    <row r="99" customFormat="false" ht="15" hidden="false" customHeight="false" outlineLevel="0" collapsed="false">
      <c r="A99" s="5" t="n">
        <v>14</v>
      </c>
      <c r="B99" s="0" t="s">
        <v>508</v>
      </c>
      <c r="C99" s="19" t="n">
        <v>46</v>
      </c>
      <c r="D99" s="0" t="s">
        <v>627</v>
      </c>
      <c r="E99" s="0" t="s">
        <v>540</v>
      </c>
      <c r="F99" s="3" t="n">
        <v>368000</v>
      </c>
      <c r="G99" s="0" t="n">
        <v>26</v>
      </c>
      <c r="H99" s="12" t="n">
        <v>4496</v>
      </c>
      <c r="I99" s="12" t="n">
        <f aca="false">G99*H99</f>
        <v>116896</v>
      </c>
      <c r="J99" s="14" t="n">
        <f aca="false">(I99/$J$40*10000)+7000</f>
        <v>8168.96</v>
      </c>
      <c r="K99" s="12" t="n">
        <v>2014</v>
      </c>
    </row>
    <row r="100" customFormat="false" ht="15" hidden="false" customHeight="false" outlineLevel="0" collapsed="false">
      <c r="A100" s="5" t="n">
        <v>14</v>
      </c>
      <c r="B100" s="0" t="s">
        <v>508</v>
      </c>
      <c r="C100" s="19" t="n">
        <v>61</v>
      </c>
      <c r="D100" s="0" t="s">
        <v>628</v>
      </c>
      <c r="E100" s="0" t="s">
        <v>538</v>
      </c>
      <c r="F100" s="3" t="n">
        <v>279000</v>
      </c>
      <c r="G100" s="0" t="n">
        <v>23</v>
      </c>
      <c r="H100" s="12" t="n">
        <v>4496</v>
      </c>
      <c r="I100" s="12" t="n">
        <f aca="false">G100*H100</f>
        <v>103408</v>
      </c>
      <c r="J100" s="14" t="n">
        <f aca="false">(I100/$J$40*10000)+7000</f>
        <v>8034.08</v>
      </c>
      <c r="K100" s="12" t="n">
        <v>2014</v>
      </c>
    </row>
    <row r="101" customFormat="false" ht="15" hidden="false" customHeight="false" outlineLevel="0" collapsed="false">
      <c r="A101" s="5" t="n">
        <v>14</v>
      </c>
      <c r="B101" s="0" t="s">
        <v>508</v>
      </c>
      <c r="C101" s="19" t="n">
        <v>71</v>
      </c>
      <c r="D101" s="0" t="s">
        <v>629</v>
      </c>
      <c r="E101" s="0" t="s">
        <v>536</v>
      </c>
      <c r="F101" s="3" t="n">
        <v>221200</v>
      </c>
      <c r="G101" s="0" t="n">
        <v>20</v>
      </c>
      <c r="H101" s="12" t="n">
        <v>4496</v>
      </c>
      <c r="I101" s="12" t="n">
        <f aca="false">G101*H101</f>
        <v>89920</v>
      </c>
      <c r="J101" s="14" t="n">
        <f aca="false">(I101/$J$40*10000)+7000</f>
        <v>7899.2</v>
      </c>
      <c r="K101" s="12" t="n">
        <v>2014</v>
      </c>
    </row>
    <row r="102" customFormat="false" ht="15" hidden="false" customHeight="false" outlineLevel="0" collapsed="false">
      <c r="A102" s="5" t="n">
        <v>14</v>
      </c>
      <c r="B102" s="0" t="s">
        <v>508</v>
      </c>
      <c r="C102" s="19" t="n">
        <v>91</v>
      </c>
      <c r="D102" s="0" t="s">
        <v>630</v>
      </c>
      <c r="E102" s="0" t="s">
        <v>538</v>
      </c>
      <c r="F102" s="3" t="n">
        <v>148800</v>
      </c>
      <c r="G102" s="0" t="n">
        <v>16</v>
      </c>
      <c r="H102" s="12" t="n">
        <v>4496</v>
      </c>
      <c r="I102" s="12" t="n">
        <f aca="false">G102*H102</f>
        <v>71936</v>
      </c>
      <c r="J102" s="14" t="n">
        <f aca="false">(I102/$J$40*10000)+7000</f>
        <v>7719.36</v>
      </c>
      <c r="K102" s="12" t="n">
        <v>2014</v>
      </c>
    </row>
    <row r="103" customFormat="false" ht="15" hidden="false" customHeight="false" outlineLevel="0" collapsed="false">
      <c r="A103" s="5" t="n">
        <v>14</v>
      </c>
      <c r="B103" s="0" t="s">
        <v>508</v>
      </c>
      <c r="C103" s="19" t="n">
        <v>92</v>
      </c>
      <c r="D103" s="0" t="s">
        <v>631</v>
      </c>
      <c r="E103" s="0" t="s">
        <v>542</v>
      </c>
      <c r="F103" s="3" t="n">
        <v>148300</v>
      </c>
      <c r="G103" s="0" t="n">
        <v>16</v>
      </c>
      <c r="H103" s="12" t="n">
        <v>4496</v>
      </c>
      <c r="I103" s="12" t="n">
        <f aca="false">G103*H103</f>
        <v>71936</v>
      </c>
      <c r="J103" s="14" t="n">
        <f aca="false">(I103/$J$40*10000)+7000</f>
        <v>7719.36</v>
      </c>
      <c r="K103" s="12" t="n">
        <v>2014</v>
      </c>
    </row>
    <row r="104" customFormat="false" ht="15" hidden="false" customHeight="false" outlineLevel="0" collapsed="false">
      <c r="A104" s="5" t="n">
        <v>14</v>
      </c>
      <c r="B104" s="0" t="s">
        <v>508</v>
      </c>
      <c r="C104" s="19" t="n">
        <v>93</v>
      </c>
      <c r="D104" s="0" t="s">
        <v>632</v>
      </c>
      <c r="E104" s="0" t="s">
        <v>542</v>
      </c>
      <c r="F104" s="3" t="n">
        <v>143500</v>
      </c>
      <c r="G104" s="0" t="n">
        <v>16</v>
      </c>
      <c r="H104" s="12" t="n">
        <v>4496</v>
      </c>
      <c r="I104" s="12" t="n">
        <f aca="false">G104*H104</f>
        <v>71936</v>
      </c>
      <c r="J104" s="14" t="n">
        <f aca="false">(I104/$J$40*10000)+7000</f>
        <v>7719.36</v>
      </c>
      <c r="K104" s="12" t="n">
        <v>2014</v>
      </c>
    </row>
    <row r="105" customFormat="false" ht="15" hidden="false" customHeight="false" outlineLevel="0" collapsed="false">
      <c r="A105" s="5" t="n">
        <v>14</v>
      </c>
      <c r="B105" s="0" t="s">
        <v>508</v>
      </c>
      <c r="C105" s="19" t="n">
        <v>100</v>
      </c>
      <c r="D105" s="0" t="s">
        <v>633</v>
      </c>
      <c r="E105" s="0" t="s">
        <v>542</v>
      </c>
      <c r="F105" s="3" t="n">
        <v>132000</v>
      </c>
      <c r="G105" s="0" t="n">
        <v>15</v>
      </c>
      <c r="H105" s="12" t="n">
        <v>4496</v>
      </c>
      <c r="I105" s="12" t="n">
        <f aca="false">G105*H105</f>
        <v>67440</v>
      </c>
      <c r="J105" s="14" t="n">
        <f aca="false">(I105/$J$40*10000)+7000</f>
        <v>7674.4</v>
      </c>
      <c r="K105" s="12" t="n">
        <v>2014</v>
      </c>
    </row>
    <row r="106" customFormat="false" ht="15" hidden="false" customHeight="false" outlineLevel="0" collapsed="false">
      <c r="A106" s="5" t="n">
        <v>14</v>
      </c>
      <c r="B106" s="0" t="s">
        <v>508</v>
      </c>
      <c r="C106" s="19" t="n">
        <v>115</v>
      </c>
      <c r="D106" s="0" t="s">
        <v>634</v>
      </c>
      <c r="E106" s="0" t="s">
        <v>536</v>
      </c>
      <c r="F106" s="3" t="n">
        <v>113300</v>
      </c>
      <c r="G106" s="0" t="n">
        <v>14</v>
      </c>
      <c r="H106" s="12" t="n">
        <v>4496</v>
      </c>
      <c r="I106" s="12" t="n">
        <f aca="false">G106*H106</f>
        <v>62944</v>
      </c>
      <c r="J106" s="14" t="n">
        <f aca="false">(I106/$J$40*10000)+7000</f>
        <v>7629.44</v>
      </c>
      <c r="K106" s="12" t="n">
        <v>2014</v>
      </c>
    </row>
    <row r="107" customFormat="false" ht="15" hidden="false" customHeight="false" outlineLevel="0" collapsed="false">
      <c r="A107" s="5" t="n">
        <v>14</v>
      </c>
      <c r="B107" s="0" t="s">
        <v>508</v>
      </c>
      <c r="C107" s="19" t="n">
        <v>121</v>
      </c>
      <c r="D107" s="0" t="s">
        <v>635</v>
      </c>
      <c r="E107" s="0" t="s">
        <v>536</v>
      </c>
      <c r="F107" s="3" t="n">
        <v>104500</v>
      </c>
      <c r="G107" s="0" t="n">
        <v>13</v>
      </c>
      <c r="H107" s="12" t="n">
        <v>4496</v>
      </c>
      <c r="I107" s="12" t="n">
        <f aca="false">G107*H107</f>
        <v>58448</v>
      </c>
      <c r="J107" s="14" t="n">
        <f aca="false">(I107/$J$40*10000)+7000</f>
        <v>7584.48</v>
      </c>
      <c r="K107" s="12" t="n">
        <v>2014</v>
      </c>
    </row>
    <row r="108" customFormat="false" ht="15" hidden="false" customHeight="false" outlineLevel="0" collapsed="false">
      <c r="A108" s="5" t="n">
        <v>14</v>
      </c>
      <c r="B108" s="0" t="s">
        <v>508</v>
      </c>
      <c r="C108" s="19" t="n">
        <v>124</v>
      </c>
      <c r="D108" s="0" t="s">
        <v>636</v>
      </c>
      <c r="E108" s="0" t="s">
        <v>536</v>
      </c>
      <c r="F108" s="3" t="n">
        <v>102200</v>
      </c>
      <c r="G108" s="0" t="n">
        <v>13</v>
      </c>
      <c r="H108" s="12" t="n">
        <v>4496</v>
      </c>
      <c r="I108" s="12" t="n">
        <f aca="false">G108*H108</f>
        <v>58448</v>
      </c>
      <c r="J108" s="14" t="n">
        <f aca="false">(I108/$J$40*10000)+7000</f>
        <v>7584.48</v>
      </c>
      <c r="K108" s="12" t="n">
        <v>2014</v>
      </c>
    </row>
    <row r="109" customFormat="false" ht="15" hidden="false" customHeight="false" outlineLevel="0" collapsed="false">
      <c r="A109" s="5" t="n">
        <v>14</v>
      </c>
      <c r="B109" s="0" t="s">
        <v>508</v>
      </c>
      <c r="C109" s="19" t="n">
        <v>125</v>
      </c>
      <c r="D109" s="0" t="s">
        <v>637</v>
      </c>
      <c r="E109" s="0" t="s">
        <v>538</v>
      </c>
      <c r="F109" s="3" t="n">
        <v>101400</v>
      </c>
      <c r="G109" s="0" t="n">
        <v>13</v>
      </c>
      <c r="H109" s="12" t="n">
        <v>4496</v>
      </c>
      <c r="I109" s="12" t="n">
        <f aca="false">G109*H109</f>
        <v>58448</v>
      </c>
      <c r="J109" s="14" t="n">
        <f aca="false">(I109/$J$40*10000)+7000</f>
        <v>7584.48</v>
      </c>
      <c r="K109" s="12" t="n">
        <v>2014</v>
      </c>
    </row>
    <row r="110" customFormat="false" ht="15" hidden="false" customHeight="false" outlineLevel="0" collapsed="false">
      <c r="A110" s="5" t="n">
        <v>15</v>
      </c>
      <c r="B110" s="0" t="s">
        <v>508</v>
      </c>
      <c r="C110" s="19" t="n">
        <v>4</v>
      </c>
      <c r="D110" s="0" t="s">
        <v>638</v>
      </c>
      <c r="E110" s="0" t="s">
        <v>544</v>
      </c>
      <c r="F110" s="3" t="n">
        <v>1498300</v>
      </c>
      <c r="G110" s="0" t="n">
        <v>54</v>
      </c>
      <c r="H110" s="12" t="n">
        <v>4496</v>
      </c>
      <c r="I110" s="12" t="n">
        <f aca="false">G110*H110</f>
        <v>242784</v>
      </c>
      <c r="J110" s="14" t="n">
        <f aca="false">(I110/$J$40*10000)+7000</f>
        <v>9427.84</v>
      </c>
      <c r="K110" s="12" t="n">
        <v>2014</v>
      </c>
      <c r="L110" s="3" t="n">
        <f aca="false">SUM(I110:I116)</f>
        <v>944160</v>
      </c>
    </row>
    <row r="111" customFormat="false" ht="15" hidden="false" customHeight="false" outlineLevel="0" collapsed="false">
      <c r="A111" s="5" t="n">
        <v>15</v>
      </c>
      <c r="B111" s="0" t="s">
        <v>508</v>
      </c>
      <c r="C111" s="19" t="n">
        <v>27</v>
      </c>
      <c r="D111" s="0" t="s">
        <v>639</v>
      </c>
      <c r="E111" s="0" t="s">
        <v>548</v>
      </c>
      <c r="F111" s="3" t="n">
        <v>642100</v>
      </c>
      <c r="G111" s="0" t="n">
        <v>35</v>
      </c>
      <c r="H111" s="12" t="n">
        <v>4496</v>
      </c>
      <c r="I111" s="12" t="n">
        <f aca="false">G111*H111</f>
        <v>157360</v>
      </c>
      <c r="J111" s="14" t="n">
        <f aca="false">(I111/$J$40*10000)+7000</f>
        <v>8573.6</v>
      </c>
      <c r="K111" s="12" t="n">
        <v>2014</v>
      </c>
    </row>
    <row r="112" customFormat="false" ht="15" hidden="false" customHeight="false" outlineLevel="0" collapsed="false">
      <c r="A112" s="5" t="n">
        <v>15</v>
      </c>
      <c r="B112" s="0" t="s">
        <v>508</v>
      </c>
      <c r="C112" s="19" t="n">
        <v>63</v>
      </c>
      <c r="D112" s="0" t="s">
        <v>640</v>
      </c>
      <c r="E112" s="0" t="s">
        <v>544</v>
      </c>
      <c r="F112" s="3" t="n">
        <v>261800</v>
      </c>
      <c r="G112" s="0" t="n">
        <v>22</v>
      </c>
      <c r="H112" s="12" t="n">
        <v>4496</v>
      </c>
      <c r="I112" s="12" t="n">
        <f aca="false">G112*H112</f>
        <v>98912</v>
      </c>
      <c r="J112" s="14" t="n">
        <f aca="false">(I112/$J$40*10000)+7000</f>
        <v>7989.12</v>
      </c>
      <c r="K112" s="12" t="n">
        <v>2014</v>
      </c>
    </row>
    <row r="113" customFormat="false" ht="15" hidden="false" customHeight="false" outlineLevel="0" collapsed="false">
      <c r="A113" s="5" t="n">
        <v>15</v>
      </c>
      <c r="B113" s="0" t="s">
        <v>508</v>
      </c>
      <c r="C113" s="19" t="n">
        <v>65</v>
      </c>
      <c r="D113" s="0" t="s">
        <v>641</v>
      </c>
      <c r="E113" s="0" t="s">
        <v>546</v>
      </c>
      <c r="F113" s="3" t="n">
        <v>255800</v>
      </c>
      <c r="G113" s="0" t="n">
        <v>22</v>
      </c>
      <c r="H113" s="12" t="n">
        <v>4496</v>
      </c>
      <c r="I113" s="12" t="n">
        <f aca="false">G113*H113</f>
        <v>98912</v>
      </c>
      <c r="J113" s="14" t="n">
        <f aca="false">(I113/$J$40*10000)+7000</f>
        <v>7989.12</v>
      </c>
      <c r="K113" s="12" t="n">
        <v>2014</v>
      </c>
    </row>
    <row r="114" customFormat="false" ht="15" hidden="false" customHeight="false" outlineLevel="0" collapsed="false">
      <c r="A114" s="5" t="n">
        <v>15</v>
      </c>
      <c r="B114" s="0" t="s">
        <v>508</v>
      </c>
      <c r="C114" s="19" t="n">
        <v>90</v>
      </c>
      <c r="D114" s="0" t="s">
        <v>642</v>
      </c>
      <c r="E114" s="0" t="s">
        <v>548</v>
      </c>
      <c r="F114" s="3" t="n">
        <v>149700</v>
      </c>
      <c r="G114" s="0" t="n">
        <v>16</v>
      </c>
      <c r="H114" s="12" t="n">
        <v>4496</v>
      </c>
      <c r="I114" s="12" t="n">
        <f aca="false">G114*H114</f>
        <v>71936</v>
      </c>
      <c r="J114" s="14" t="n">
        <f aca="false">(I114/$J$40*10000)+7000</f>
        <v>7719.36</v>
      </c>
      <c r="K114" s="12" t="n">
        <v>2014</v>
      </c>
    </row>
    <row r="115" customFormat="false" ht="15" hidden="false" customHeight="false" outlineLevel="0" collapsed="false">
      <c r="A115" s="5" t="n">
        <v>15</v>
      </c>
      <c r="B115" s="0" t="s">
        <v>508</v>
      </c>
      <c r="C115" s="19" t="n">
        <v>120</v>
      </c>
      <c r="D115" s="0" t="s">
        <v>643</v>
      </c>
      <c r="E115" s="0" t="s">
        <v>546</v>
      </c>
      <c r="F115" s="3" t="n">
        <v>105400</v>
      </c>
      <c r="G115" s="0" t="n">
        <v>14</v>
      </c>
      <c r="H115" s="12" t="n">
        <v>4496</v>
      </c>
      <c r="I115" s="12" t="n">
        <f aca="false">G115*H115</f>
        <v>62944</v>
      </c>
      <c r="J115" s="14" t="n">
        <f aca="false">(I115/$J$40*10000)+7000</f>
        <v>7629.44</v>
      </c>
      <c r="K115" s="12" t="n">
        <v>2014</v>
      </c>
    </row>
    <row r="116" customFormat="false" ht="15" hidden="false" customHeight="false" outlineLevel="0" collapsed="false">
      <c r="A116" s="5" t="n">
        <v>15</v>
      </c>
      <c r="B116" s="0" t="s">
        <v>508</v>
      </c>
      <c r="D116" s="0" t="s">
        <v>549</v>
      </c>
      <c r="E116" s="0" t="s">
        <v>550</v>
      </c>
      <c r="F116" s="3" t="n">
        <v>1169936</v>
      </c>
      <c r="G116" s="0" t="n">
        <v>47</v>
      </c>
      <c r="H116" s="12" t="n">
        <v>4496</v>
      </c>
      <c r="I116" s="12" t="n">
        <f aca="false">G116*H116</f>
        <v>211312</v>
      </c>
      <c r="J116" s="14" t="n">
        <f aca="false">(I116/$J$40*10000)+7000</f>
        <v>9113.12</v>
      </c>
      <c r="K116" s="12" t="n">
        <v>2010</v>
      </c>
    </row>
    <row r="117" customFormat="false" ht="15" hidden="false" customHeight="false" outlineLevel="0" collapsed="false">
      <c r="A117" s="5" t="n">
        <v>16</v>
      </c>
      <c r="B117" s="0" t="s">
        <v>508</v>
      </c>
      <c r="C117" s="19" t="n">
        <v>1</v>
      </c>
      <c r="D117" s="0" t="s">
        <v>644</v>
      </c>
      <c r="E117" s="0" t="s">
        <v>552</v>
      </c>
      <c r="F117" s="3" t="n">
        <v>8555500</v>
      </c>
      <c r="G117" s="0" t="n">
        <v>130</v>
      </c>
      <c r="H117" s="12" t="n">
        <v>4496</v>
      </c>
      <c r="I117" s="12" t="n">
        <f aca="false">G117*H117</f>
        <v>584480</v>
      </c>
      <c r="J117" s="14" t="n">
        <f aca="false">(I117/$J$40*10000)+7000</f>
        <v>12844.8</v>
      </c>
      <c r="K117" s="12" t="n">
        <v>2014</v>
      </c>
      <c r="L117" s="3" t="n">
        <f aca="false">SUM(I117:I138)</f>
        <v>3147200</v>
      </c>
    </row>
    <row r="118" customFormat="false" ht="15" hidden="false" customHeight="false" outlineLevel="0" collapsed="false">
      <c r="A118" s="5" t="n">
        <v>16</v>
      </c>
      <c r="B118" s="0" t="s">
        <v>508</v>
      </c>
      <c r="C118" s="19" t="n">
        <v>2</v>
      </c>
      <c r="D118" s="0" t="s">
        <v>645</v>
      </c>
      <c r="E118" s="0" t="s">
        <v>508</v>
      </c>
      <c r="F118" s="3" t="n">
        <v>1742000</v>
      </c>
      <c r="G118" s="0" t="n">
        <v>58</v>
      </c>
      <c r="H118" s="12" t="n">
        <v>4496</v>
      </c>
      <c r="I118" s="12" t="n">
        <f aca="false">G118*H118</f>
        <v>260768</v>
      </c>
      <c r="J118" s="14" t="n">
        <f aca="false">(I118/$J$40*10000)+7000</f>
        <v>9607.68</v>
      </c>
      <c r="K118" s="12" t="n">
        <v>2014</v>
      </c>
    </row>
    <row r="119" customFormat="false" ht="15" hidden="false" customHeight="false" outlineLevel="0" collapsed="false">
      <c r="A119" s="5" t="n">
        <v>16</v>
      </c>
      <c r="B119" s="0" t="s">
        <v>508</v>
      </c>
      <c r="C119" s="19" t="n">
        <v>10</v>
      </c>
      <c r="D119" s="0" t="s">
        <v>646</v>
      </c>
      <c r="E119" s="0" t="s">
        <v>508</v>
      </c>
      <c r="F119" s="3" t="n">
        <v>1158100</v>
      </c>
      <c r="G119" s="0" t="n">
        <v>47</v>
      </c>
      <c r="H119" s="12" t="n">
        <v>4496</v>
      </c>
      <c r="I119" s="12" t="n">
        <f aca="false">G119*H119</f>
        <v>211312</v>
      </c>
      <c r="J119" s="14" t="n">
        <f aca="false">(I119/$J$40*10000)+7000</f>
        <v>9113.12</v>
      </c>
      <c r="K119" s="12" t="n">
        <v>2014</v>
      </c>
    </row>
    <row r="120" customFormat="false" ht="15" hidden="false" customHeight="false" outlineLevel="0" collapsed="false">
      <c r="A120" s="5" t="n">
        <v>16</v>
      </c>
      <c r="B120" s="0" t="s">
        <v>508</v>
      </c>
      <c r="C120" s="19" t="n">
        <v>12</v>
      </c>
      <c r="D120" s="0" t="s">
        <v>647</v>
      </c>
      <c r="E120" s="0" t="s">
        <v>508</v>
      </c>
      <c r="F120" s="3" t="n">
        <v>835200</v>
      </c>
      <c r="G120" s="0" t="n">
        <v>40</v>
      </c>
      <c r="H120" s="12" t="n">
        <v>4496</v>
      </c>
      <c r="I120" s="12" t="n">
        <f aca="false">G120*H120</f>
        <v>179840</v>
      </c>
      <c r="J120" s="14" t="n">
        <f aca="false">(I120/$J$40*10000)+7000</f>
        <v>8798.4</v>
      </c>
      <c r="K120" s="12" t="n">
        <v>2014</v>
      </c>
    </row>
    <row r="121" customFormat="false" ht="15" hidden="false" customHeight="false" outlineLevel="0" collapsed="false">
      <c r="A121" s="5" t="n">
        <v>16</v>
      </c>
      <c r="B121" s="0" t="s">
        <v>508</v>
      </c>
      <c r="C121" s="19" t="n">
        <v>23</v>
      </c>
      <c r="D121" s="0" t="s">
        <v>648</v>
      </c>
      <c r="E121" s="0" t="s">
        <v>508</v>
      </c>
      <c r="F121" s="3" t="n">
        <v>688800</v>
      </c>
      <c r="G121" s="0" t="n">
        <v>36</v>
      </c>
      <c r="H121" s="12" t="n">
        <v>4496</v>
      </c>
      <c r="I121" s="12" t="n">
        <f aca="false">G121*H121</f>
        <v>161856</v>
      </c>
      <c r="J121" s="14" t="n">
        <f aca="false">(I121/$J$40*10000)+7000</f>
        <v>8618.56</v>
      </c>
      <c r="K121" s="12" t="n">
        <v>2014</v>
      </c>
    </row>
    <row r="122" customFormat="false" ht="15" hidden="false" customHeight="false" outlineLevel="0" collapsed="false">
      <c r="A122" s="5" t="n">
        <v>16</v>
      </c>
      <c r="B122" s="0" t="s">
        <v>508</v>
      </c>
      <c r="C122" s="19" t="n">
        <v>24</v>
      </c>
      <c r="D122" s="0" t="s">
        <v>649</v>
      </c>
      <c r="E122" s="0" t="s">
        <v>508</v>
      </c>
      <c r="F122" s="3" t="n">
        <v>682200</v>
      </c>
      <c r="G122" s="0" t="n">
        <v>36</v>
      </c>
      <c r="H122" s="12" t="n">
        <v>4496</v>
      </c>
      <c r="I122" s="12" t="n">
        <f aca="false">G122*H122</f>
        <v>161856</v>
      </c>
      <c r="J122" s="14" t="n">
        <f aca="false">(I122/$J$40*10000)+7000</f>
        <v>8618.56</v>
      </c>
      <c r="K122" s="12" t="n">
        <v>2014</v>
      </c>
    </row>
    <row r="123" customFormat="false" ht="15" hidden="false" customHeight="false" outlineLevel="0" collapsed="false">
      <c r="A123" s="5" t="n">
        <v>16</v>
      </c>
      <c r="B123" s="0" t="s">
        <v>508</v>
      </c>
      <c r="C123" s="19" t="n">
        <v>32</v>
      </c>
      <c r="D123" s="0" t="s">
        <v>650</v>
      </c>
      <c r="E123" s="0" t="s">
        <v>508</v>
      </c>
      <c r="F123" s="3" t="n">
        <v>527700</v>
      </c>
      <c r="G123" s="0" t="n">
        <v>31</v>
      </c>
      <c r="H123" s="12" t="n">
        <v>4496</v>
      </c>
      <c r="I123" s="12" t="n">
        <f aca="false">G123*H123</f>
        <v>139376</v>
      </c>
      <c r="J123" s="14" t="n">
        <f aca="false">(I123/$J$40*10000)+7000</f>
        <v>8393.76</v>
      </c>
      <c r="K123" s="12" t="n">
        <v>2014</v>
      </c>
    </row>
    <row r="124" customFormat="false" ht="15" hidden="false" customHeight="false" outlineLevel="0" collapsed="false">
      <c r="A124" s="5" t="n">
        <v>16</v>
      </c>
      <c r="B124" s="0" t="s">
        <v>508</v>
      </c>
      <c r="C124" s="19" t="n">
        <v>34</v>
      </c>
      <c r="D124" s="0" t="s">
        <v>651</v>
      </c>
      <c r="E124" s="0" t="s">
        <v>508</v>
      </c>
      <c r="F124" s="3" t="n">
        <v>520800</v>
      </c>
      <c r="G124" s="0" t="n">
        <v>31</v>
      </c>
      <c r="H124" s="12" t="n">
        <v>4496</v>
      </c>
      <c r="I124" s="12" t="n">
        <f aca="false">G124*H124</f>
        <v>139376</v>
      </c>
      <c r="J124" s="14" t="n">
        <f aca="false">(I124/$J$40*10000)+7000</f>
        <v>8393.76</v>
      </c>
      <c r="K124" s="12" t="n">
        <v>2014</v>
      </c>
    </row>
    <row r="125" customFormat="false" ht="15" hidden="false" customHeight="false" outlineLevel="0" collapsed="false">
      <c r="A125" s="5" t="n">
        <v>16</v>
      </c>
      <c r="B125" s="0" t="s">
        <v>508</v>
      </c>
      <c r="C125" s="19" t="n">
        <v>35</v>
      </c>
      <c r="D125" s="0" t="s">
        <v>652</v>
      </c>
      <c r="E125" s="0" t="s">
        <v>508</v>
      </c>
      <c r="F125" s="3" t="n">
        <v>517200</v>
      </c>
      <c r="G125" s="0" t="n">
        <v>31</v>
      </c>
      <c r="H125" s="12" t="n">
        <v>4496</v>
      </c>
      <c r="I125" s="12" t="n">
        <f aca="false">G125*H125</f>
        <v>139376</v>
      </c>
      <c r="J125" s="14" t="n">
        <f aca="false">(I125/$J$40*10000)+7000</f>
        <v>8393.76</v>
      </c>
      <c r="K125" s="12" t="n">
        <v>2014</v>
      </c>
    </row>
    <row r="126" customFormat="false" ht="15" hidden="false" customHeight="false" outlineLevel="0" collapsed="false">
      <c r="A126" s="5" t="n">
        <v>16</v>
      </c>
      <c r="B126" s="0" t="s">
        <v>508</v>
      </c>
      <c r="C126" s="19" t="n">
        <v>45</v>
      </c>
      <c r="D126" s="0" t="s">
        <v>653</v>
      </c>
      <c r="E126" s="0" t="s">
        <v>508</v>
      </c>
      <c r="F126" s="3" t="n">
        <v>388000</v>
      </c>
      <c r="G126" s="0" t="n">
        <v>27</v>
      </c>
      <c r="H126" s="12" t="n">
        <v>4496</v>
      </c>
      <c r="I126" s="12" t="n">
        <f aca="false">G126*H126</f>
        <v>121392</v>
      </c>
      <c r="J126" s="14" t="n">
        <f aca="false">(I126/$J$40*10000)+7000</f>
        <v>8213.92</v>
      </c>
      <c r="K126" s="12" t="n">
        <v>2014</v>
      </c>
    </row>
    <row r="127" customFormat="false" ht="15" hidden="false" customHeight="false" outlineLevel="0" collapsed="false">
      <c r="A127" s="5" t="n">
        <v>16</v>
      </c>
      <c r="B127" s="0" t="s">
        <v>508</v>
      </c>
      <c r="C127" s="19" t="n">
        <v>47</v>
      </c>
      <c r="D127" s="0" t="s">
        <v>654</v>
      </c>
      <c r="E127" s="0" t="s">
        <v>508</v>
      </c>
      <c r="F127" s="3" t="n">
        <v>357600</v>
      </c>
      <c r="G127" s="0" t="n">
        <v>26</v>
      </c>
      <c r="H127" s="12" t="n">
        <v>4496</v>
      </c>
      <c r="I127" s="12" t="n">
        <f aca="false">G127*H127</f>
        <v>116896</v>
      </c>
      <c r="J127" s="14" t="n">
        <f aca="false">(I127/$J$40*10000)+7000</f>
        <v>8168.96</v>
      </c>
      <c r="K127" s="12" t="n">
        <v>2014</v>
      </c>
    </row>
    <row r="128" customFormat="false" ht="15" hidden="false" customHeight="false" outlineLevel="0" collapsed="false">
      <c r="A128" s="5" t="n">
        <v>16</v>
      </c>
      <c r="B128" s="0" t="s">
        <v>508</v>
      </c>
      <c r="C128" s="19" t="n">
        <v>53</v>
      </c>
      <c r="D128" s="0" t="s">
        <v>655</v>
      </c>
      <c r="E128" s="0" t="s">
        <v>508</v>
      </c>
      <c r="F128" s="3" t="n">
        <v>317000</v>
      </c>
      <c r="G128" s="0" t="n">
        <v>24</v>
      </c>
      <c r="H128" s="12" t="n">
        <v>4496</v>
      </c>
      <c r="I128" s="12" t="n">
        <f aca="false">G128*H128</f>
        <v>107904</v>
      </c>
      <c r="J128" s="14" t="n">
        <f aca="false">(I128/$J$40*10000)+7000</f>
        <v>8079.04</v>
      </c>
      <c r="K128" s="12" t="n">
        <v>2014</v>
      </c>
    </row>
    <row r="129" customFormat="false" ht="15" hidden="false" customHeight="false" outlineLevel="0" collapsed="false">
      <c r="A129" s="5" t="n">
        <v>16</v>
      </c>
      <c r="B129" s="0" t="s">
        <v>508</v>
      </c>
      <c r="C129" s="19" t="n">
        <v>55</v>
      </c>
      <c r="D129" s="0" t="s">
        <v>656</v>
      </c>
      <c r="E129" s="0" t="s">
        <v>508</v>
      </c>
      <c r="F129" s="3" t="n">
        <v>300500</v>
      </c>
      <c r="G129" s="0" t="n">
        <v>24</v>
      </c>
      <c r="H129" s="12" t="n">
        <v>4496</v>
      </c>
      <c r="I129" s="12" t="n">
        <f aca="false">G129*H129</f>
        <v>107904</v>
      </c>
      <c r="J129" s="14" t="n">
        <f aca="false">(I129/$J$40*10000)+7000</f>
        <v>8079.04</v>
      </c>
      <c r="K129" s="12" t="n">
        <v>2014</v>
      </c>
    </row>
    <row r="130" customFormat="false" ht="15" hidden="false" customHeight="false" outlineLevel="0" collapsed="false">
      <c r="A130" s="5" t="n">
        <v>16</v>
      </c>
      <c r="B130" s="0" t="s">
        <v>508</v>
      </c>
      <c r="C130" s="19" t="n">
        <v>57</v>
      </c>
      <c r="D130" s="0" t="s">
        <v>657</v>
      </c>
      <c r="E130" s="0" t="s">
        <v>508</v>
      </c>
      <c r="F130" s="3" t="n">
        <v>292400</v>
      </c>
      <c r="G130" s="0" t="n">
        <v>23</v>
      </c>
      <c r="H130" s="12" t="n">
        <v>4496</v>
      </c>
      <c r="I130" s="12" t="n">
        <f aca="false">G130*H130</f>
        <v>103408</v>
      </c>
      <c r="J130" s="14" t="n">
        <f aca="false">(I130/$J$40*10000)+7000</f>
        <v>8034.08</v>
      </c>
      <c r="K130" s="12" t="n">
        <v>2014</v>
      </c>
    </row>
    <row r="131" customFormat="false" ht="15" hidden="false" customHeight="false" outlineLevel="0" collapsed="false">
      <c r="A131" s="5" t="n">
        <v>16</v>
      </c>
      <c r="B131" s="0" t="s">
        <v>508</v>
      </c>
      <c r="C131" s="19" t="n">
        <v>72</v>
      </c>
      <c r="D131" s="0" t="s">
        <v>658</v>
      </c>
      <c r="E131" s="0" t="s">
        <v>508</v>
      </c>
      <c r="F131" s="3" t="n">
        <v>220800</v>
      </c>
      <c r="G131" s="0" t="n">
        <v>20</v>
      </c>
      <c r="H131" s="12" t="n">
        <v>4496</v>
      </c>
      <c r="I131" s="12" t="n">
        <f aca="false">G131*H131</f>
        <v>89920</v>
      </c>
      <c r="J131" s="14" t="n">
        <f aca="false">(I131/$J$40*10000)+7000</f>
        <v>7899.2</v>
      </c>
      <c r="K131" s="12" t="n">
        <v>2014</v>
      </c>
    </row>
    <row r="132" customFormat="false" ht="15" hidden="false" customHeight="false" outlineLevel="0" collapsed="false">
      <c r="A132" s="5" t="n">
        <v>16</v>
      </c>
      <c r="B132" s="0" t="s">
        <v>508</v>
      </c>
      <c r="C132" s="19" t="n">
        <v>73</v>
      </c>
      <c r="D132" s="0" t="s">
        <v>659</v>
      </c>
      <c r="E132" s="0" t="s">
        <v>508</v>
      </c>
      <c r="F132" s="3" t="n">
        <v>216700</v>
      </c>
      <c r="G132" s="0" t="n">
        <v>20</v>
      </c>
      <c r="H132" s="12" t="n">
        <v>4496</v>
      </c>
      <c r="I132" s="12" t="n">
        <f aca="false">G132*H132</f>
        <v>89920</v>
      </c>
      <c r="J132" s="14" t="n">
        <f aca="false">(I132/$J$40*10000)+7000</f>
        <v>7899.2</v>
      </c>
      <c r="K132" s="12" t="n">
        <v>2014</v>
      </c>
    </row>
    <row r="133" customFormat="false" ht="15" hidden="false" customHeight="false" outlineLevel="0" collapsed="false">
      <c r="A133" s="5" t="n">
        <v>16</v>
      </c>
      <c r="B133" s="0" t="s">
        <v>508</v>
      </c>
      <c r="C133" s="19" t="n">
        <v>79</v>
      </c>
      <c r="D133" s="0" t="s">
        <v>660</v>
      </c>
      <c r="E133" s="0" t="s">
        <v>508</v>
      </c>
      <c r="F133" s="3" t="n">
        <v>191700</v>
      </c>
      <c r="G133" s="0" t="n">
        <v>19</v>
      </c>
      <c r="H133" s="12" t="n">
        <v>4496</v>
      </c>
      <c r="I133" s="12" t="n">
        <f aca="false">G133*H133</f>
        <v>85424</v>
      </c>
      <c r="J133" s="14" t="n">
        <f aca="false">(I133/$J$40*10000)+7000</f>
        <v>7854.24</v>
      </c>
      <c r="K133" s="12" t="n">
        <v>2014</v>
      </c>
    </row>
    <row r="134" customFormat="false" ht="15" hidden="false" customHeight="false" outlineLevel="0" collapsed="false">
      <c r="A134" s="5" t="n">
        <v>16</v>
      </c>
      <c r="B134" s="0" t="s">
        <v>508</v>
      </c>
      <c r="C134" s="19" t="n">
        <v>82</v>
      </c>
      <c r="D134" s="0" t="s">
        <v>661</v>
      </c>
      <c r="E134" s="0" t="s">
        <v>508</v>
      </c>
      <c r="F134" s="3" t="n">
        <v>184000</v>
      </c>
      <c r="G134" s="0" t="n">
        <v>18</v>
      </c>
      <c r="H134" s="12" t="n">
        <v>4496</v>
      </c>
      <c r="I134" s="12" t="n">
        <f aca="false">G134*H134</f>
        <v>80928</v>
      </c>
      <c r="J134" s="14" t="n">
        <f aca="false">(I134/$J$40*10000)+7000</f>
        <v>7809.28</v>
      </c>
      <c r="K134" s="12" t="n">
        <v>2014</v>
      </c>
    </row>
    <row r="135" customFormat="false" ht="15" hidden="false" customHeight="false" outlineLevel="0" collapsed="false">
      <c r="A135" s="5" t="n">
        <v>16</v>
      </c>
      <c r="B135" s="0" t="s">
        <v>508</v>
      </c>
      <c r="C135" s="19" t="n">
        <v>98</v>
      </c>
      <c r="D135" s="0" t="s">
        <v>662</v>
      </c>
      <c r="E135" s="0" t="s">
        <v>508</v>
      </c>
      <c r="F135" s="3" t="n">
        <v>134600</v>
      </c>
      <c r="G135" s="0" t="n">
        <v>15</v>
      </c>
      <c r="H135" s="12" t="n">
        <v>4496</v>
      </c>
      <c r="I135" s="12" t="n">
        <f aca="false">G135*H135</f>
        <v>67440</v>
      </c>
      <c r="J135" s="14" t="n">
        <f aca="false">(I135/$J$40*10000)+7000</f>
        <v>7674.4</v>
      </c>
      <c r="K135" s="12" t="n">
        <v>2014</v>
      </c>
    </row>
    <row r="136" customFormat="false" ht="15" hidden="false" customHeight="false" outlineLevel="0" collapsed="false">
      <c r="A136" s="5" t="n">
        <v>16</v>
      </c>
      <c r="B136" s="0" t="s">
        <v>508</v>
      </c>
      <c r="C136" s="19" t="n">
        <v>105</v>
      </c>
      <c r="D136" s="0" t="s">
        <v>663</v>
      </c>
      <c r="E136" s="0" t="s">
        <v>508</v>
      </c>
      <c r="F136" s="3" t="n">
        <v>127600</v>
      </c>
      <c r="G136" s="0" t="n">
        <v>15</v>
      </c>
      <c r="H136" s="12" t="n">
        <v>4496</v>
      </c>
      <c r="I136" s="12" t="n">
        <f aca="false">G136*H136</f>
        <v>67440</v>
      </c>
      <c r="J136" s="14" t="n">
        <f aca="false">(I136/$J$40*10000)+7000</f>
        <v>7674.4</v>
      </c>
      <c r="K136" s="12" t="n">
        <v>2014</v>
      </c>
    </row>
    <row r="137" customFormat="false" ht="15" hidden="false" customHeight="false" outlineLevel="0" collapsed="false">
      <c r="A137" s="5" t="n">
        <v>16</v>
      </c>
      <c r="B137" s="0" t="s">
        <v>508</v>
      </c>
      <c r="C137" s="19" t="n">
        <v>108</v>
      </c>
      <c r="D137" s="0" t="s">
        <v>664</v>
      </c>
      <c r="E137" s="0" t="s">
        <v>508</v>
      </c>
      <c r="F137" s="3" t="n">
        <v>126000</v>
      </c>
      <c r="G137" s="0" t="n">
        <v>15</v>
      </c>
      <c r="H137" s="12" t="n">
        <v>4496</v>
      </c>
      <c r="I137" s="12" t="n">
        <f aca="false">G137*H137</f>
        <v>67440</v>
      </c>
      <c r="J137" s="14" t="n">
        <f aca="false">(I137/$J$40*10000)+7000</f>
        <v>7674.4</v>
      </c>
      <c r="K137" s="12" t="n">
        <v>2014</v>
      </c>
    </row>
    <row r="138" customFormat="false" ht="15" hidden="false" customHeight="false" outlineLevel="0" collapsed="false">
      <c r="A138" s="5" t="n">
        <v>16</v>
      </c>
      <c r="B138" s="0" t="s">
        <v>508</v>
      </c>
      <c r="C138" s="19" t="n">
        <v>114</v>
      </c>
      <c r="D138" s="0" t="s">
        <v>665</v>
      </c>
      <c r="E138" s="0" t="s">
        <v>508</v>
      </c>
      <c r="F138" s="3" t="n">
        <v>113300</v>
      </c>
      <c r="G138" s="0" t="n">
        <v>14</v>
      </c>
      <c r="H138" s="12" t="n">
        <v>4496</v>
      </c>
      <c r="I138" s="12" t="n">
        <f aca="false">G138*H138</f>
        <v>62944</v>
      </c>
      <c r="J138" s="14" t="n">
        <f aca="false">(I138/$J$40*10000)+7000</f>
        <v>7629.44</v>
      </c>
      <c r="K138" s="12" t="n">
        <v>2014</v>
      </c>
    </row>
    <row r="139" customFormat="false" ht="15" hidden="false" customHeight="false" outlineLevel="0" collapsed="false">
      <c r="A139" s="5" t="n">
        <v>17</v>
      </c>
      <c r="B139" s="0" t="s">
        <v>508</v>
      </c>
      <c r="C139" s="19" t="n">
        <v>13</v>
      </c>
      <c r="D139" s="0" t="s">
        <v>666</v>
      </c>
      <c r="E139" s="0" t="s">
        <v>558</v>
      </c>
      <c r="F139" s="3" t="n">
        <v>827000</v>
      </c>
      <c r="G139" s="0" t="n">
        <v>40</v>
      </c>
      <c r="H139" s="12" t="n">
        <v>4496</v>
      </c>
      <c r="I139" s="12" t="n">
        <f aca="false">G139*H139</f>
        <v>179840</v>
      </c>
      <c r="J139" s="14" t="n">
        <f aca="false">(I139/$J$40*10000)+7000</f>
        <v>8798.4</v>
      </c>
      <c r="K139" s="12" t="n">
        <v>2014</v>
      </c>
      <c r="L139" s="3" t="n">
        <f aca="false">SUM(I139:I153)</f>
        <v>1501664</v>
      </c>
    </row>
    <row r="140" customFormat="false" ht="15" hidden="false" customHeight="false" outlineLevel="0" collapsed="false">
      <c r="A140" s="5" t="n">
        <v>17</v>
      </c>
      <c r="B140" s="0" t="s">
        <v>508</v>
      </c>
      <c r="C140" s="19" t="n">
        <v>20</v>
      </c>
      <c r="D140" s="0" t="s">
        <v>667</v>
      </c>
      <c r="E140" s="0" t="s">
        <v>560</v>
      </c>
      <c r="F140" s="3" t="n">
        <v>722800</v>
      </c>
      <c r="G140" s="0" t="n">
        <v>37</v>
      </c>
      <c r="H140" s="12" t="n">
        <v>4496</v>
      </c>
      <c r="I140" s="12" t="n">
        <f aca="false">G140*H140</f>
        <v>166352</v>
      </c>
      <c r="J140" s="14" t="n">
        <f aca="false">(I140/$J$40*10000)+7000</f>
        <v>8663.52</v>
      </c>
      <c r="K140" s="12" t="n">
        <v>2014</v>
      </c>
    </row>
    <row r="141" customFormat="false" ht="15" hidden="false" customHeight="false" outlineLevel="0" collapsed="false">
      <c r="A141" s="5" t="n">
        <v>17</v>
      </c>
      <c r="B141" s="0" t="s">
        <v>508</v>
      </c>
      <c r="C141" s="19" t="n">
        <v>37</v>
      </c>
      <c r="D141" s="0" t="s">
        <v>668</v>
      </c>
      <c r="E141" s="0" t="s">
        <v>554</v>
      </c>
      <c r="F141" s="3" t="n">
        <v>449600</v>
      </c>
      <c r="G141" s="0" t="n">
        <v>29</v>
      </c>
      <c r="H141" s="12" t="n">
        <v>4496</v>
      </c>
      <c r="I141" s="12" t="n">
        <f aca="false">G141*H141</f>
        <v>130384</v>
      </c>
      <c r="J141" s="14" t="n">
        <f aca="false">(I141/$J$40*10000)+7000</f>
        <v>8303.84</v>
      </c>
      <c r="K141" s="12" t="n">
        <v>2014</v>
      </c>
    </row>
    <row r="142" customFormat="false" ht="15" hidden="false" customHeight="false" outlineLevel="0" collapsed="false">
      <c r="A142" s="5" t="n">
        <v>17</v>
      </c>
      <c r="B142" s="0" t="s">
        <v>508</v>
      </c>
      <c r="C142" s="19" t="n">
        <v>40</v>
      </c>
      <c r="D142" s="0" t="s">
        <v>669</v>
      </c>
      <c r="E142" s="0" t="s">
        <v>554</v>
      </c>
      <c r="F142" s="3" t="n">
        <v>434800</v>
      </c>
      <c r="G142" s="0" t="n">
        <v>28</v>
      </c>
      <c r="H142" s="12" t="n">
        <v>4496</v>
      </c>
      <c r="I142" s="12" t="n">
        <f aca="false">G142*H142</f>
        <v>125888</v>
      </c>
      <c r="J142" s="14" t="n">
        <f aca="false">(I142/$J$40*10000)+7000</f>
        <v>8258.88</v>
      </c>
      <c r="K142" s="12" t="n">
        <v>2014</v>
      </c>
    </row>
    <row r="143" customFormat="false" ht="15" hidden="false" customHeight="false" outlineLevel="0" collapsed="false">
      <c r="A143" s="5" t="n">
        <v>17</v>
      </c>
      <c r="B143" s="0" t="s">
        <v>508</v>
      </c>
      <c r="C143" s="19" t="n">
        <v>49</v>
      </c>
      <c r="D143" s="0" t="s">
        <v>670</v>
      </c>
      <c r="E143" s="0" t="s">
        <v>556</v>
      </c>
      <c r="F143" s="3" t="n">
        <v>351300</v>
      </c>
      <c r="G143" s="0" t="n">
        <v>26</v>
      </c>
      <c r="H143" s="12" t="n">
        <v>4496</v>
      </c>
      <c r="I143" s="12" t="n">
        <f aca="false">G143*H143</f>
        <v>116896</v>
      </c>
      <c r="J143" s="14" t="n">
        <f aca="false">(I143/$J$40*10000)+7000</f>
        <v>8168.96</v>
      </c>
      <c r="K143" s="12" t="n">
        <v>2014</v>
      </c>
    </row>
    <row r="144" customFormat="false" ht="15" hidden="false" customHeight="false" outlineLevel="0" collapsed="false">
      <c r="A144" s="5" t="n">
        <v>17</v>
      </c>
      <c r="B144" s="0" t="s">
        <v>508</v>
      </c>
      <c r="C144" s="19" t="n">
        <v>66</v>
      </c>
      <c r="D144" s="0" t="s">
        <v>671</v>
      </c>
      <c r="E144" s="0" t="s">
        <v>554</v>
      </c>
      <c r="F144" s="3" t="n">
        <v>240100</v>
      </c>
      <c r="G144" s="0" t="n">
        <v>21</v>
      </c>
      <c r="H144" s="12" t="n">
        <v>4496</v>
      </c>
      <c r="I144" s="12" t="n">
        <f aca="false">G144*H144</f>
        <v>94416</v>
      </c>
      <c r="J144" s="14" t="n">
        <f aca="false">(I144/$J$40*10000)+7000</f>
        <v>7944.16</v>
      </c>
      <c r="K144" s="12" t="n">
        <v>2014</v>
      </c>
    </row>
    <row r="145" customFormat="false" ht="15" hidden="false" customHeight="false" outlineLevel="0" collapsed="false">
      <c r="A145" s="5" t="n">
        <v>17</v>
      </c>
      <c r="B145" s="0" t="s">
        <v>508</v>
      </c>
      <c r="C145" s="19" t="n">
        <v>68</v>
      </c>
      <c r="D145" s="0" t="s">
        <v>672</v>
      </c>
      <c r="E145" s="0" t="s">
        <v>562</v>
      </c>
      <c r="F145" s="3" t="n">
        <v>238300</v>
      </c>
      <c r="G145" s="0" t="n">
        <v>21</v>
      </c>
      <c r="H145" s="12" t="n">
        <v>4496</v>
      </c>
      <c r="I145" s="12" t="n">
        <f aca="false">G145*H145</f>
        <v>94416</v>
      </c>
      <c r="J145" s="14" t="n">
        <f aca="false">(I145/$J$40*10000)+7000</f>
        <v>7944.16</v>
      </c>
      <c r="K145" s="12" t="n">
        <v>2014</v>
      </c>
    </row>
    <row r="146" customFormat="false" ht="15" hidden="false" customHeight="false" outlineLevel="0" collapsed="false">
      <c r="A146" s="5" t="n">
        <v>17</v>
      </c>
      <c r="B146" s="0" t="s">
        <v>508</v>
      </c>
      <c r="C146" s="19" t="n">
        <v>78</v>
      </c>
      <c r="D146" s="0" t="s">
        <v>673</v>
      </c>
      <c r="E146" s="0" t="s">
        <v>554</v>
      </c>
      <c r="F146" s="3" t="n">
        <v>192500</v>
      </c>
      <c r="G146" s="0" t="n">
        <v>19</v>
      </c>
      <c r="H146" s="12" t="n">
        <v>4496</v>
      </c>
      <c r="I146" s="12" t="n">
        <f aca="false">G146*H146</f>
        <v>85424</v>
      </c>
      <c r="J146" s="14" t="n">
        <f aca="false">(I146/$J$40*10000)+7000</f>
        <v>7854.24</v>
      </c>
      <c r="K146" s="12" t="n">
        <v>2014</v>
      </c>
    </row>
    <row r="147" customFormat="false" ht="15" hidden="false" customHeight="false" outlineLevel="0" collapsed="false">
      <c r="A147" s="5" t="n">
        <v>17</v>
      </c>
      <c r="B147" s="0" t="s">
        <v>508</v>
      </c>
      <c r="C147" s="19" t="n">
        <v>80</v>
      </c>
      <c r="D147" s="0" t="s">
        <v>674</v>
      </c>
      <c r="E147" s="0" t="s">
        <v>560</v>
      </c>
      <c r="F147" s="3" t="n">
        <v>186700</v>
      </c>
      <c r="G147" s="0" t="n">
        <v>18</v>
      </c>
      <c r="H147" s="12" t="n">
        <v>4496</v>
      </c>
      <c r="I147" s="12" t="n">
        <f aca="false">G147*H147</f>
        <v>80928</v>
      </c>
      <c r="J147" s="14" t="n">
        <f aca="false">(I147/$J$40*10000)+7000</f>
        <v>7809.28</v>
      </c>
      <c r="K147" s="12" t="n">
        <v>2014</v>
      </c>
    </row>
    <row r="148" customFormat="false" ht="15" hidden="false" customHeight="false" outlineLevel="0" collapsed="false">
      <c r="A148" s="5" t="n">
        <v>17</v>
      </c>
      <c r="B148" s="0" t="s">
        <v>508</v>
      </c>
      <c r="C148" s="19" t="n">
        <v>81</v>
      </c>
      <c r="D148" s="0" t="s">
        <v>675</v>
      </c>
      <c r="E148" s="0" t="s">
        <v>562</v>
      </c>
      <c r="F148" s="3" t="n">
        <v>184300</v>
      </c>
      <c r="G148" s="0" t="n">
        <v>18</v>
      </c>
      <c r="H148" s="12" t="n">
        <v>4496</v>
      </c>
      <c r="I148" s="12" t="n">
        <f aca="false">G148*H148</f>
        <v>80928</v>
      </c>
      <c r="J148" s="14" t="n">
        <f aca="false">(I148/$J$40*10000)+7000</f>
        <v>7809.28</v>
      </c>
      <c r="K148" s="12" t="n">
        <v>2014</v>
      </c>
    </row>
    <row r="149" customFormat="false" ht="15" hidden="false" customHeight="false" outlineLevel="0" collapsed="false">
      <c r="A149" s="5" t="n">
        <v>17</v>
      </c>
      <c r="B149" s="0" t="s">
        <v>508</v>
      </c>
      <c r="C149" s="19" t="n">
        <v>86</v>
      </c>
      <c r="D149" s="0" t="s">
        <v>676</v>
      </c>
      <c r="E149" s="0" t="s">
        <v>560</v>
      </c>
      <c r="F149" s="3" t="n">
        <v>169700</v>
      </c>
      <c r="G149" s="0" t="n">
        <v>17</v>
      </c>
      <c r="H149" s="12" t="n">
        <v>4496</v>
      </c>
      <c r="I149" s="12" t="n">
        <f aca="false">G149*H149</f>
        <v>76432</v>
      </c>
      <c r="J149" s="14" t="n">
        <f aca="false">(I149/$J$40*10000)+7000</f>
        <v>7764.32</v>
      </c>
      <c r="K149" s="12" t="n">
        <v>2014</v>
      </c>
    </row>
    <row r="150" customFormat="false" ht="15" hidden="false" customHeight="false" outlineLevel="0" collapsed="false">
      <c r="A150" s="5" t="n">
        <v>17</v>
      </c>
      <c r="B150" s="0" t="s">
        <v>508</v>
      </c>
      <c r="C150" s="19" t="n">
        <v>94</v>
      </c>
      <c r="D150" s="0" t="s">
        <v>677</v>
      </c>
      <c r="E150" s="0" t="s">
        <v>554</v>
      </c>
      <c r="F150" s="3" t="n">
        <v>142500</v>
      </c>
      <c r="G150" s="0" t="n">
        <v>16</v>
      </c>
      <c r="H150" s="12" t="n">
        <v>4496</v>
      </c>
      <c r="I150" s="12" t="n">
        <f aca="false">G150*H150</f>
        <v>71936</v>
      </c>
      <c r="J150" s="14" t="n">
        <f aca="false">(I150/$J$40*10000)+7000</f>
        <v>7719.36</v>
      </c>
      <c r="K150" s="12" t="n">
        <v>2014</v>
      </c>
    </row>
    <row r="151" customFormat="false" ht="15" hidden="false" customHeight="false" outlineLevel="0" collapsed="false">
      <c r="A151" s="5" t="n">
        <v>17</v>
      </c>
      <c r="B151" s="0" t="s">
        <v>508</v>
      </c>
      <c r="C151" s="19" t="n">
        <v>106</v>
      </c>
      <c r="D151" s="0" t="s">
        <v>678</v>
      </c>
      <c r="E151" s="0" t="s">
        <v>554</v>
      </c>
      <c r="F151" s="3" t="n">
        <v>127500</v>
      </c>
      <c r="G151" s="0" t="n">
        <v>15</v>
      </c>
      <c r="H151" s="12" t="n">
        <v>4496</v>
      </c>
      <c r="I151" s="12" t="n">
        <f aca="false">G151*H151</f>
        <v>67440</v>
      </c>
      <c r="J151" s="14" t="n">
        <f aca="false">(I151/$J$40*10000)+7000</f>
        <v>7674.4</v>
      </c>
      <c r="K151" s="12" t="n">
        <v>2014</v>
      </c>
    </row>
    <row r="152" customFormat="false" ht="15" hidden="false" customHeight="false" outlineLevel="0" collapsed="false">
      <c r="A152" s="5" t="n">
        <v>17</v>
      </c>
      <c r="B152" s="0" t="s">
        <v>508</v>
      </c>
      <c r="C152" s="19" t="n">
        <v>109</v>
      </c>
      <c r="D152" s="0" t="s">
        <v>679</v>
      </c>
      <c r="E152" s="0" t="s">
        <v>554</v>
      </c>
      <c r="F152" s="3" t="n">
        <v>124000</v>
      </c>
      <c r="G152" s="0" t="n">
        <v>15</v>
      </c>
      <c r="H152" s="12" t="n">
        <v>4496</v>
      </c>
      <c r="I152" s="12" t="n">
        <f aca="false">G152*H152</f>
        <v>67440</v>
      </c>
      <c r="J152" s="14" t="n">
        <f aca="false">(I152/$J$40*10000)+7000</f>
        <v>7674.4</v>
      </c>
      <c r="K152" s="12" t="n">
        <v>2014</v>
      </c>
    </row>
    <row r="153" customFormat="false" ht="15" hidden="false" customHeight="false" outlineLevel="0" collapsed="false">
      <c r="A153" s="5" t="n">
        <v>17</v>
      </c>
      <c r="B153" s="0" t="s">
        <v>508</v>
      </c>
      <c r="C153" s="19" t="n">
        <v>116</v>
      </c>
      <c r="D153" s="0" t="s">
        <v>680</v>
      </c>
      <c r="E153" s="0" t="s">
        <v>554</v>
      </c>
      <c r="F153" s="3" t="n">
        <v>112700</v>
      </c>
      <c r="G153" s="0" t="n">
        <v>14</v>
      </c>
      <c r="H153" s="12" t="n">
        <v>4496</v>
      </c>
      <c r="I153" s="12" t="n">
        <f aca="false">G153*H153</f>
        <v>62944</v>
      </c>
      <c r="J153" s="14" t="n">
        <f aca="false">(I153/$J$40*10000)+7000</f>
        <v>7629.44</v>
      </c>
      <c r="K153" s="12" t="n">
        <v>2014</v>
      </c>
    </row>
    <row r="154" customFormat="false" ht="15" hidden="false" customHeight="false" outlineLevel="0" collapsed="false">
      <c r="A154" s="5" t="n">
        <v>18</v>
      </c>
      <c r="B154" s="0" t="s">
        <v>508</v>
      </c>
      <c r="C154" s="19" t="n">
        <v>21</v>
      </c>
      <c r="D154" s="0" t="s">
        <v>681</v>
      </c>
      <c r="E154" s="0" t="s">
        <v>568</v>
      </c>
      <c r="F154" s="3" t="n">
        <v>708100</v>
      </c>
      <c r="G154" s="0" t="n">
        <v>37</v>
      </c>
      <c r="H154" s="12" t="n">
        <v>4496</v>
      </c>
      <c r="I154" s="12" t="n">
        <f aca="false">G154*H154</f>
        <v>166352</v>
      </c>
      <c r="J154" s="14" t="n">
        <f aca="false">(I154/$J$40*10000)+7000</f>
        <v>8663.52</v>
      </c>
      <c r="K154" s="12" t="n">
        <v>2014</v>
      </c>
      <c r="L154" s="3" t="n">
        <f aca="false">SUM(I154:I166)</f>
        <v>1186944</v>
      </c>
    </row>
    <row r="155" customFormat="false" ht="15" hidden="false" customHeight="false" outlineLevel="0" collapsed="false">
      <c r="A155" s="5" t="n">
        <v>18</v>
      </c>
      <c r="B155" s="0" t="s">
        <v>508</v>
      </c>
      <c r="C155" s="19" t="n">
        <v>30</v>
      </c>
      <c r="D155" s="0" t="s">
        <v>682</v>
      </c>
      <c r="E155" s="0" t="s">
        <v>564</v>
      </c>
      <c r="F155" s="3" t="n">
        <v>585400</v>
      </c>
      <c r="G155" s="0" t="n">
        <v>33</v>
      </c>
      <c r="H155" s="12" t="n">
        <v>4496</v>
      </c>
      <c r="I155" s="12" t="n">
        <f aca="false">G155*H155</f>
        <v>148368</v>
      </c>
      <c r="J155" s="14" t="n">
        <f aca="false">(I155/$J$40*10000)+7000</f>
        <v>8483.68</v>
      </c>
      <c r="K155" s="12" t="n">
        <v>2014</v>
      </c>
    </row>
    <row r="156" customFormat="false" ht="15" hidden="false" customHeight="false" outlineLevel="0" collapsed="false">
      <c r="A156" s="5" t="n">
        <v>18</v>
      </c>
      <c r="B156" s="0" t="s">
        <v>508</v>
      </c>
      <c r="C156" s="19" t="n">
        <v>50</v>
      </c>
      <c r="D156" s="0" t="s">
        <v>683</v>
      </c>
      <c r="E156" s="0" t="s">
        <v>570</v>
      </c>
      <c r="F156" s="3" t="n">
        <v>349700</v>
      </c>
      <c r="G156" s="0" t="n">
        <v>25</v>
      </c>
      <c r="H156" s="12" t="n">
        <v>4496</v>
      </c>
      <c r="I156" s="12" t="n">
        <f aca="false">G156*H156</f>
        <v>112400</v>
      </c>
      <c r="J156" s="14" t="n">
        <f aca="false">(I156/$J$40*10000)+7000</f>
        <v>8124</v>
      </c>
      <c r="K156" s="12" t="n">
        <v>2014</v>
      </c>
    </row>
    <row r="157" customFormat="false" ht="15" hidden="false" customHeight="false" outlineLevel="0" collapsed="false">
      <c r="A157" s="5" t="n">
        <v>18</v>
      </c>
      <c r="B157" s="0" t="s">
        <v>508</v>
      </c>
      <c r="C157" s="19" t="n">
        <v>64</v>
      </c>
      <c r="D157" s="0" t="s">
        <v>684</v>
      </c>
      <c r="E157" s="0" t="s">
        <v>566</v>
      </c>
      <c r="F157" s="3" t="n">
        <v>259200</v>
      </c>
      <c r="G157" s="0" t="n">
        <v>22</v>
      </c>
      <c r="H157" s="12" t="n">
        <v>4496</v>
      </c>
      <c r="I157" s="12" t="n">
        <f aca="false">G157*H157</f>
        <v>98912</v>
      </c>
      <c r="J157" s="14" t="n">
        <f aca="false">(I157/$J$40*10000)+7000</f>
        <v>7989.12</v>
      </c>
      <c r="K157" s="12" t="n">
        <v>2014</v>
      </c>
    </row>
    <row r="158" customFormat="false" ht="15" hidden="false" customHeight="false" outlineLevel="0" collapsed="false">
      <c r="A158" s="5" t="n">
        <v>18</v>
      </c>
      <c r="B158" s="0" t="s">
        <v>508</v>
      </c>
      <c r="C158" s="19" t="n">
        <v>74</v>
      </c>
      <c r="D158" s="0" t="s">
        <v>685</v>
      </c>
      <c r="E158" s="0" t="s">
        <v>564</v>
      </c>
      <c r="F158" s="3" t="n">
        <v>216400</v>
      </c>
      <c r="G158" s="0" t="n">
        <v>20</v>
      </c>
      <c r="H158" s="12" t="n">
        <v>4496</v>
      </c>
      <c r="I158" s="12" t="n">
        <f aca="false">G158*H158</f>
        <v>89920</v>
      </c>
      <c r="J158" s="14" t="n">
        <f aca="false">(I158/$J$40*10000)+7000</f>
        <v>7899.2</v>
      </c>
      <c r="K158" s="12" t="n">
        <v>2014</v>
      </c>
    </row>
    <row r="159" customFormat="false" ht="15" hidden="false" customHeight="false" outlineLevel="0" collapsed="false">
      <c r="A159" s="5" t="n">
        <v>18</v>
      </c>
      <c r="B159" s="0" t="s">
        <v>508</v>
      </c>
      <c r="C159" s="19" t="n">
        <v>76</v>
      </c>
      <c r="D159" s="0" t="s">
        <v>686</v>
      </c>
      <c r="E159" s="0" t="s">
        <v>568</v>
      </c>
      <c r="F159" s="3" t="n">
        <v>200100</v>
      </c>
      <c r="G159" s="0" t="n">
        <v>19</v>
      </c>
      <c r="H159" s="12" t="n">
        <v>4496</v>
      </c>
      <c r="I159" s="12" t="n">
        <f aca="false">G159*H159</f>
        <v>85424</v>
      </c>
      <c r="J159" s="14" t="n">
        <f aca="false">(I159/$J$40*10000)+7000</f>
        <v>7854.24</v>
      </c>
      <c r="K159" s="12" t="n">
        <v>2014</v>
      </c>
    </row>
    <row r="160" customFormat="false" ht="15" hidden="false" customHeight="false" outlineLevel="0" collapsed="false">
      <c r="A160" s="5" t="n">
        <v>18</v>
      </c>
      <c r="B160" s="0" t="s">
        <v>508</v>
      </c>
      <c r="C160" s="19" t="n">
        <v>84</v>
      </c>
      <c r="D160" s="0" t="s">
        <v>687</v>
      </c>
      <c r="E160" s="0" t="s">
        <v>564</v>
      </c>
      <c r="F160" s="3" t="n">
        <v>171400</v>
      </c>
      <c r="G160" s="0" t="n">
        <v>18</v>
      </c>
      <c r="H160" s="12" t="n">
        <v>4496</v>
      </c>
      <c r="I160" s="12" t="n">
        <f aca="false">G160*H160</f>
        <v>80928</v>
      </c>
      <c r="J160" s="14" t="n">
        <f aca="false">(I160/$J$40*10000)+7000</f>
        <v>7809.28</v>
      </c>
      <c r="K160" s="12" t="n">
        <v>2014</v>
      </c>
    </row>
    <row r="161" customFormat="false" ht="15" hidden="false" customHeight="false" outlineLevel="0" collapsed="false">
      <c r="A161" s="5" t="n">
        <v>18</v>
      </c>
      <c r="B161" s="0" t="s">
        <v>508</v>
      </c>
      <c r="C161" s="19" t="n">
        <v>85</v>
      </c>
      <c r="D161" s="0" t="s">
        <v>688</v>
      </c>
      <c r="E161" s="0" t="s">
        <v>570</v>
      </c>
      <c r="F161" s="3" t="n">
        <v>170700</v>
      </c>
      <c r="G161" s="0" t="n">
        <v>17</v>
      </c>
      <c r="H161" s="12" t="n">
        <v>4496</v>
      </c>
      <c r="I161" s="12" t="n">
        <f aca="false">G161*H161</f>
        <v>76432</v>
      </c>
      <c r="J161" s="14" t="n">
        <f aca="false">(I161/$J$40*10000)+7000</f>
        <v>7764.32</v>
      </c>
      <c r="K161" s="12" t="n">
        <v>2014</v>
      </c>
    </row>
    <row r="162" customFormat="false" ht="15" hidden="false" customHeight="false" outlineLevel="0" collapsed="false">
      <c r="A162" s="5" t="n">
        <v>18</v>
      </c>
      <c r="B162" s="0" t="s">
        <v>508</v>
      </c>
      <c r="C162" s="19" t="n">
        <v>88</v>
      </c>
      <c r="D162" s="0" t="s">
        <v>689</v>
      </c>
      <c r="E162" s="0" t="s">
        <v>570</v>
      </c>
      <c r="F162" s="3" t="n">
        <v>161600</v>
      </c>
      <c r="G162" s="0" t="n">
        <v>17</v>
      </c>
      <c r="H162" s="12" t="n">
        <v>4496</v>
      </c>
      <c r="I162" s="12" t="n">
        <f aca="false">G162*H162</f>
        <v>76432</v>
      </c>
      <c r="J162" s="14" t="n">
        <f aca="false">(I162/$J$40*10000)+7000</f>
        <v>7764.32</v>
      </c>
      <c r="K162" s="12" t="n">
        <v>2014</v>
      </c>
    </row>
    <row r="163" customFormat="false" ht="15" hidden="false" customHeight="false" outlineLevel="0" collapsed="false">
      <c r="A163" s="5" t="n">
        <v>18</v>
      </c>
      <c r="B163" s="0" t="s">
        <v>508</v>
      </c>
      <c r="C163" s="19" t="n">
        <v>112</v>
      </c>
      <c r="D163" s="0" t="s">
        <v>690</v>
      </c>
      <c r="E163" s="0" t="s">
        <v>568</v>
      </c>
      <c r="F163" s="3" t="n">
        <v>122700</v>
      </c>
      <c r="G163" s="0" t="n">
        <v>15</v>
      </c>
      <c r="H163" s="12" t="n">
        <v>4496</v>
      </c>
      <c r="I163" s="12" t="n">
        <f aca="false">G163*H163</f>
        <v>67440</v>
      </c>
      <c r="J163" s="14" t="n">
        <f aca="false">(I163/$J$40*10000)+7000</f>
        <v>7674.4</v>
      </c>
      <c r="K163" s="12" t="n">
        <v>2014</v>
      </c>
    </row>
    <row r="164" customFormat="false" ht="15" hidden="false" customHeight="false" outlineLevel="0" collapsed="false">
      <c r="A164" s="5" t="n">
        <v>18</v>
      </c>
      <c r="B164" s="0" t="s">
        <v>508</v>
      </c>
      <c r="C164" s="19" t="n">
        <v>118</v>
      </c>
      <c r="D164" s="0" t="s">
        <v>691</v>
      </c>
      <c r="E164" s="0" t="s">
        <v>564</v>
      </c>
      <c r="F164" s="3" t="n">
        <v>108000</v>
      </c>
      <c r="G164" s="0" t="n">
        <v>14</v>
      </c>
      <c r="H164" s="12" t="n">
        <v>4496</v>
      </c>
      <c r="I164" s="12" t="n">
        <f aca="false">G164*H164</f>
        <v>62944</v>
      </c>
      <c r="J164" s="14" t="n">
        <f aca="false">(I164/$J$40*10000)+7000</f>
        <v>7629.44</v>
      </c>
      <c r="K164" s="12" t="n">
        <v>2014</v>
      </c>
    </row>
    <row r="165" customFormat="false" ht="15" hidden="false" customHeight="false" outlineLevel="0" collapsed="false">
      <c r="A165" s="5" t="n">
        <v>18</v>
      </c>
      <c r="B165" s="0" t="s">
        <v>508</v>
      </c>
      <c r="C165" s="19" t="n">
        <v>119</v>
      </c>
      <c r="D165" s="0" t="s">
        <v>692</v>
      </c>
      <c r="E165" s="0" t="s">
        <v>566</v>
      </c>
      <c r="F165" s="3" t="n">
        <v>107300</v>
      </c>
      <c r="G165" s="0" t="n">
        <v>14</v>
      </c>
      <c r="H165" s="12" t="n">
        <v>4496</v>
      </c>
      <c r="I165" s="12" t="n">
        <f aca="false">G165*H165</f>
        <v>62944</v>
      </c>
      <c r="J165" s="14" t="n">
        <f aca="false">(I165/$J$40*10000)+7000</f>
        <v>7629.44</v>
      </c>
      <c r="K165" s="12" t="n">
        <v>2014</v>
      </c>
    </row>
    <row r="166" customFormat="false" ht="15" hidden="false" customHeight="false" outlineLevel="0" collapsed="false">
      <c r="A166" s="5" t="n">
        <v>18</v>
      </c>
      <c r="B166" s="0" t="s">
        <v>508</v>
      </c>
      <c r="C166" s="19" t="n">
        <v>122</v>
      </c>
      <c r="D166" s="0" t="s">
        <v>693</v>
      </c>
      <c r="E166" s="0" t="s">
        <v>570</v>
      </c>
      <c r="F166" s="3" t="n">
        <v>103700</v>
      </c>
      <c r="G166" s="0" t="n">
        <v>13</v>
      </c>
      <c r="H166" s="12" t="n">
        <v>4496</v>
      </c>
      <c r="I166" s="12" t="n">
        <f aca="false">G166*H166</f>
        <v>58448</v>
      </c>
      <c r="J166" s="14" t="n">
        <f aca="false">(I166/$J$40*10000)+7000</f>
        <v>7584.48</v>
      </c>
      <c r="K166" s="12" t="n">
        <v>2014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5.70408163265306"/>
    <col collapsed="false" hidden="false" max="2" min="2" style="0" width="6.14795918367347"/>
    <col collapsed="false" hidden="false" max="3" min="3" style="0" width="7.29081632653061"/>
    <col collapsed="false" hidden="false" max="4" min="4" style="0" width="30.4285714285714"/>
    <col collapsed="false" hidden="false" max="5" min="5" style="0" width="6.14795918367347"/>
    <col collapsed="false" hidden="false" max="6" min="6" style="0" width="14.0051020408163"/>
    <col collapsed="false" hidden="false" max="7" min="7" style="0" width="14.8571428571429"/>
    <col collapsed="false" hidden="false" max="8" min="8" style="0" width="10.7091836734694"/>
    <col collapsed="false" hidden="false" max="9" min="9" style="0" width="11.1428571428571"/>
    <col collapsed="false" hidden="false" max="10" min="10" style="0" width="11.2857142857143"/>
    <col collapsed="false" hidden="false" max="1025" min="11" style="0" width="10.7091836734694"/>
  </cols>
  <sheetData>
    <row r="1" customFormat="false" ht="18.75" hidden="false" customHeight="false" outlineLevel="0" collapsed="false"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customFormat="false" ht="15" hidden="false" customHeight="false" outlineLevel="0" collapsed="false">
      <c r="D2" s="0" t="s">
        <v>694</v>
      </c>
      <c r="E2" s="0" t="s">
        <v>695</v>
      </c>
      <c r="F2" s="3" t="n">
        <v>96</v>
      </c>
      <c r="G2" s="3" t="n">
        <v>13013</v>
      </c>
      <c r="H2" s="0" t="n">
        <v>2011</v>
      </c>
    </row>
    <row r="3" customFormat="false" ht="15" hidden="false" customHeight="false" outlineLevel="0" collapsed="false">
      <c r="D3" s="0" t="s">
        <v>696</v>
      </c>
      <c r="E3" s="0" t="s">
        <v>697</v>
      </c>
      <c r="F3" s="3" t="n">
        <v>442</v>
      </c>
      <c r="G3" s="3" t="n">
        <v>81799</v>
      </c>
      <c r="H3" s="0" t="n">
        <v>2011</v>
      </c>
    </row>
    <row r="4" customFormat="false" ht="15" hidden="false" customHeight="false" outlineLevel="0" collapsed="false">
      <c r="D4" s="0" t="s">
        <v>698</v>
      </c>
      <c r="E4" s="0" t="s">
        <v>699</v>
      </c>
      <c r="F4" s="3" t="n">
        <v>193</v>
      </c>
      <c r="G4" s="3" t="n">
        <v>101484</v>
      </c>
      <c r="H4" s="0" t="n">
        <v>2010</v>
      </c>
    </row>
    <row r="5" customFormat="false" ht="15" hidden="false" customHeight="false" outlineLevel="0" collapsed="false">
      <c r="D5" s="0" t="s">
        <v>700</v>
      </c>
      <c r="E5" s="0" t="s">
        <v>701</v>
      </c>
      <c r="F5" s="3" t="n">
        <v>13939</v>
      </c>
      <c r="G5" s="3" t="n">
        <v>353658</v>
      </c>
      <c r="H5" s="0" t="n">
        <v>2010</v>
      </c>
    </row>
    <row r="6" customFormat="false" ht="15" hidden="false" customHeight="false" outlineLevel="0" collapsed="false">
      <c r="D6" s="0" t="s">
        <v>702</v>
      </c>
      <c r="E6" s="0" t="s">
        <v>703</v>
      </c>
      <c r="F6" s="3" t="n">
        <v>430</v>
      </c>
      <c r="G6" s="3" t="n">
        <v>277821</v>
      </c>
      <c r="H6" s="0" t="n">
        <v>2010</v>
      </c>
    </row>
    <row r="7" customFormat="false" ht="15" hidden="false" customHeight="false" outlineLevel="0" collapsed="false">
      <c r="D7" s="0" t="s">
        <v>704</v>
      </c>
      <c r="E7" s="0" t="s">
        <v>705</v>
      </c>
      <c r="F7" s="3" t="n">
        <v>22965</v>
      </c>
      <c r="G7" s="3" t="n">
        <v>312971</v>
      </c>
      <c r="H7" s="0" t="n">
        <v>2010</v>
      </c>
    </row>
    <row r="8" customFormat="false" ht="15" hidden="false" customHeight="false" outlineLevel="0" collapsed="false">
      <c r="D8" s="0" t="s">
        <v>706</v>
      </c>
      <c r="E8" s="0" t="s">
        <v>707</v>
      </c>
      <c r="F8" s="3" t="n">
        <v>322</v>
      </c>
      <c r="G8" s="7" t="n">
        <v>26000</v>
      </c>
    </row>
    <row r="9" customFormat="false" ht="15" hidden="false" customHeight="false" outlineLevel="0" collapsed="false">
      <c r="D9" s="0" t="s">
        <v>708</v>
      </c>
      <c r="E9" s="0" t="s">
        <v>542</v>
      </c>
      <c r="F9" s="3" t="n">
        <v>1141748</v>
      </c>
      <c r="G9" s="3" t="n">
        <v>41468384</v>
      </c>
      <c r="H9" s="0" t="n">
        <v>2005</v>
      </c>
    </row>
    <row r="10" customFormat="false" ht="15" hidden="false" customHeight="false" outlineLevel="0" collapsed="false">
      <c r="D10" s="0" t="s">
        <v>709</v>
      </c>
      <c r="E10" s="0" t="s">
        <v>710</v>
      </c>
      <c r="F10" s="3" t="n">
        <v>51100</v>
      </c>
      <c r="G10" s="3" t="n">
        <v>4301712</v>
      </c>
      <c r="H10" s="0" t="n">
        <v>2011</v>
      </c>
    </row>
    <row r="11" customFormat="false" ht="15" hidden="false" customHeight="false" outlineLevel="0" collapsed="false">
      <c r="D11" s="0" t="s">
        <v>711</v>
      </c>
      <c r="E11" s="0" t="s">
        <v>712</v>
      </c>
      <c r="F11" s="3" t="n">
        <v>109884</v>
      </c>
      <c r="G11" s="3" t="n">
        <v>11167325</v>
      </c>
      <c r="H11" s="0" t="n">
        <v>2012</v>
      </c>
    </row>
    <row r="12" customFormat="false" ht="15" hidden="false" customHeight="false" outlineLevel="0" collapsed="false">
      <c r="D12" s="0" t="s">
        <v>713</v>
      </c>
      <c r="E12" s="0" t="s">
        <v>714</v>
      </c>
      <c r="F12" s="3" t="n">
        <v>444</v>
      </c>
      <c r="G12" s="3" t="n">
        <v>150563</v>
      </c>
      <c r="H12" s="0" t="n">
        <v>2011</v>
      </c>
    </row>
    <row r="13" customFormat="false" ht="15" hidden="false" customHeight="false" outlineLevel="0" collapsed="false">
      <c r="D13" s="0" t="s">
        <v>715</v>
      </c>
      <c r="E13" s="0" t="s">
        <v>716</v>
      </c>
      <c r="F13" s="3" t="n">
        <v>739</v>
      </c>
      <c r="G13" s="3" t="n">
        <v>71293</v>
      </c>
      <c r="H13" s="0" t="n">
        <v>2011</v>
      </c>
    </row>
    <row r="14" customFormat="false" ht="15" hidden="false" customHeight="false" outlineLevel="0" collapsed="false">
      <c r="D14" s="0" t="s">
        <v>717</v>
      </c>
      <c r="E14" s="0" t="s">
        <v>718</v>
      </c>
      <c r="F14" s="3" t="n">
        <v>21040</v>
      </c>
      <c r="G14" s="3" t="n">
        <v>5744113</v>
      </c>
      <c r="H14" s="0" t="n">
        <v>2007</v>
      </c>
    </row>
    <row r="15" customFormat="false" ht="15" hidden="false" customHeight="false" outlineLevel="0" collapsed="false">
      <c r="D15" s="0" t="s">
        <v>719</v>
      </c>
      <c r="E15" s="0" t="s">
        <v>720</v>
      </c>
      <c r="F15" s="3" t="n">
        <v>344</v>
      </c>
      <c r="G15" s="3" t="n">
        <v>100895</v>
      </c>
      <c r="H15" s="0" t="n">
        <v>2001</v>
      </c>
    </row>
    <row r="16" customFormat="false" ht="15" hidden="false" customHeight="false" outlineLevel="0" collapsed="false">
      <c r="D16" s="0" t="s">
        <v>721</v>
      </c>
      <c r="E16" s="0" t="s">
        <v>722</v>
      </c>
      <c r="F16" s="3" t="n">
        <v>1630</v>
      </c>
      <c r="G16" s="3" t="n">
        <v>386566</v>
      </c>
      <c r="H16" s="0" t="n">
        <v>2012</v>
      </c>
    </row>
    <row r="17" customFormat="false" ht="15" hidden="false" customHeight="false" outlineLevel="0" collapsed="false">
      <c r="D17" s="0" t="s">
        <v>723</v>
      </c>
      <c r="E17" s="0" t="s">
        <v>724</v>
      </c>
      <c r="F17" s="3" t="n">
        <v>108889</v>
      </c>
      <c r="G17" s="3" t="n">
        <v>11237198</v>
      </c>
      <c r="H17" s="0" t="n">
        <v>2012</v>
      </c>
    </row>
    <row r="18" customFormat="false" ht="15" hidden="false" customHeight="false" outlineLevel="0" collapsed="false">
      <c r="D18" s="0" t="s">
        <v>725</v>
      </c>
      <c r="E18" s="0" t="s">
        <v>726</v>
      </c>
      <c r="F18" s="3" t="n">
        <v>86504</v>
      </c>
      <c r="G18" s="3" t="n">
        <v>157213</v>
      </c>
      <c r="H18" s="0" t="n">
        <v>2012</v>
      </c>
    </row>
    <row r="19" customFormat="false" ht="15" hidden="false" customHeight="false" outlineLevel="0" collapsed="false">
      <c r="D19" s="0" t="s">
        <v>727</v>
      </c>
      <c r="E19" s="0" t="s">
        <v>728</v>
      </c>
      <c r="F19" s="3" t="n">
        <v>214999</v>
      </c>
      <c r="G19" s="3" t="n">
        <v>747884</v>
      </c>
      <c r="H19" s="0" t="n">
        <v>2012</v>
      </c>
    </row>
    <row r="20" customFormat="false" ht="15" hidden="false" customHeight="false" outlineLevel="0" collapsed="false">
      <c r="D20" s="0" t="s">
        <v>729</v>
      </c>
      <c r="E20" s="0" t="s">
        <v>730</v>
      </c>
      <c r="F20" s="3" t="n">
        <v>27065</v>
      </c>
      <c r="G20" s="3" t="n">
        <v>7929048</v>
      </c>
      <c r="H20" s="0" t="n">
        <v>2003</v>
      </c>
    </row>
    <row r="21" customFormat="false" ht="15" hidden="false" customHeight="false" outlineLevel="0" collapsed="false">
      <c r="D21" s="0" t="s">
        <v>731</v>
      </c>
      <c r="E21" s="0" t="s">
        <v>732</v>
      </c>
      <c r="F21" s="3" t="n">
        <v>112088</v>
      </c>
      <c r="G21" s="3" t="n">
        <v>6076885</v>
      </c>
      <c r="H21" s="0" t="n">
        <v>2001</v>
      </c>
    </row>
    <row r="22" customFormat="false" ht="15" hidden="false" customHeight="false" outlineLevel="0" collapsed="false">
      <c r="D22" s="0" t="s">
        <v>733</v>
      </c>
      <c r="E22" s="0" t="s">
        <v>734</v>
      </c>
      <c r="F22" s="3" t="n">
        <v>259</v>
      </c>
      <c r="G22" s="3" t="n">
        <v>55036</v>
      </c>
      <c r="H22" s="0" t="n">
        <v>2010</v>
      </c>
    </row>
    <row r="23" customFormat="false" ht="15" hidden="false" customHeight="false" outlineLevel="0" collapsed="false">
      <c r="D23" s="0" t="s">
        <v>735</v>
      </c>
      <c r="E23" s="0" t="s">
        <v>736</v>
      </c>
      <c r="F23" s="3" t="n">
        <v>497</v>
      </c>
      <c r="G23" s="3" t="n">
        <v>31458</v>
      </c>
      <c r="H23" s="20" t="n">
        <v>2012</v>
      </c>
    </row>
    <row r="24" customFormat="false" ht="15" hidden="false" customHeight="false" outlineLevel="0" collapsed="false">
      <c r="D24" s="0" t="s">
        <v>737</v>
      </c>
      <c r="E24" s="0" t="s">
        <v>738</v>
      </c>
      <c r="F24" s="3" t="n">
        <v>348</v>
      </c>
      <c r="G24" s="3" t="n">
        <v>106405</v>
      </c>
      <c r="H24" s="0" t="n">
        <v>2010</v>
      </c>
    </row>
    <row r="25" customFormat="false" ht="15" hidden="false" customHeight="false" outlineLevel="0" collapsed="false">
      <c r="D25" s="0" t="s">
        <v>739</v>
      </c>
      <c r="E25" s="0" t="s">
        <v>740</v>
      </c>
      <c r="F25" s="3" t="n">
        <v>151</v>
      </c>
      <c r="G25" s="3" t="n">
        <v>23161</v>
      </c>
      <c r="H25" s="0" t="n">
        <v>2001</v>
      </c>
    </row>
    <row r="26" customFormat="false" ht="15" hidden="false" customHeight="false" outlineLevel="0" collapsed="false">
      <c r="D26" s="0" t="s">
        <v>741</v>
      </c>
      <c r="E26" s="0" t="s">
        <v>742</v>
      </c>
      <c r="F26" s="3" t="n">
        <v>10991</v>
      </c>
      <c r="G26" s="3" t="n">
        <v>2697983</v>
      </c>
      <c r="H26" s="0" t="n">
        <v>2011</v>
      </c>
    </row>
    <row r="27" customFormat="false" ht="15" hidden="false" customHeight="false" outlineLevel="0" collapsed="false">
      <c r="D27" s="0" t="s">
        <v>743</v>
      </c>
      <c r="E27" s="0" t="s">
        <v>744</v>
      </c>
      <c r="F27" s="3" t="n">
        <v>1128</v>
      </c>
      <c r="G27" s="3" t="n">
        <v>381427</v>
      </c>
      <c r="H27" s="0" t="n">
        <v>1999</v>
      </c>
    </row>
    <row r="28" customFormat="false" ht="15" hidden="false" customHeight="false" outlineLevel="0" collapsed="false">
      <c r="D28" s="0" t="s">
        <v>745</v>
      </c>
      <c r="E28" s="0" t="s">
        <v>746</v>
      </c>
      <c r="F28" s="3" t="n">
        <v>102</v>
      </c>
      <c r="G28" s="3" t="n">
        <v>4922</v>
      </c>
      <c r="H28" s="0" t="n">
        <v>2011</v>
      </c>
    </row>
    <row r="29" customFormat="false" ht="15" hidden="false" customHeight="false" outlineLevel="0" collapsed="false">
      <c r="D29" s="0" t="s">
        <v>747</v>
      </c>
      <c r="E29" s="0" t="s">
        <v>748</v>
      </c>
      <c r="F29" s="3" t="n">
        <v>121428</v>
      </c>
      <c r="G29" s="3" t="n">
        <v>5142098</v>
      </c>
      <c r="H29" s="0" t="n">
        <v>2005</v>
      </c>
    </row>
    <row r="30" customFormat="false" ht="15" hidden="false" customHeight="false" outlineLevel="0" collapsed="false">
      <c r="D30" s="0" t="s">
        <v>749</v>
      </c>
      <c r="E30" s="0" t="s">
        <v>750</v>
      </c>
      <c r="F30" s="3" t="n">
        <v>74177</v>
      </c>
      <c r="G30" s="3" t="n">
        <v>3405613</v>
      </c>
      <c r="H30" s="0" t="n">
        <v>2010</v>
      </c>
    </row>
    <row r="31" customFormat="false" ht="15" hidden="false" customHeight="false" outlineLevel="0" collapsed="false">
      <c r="D31" s="0" t="s">
        <v>751</v>
      </c>
      <c r="E31" s="0" t="s">
        <v>752</v>
      </c>
      <c r="F31" s="3" t="n">
        <v>8868</v>
      </c>
      <c r="G31" s="3" t="n">
        <v>3725789</v>
      </c>
      <c r="H31" s="0" t="n">
        <v>2010</v>
      </c>
    </row>
    <row r="32" customFormat="false" ht="15" hidden="false" customHeight="false" outlineLevel="0" collapsed="false">
      <c r="D32" s="0" t="s">
        <v>753</v>
      </c>
      <c r="E32" s="0" t="s">
        <v>754</v>
      </c>
      <c r="F32" s="3" t="n">
        <v>48671</v>
      </c>
      <c r="G32" s="3" t="n">
        <v>9445281</v>
      </c>
      <c r="H32" s="0" t="n">
        <v>2010</v>
      </c>
    </row>
    <row r="33" customFormat="false" ht="15" hidden="false" customHeight="false" outlineLevel="0" collapsed="false">
      <c r="D33" s="0" t="s">
        <v>755</v>
      </c>
      <c r="E33" s="0" t="s">
        <v>756</v>
      </c>
      <c r="F33" s="3" t="n">
        <v>21</v>
      </c>
      <c r="G33" s="3" t="n">
        <v>9072</v>
      </c>
      <c r="H33" s="20" t="n">
        <v>2010</v>
      </c>
    </row>
    <row r="34" customFormat="false" ht="15" hidden="false" customHeight="false" outlineLevel="0" collapsed="false">
      <c r="D34" s="0" t="s">
        <v>757</v>
      </c>
      <c r="E34" s="0" t="s">
        <v>758</v>
      </c>
      <c r="F34" s="3" t="n">
        <v>270</v>
      </c>
      <c r="G34" s="3" t="n">
        <v>46111</v>
      </c>
      <c r="H34" s="0" t="n">
        <v>2001</v>
      </c>
    </row>
    <row r="35" customFormat="false" ht="15" hidden="false" customHeight="false" outlineLevel="0" collapsed="false">
      <c r="D35" s="0" t="s">
        <v>759</v>
      </c>
      <c r="E35" s="0" t="s">
        <v>760</v>
      </c>
      <c r="F35" s="3" t="n">
        <v>54</v>
      </c>
      <c r="G35" s="3" t="n">
        <v>37630</v>
      </c>
      <c r="H35" s="20" t="n">
        <v>2010</v>
      </c>
    </row>
    <row r="36" customFormat="false" ht="15" hidden="false" customHeight="false" outlineLevel="0" collapsed="false">
      <c r="D36" s="0" t="s">
        <v>761</v>
      </c>
      <c r="E36" s="0" t="s">
        <v>762</v>
      </c>
      <c r="F36" s="3" t="n">
        <v>389</v>
      </c>
      <c r="G36" s="3" t="n">
        <v>109991</v>
      </c>
      <c r="H36" s="0" t="n">
        <v>2011</v>
      </c>
    </row>
    <row r="37" customFormat="false" ht="15" hidden="false" customHeight="false" outlineLevel="0" collapsed="false">
      <c r="D37" s="0" t="s">
        <v>763</v>
      </c>
      <c r="E37" s="0" t="s">
        <v>764</v>
      </c>
      <c r="F37" s="3" t="n">
        <v>617</v>
      </c>
      <c r="G37" s="3" t="n">
        <v>165595</v>
      </c>
      <c r="H37" s="0" t="n">
        <v>2010</v>
      </c>
    </row>
    <row r="38" customFormat="false" ht="15" hidden="false" customHeight="false" outlineLevel="0" collapsed="false">
      <c r="D38" s="0" t="s">
        <v>765</v>
      </c>
      <c r="E38" s="0" t="s">
        <v>766</v>
      </c>
      <c r="F38" s="3" t="n">
        <v>34</v>
      </c>
      <c r="G38" s="3" t="n">
        <v>37429</v>
      </c>
      <c r="H38" s="20" t="n">
        <v>2010</v>
      </c>
    </row>
    <row r="39" customFormat="false" ht="15" hidden="false" customHeight="false" outlineLevel="0" collapsed="false">
      <c r="D39" s="0" t="s">
        <v>767</v>
      </c>
      <c r="E39" s="0" t="s">
        <v>768</v>
      </c>
      <c r="F39" s="3" t="n">
        <v>163820</v>
      </c>
      <c r="G39" s="3" t="n">
        <v>541638</v>
      </c>
      <c r="H39" s="0" t="n">
        <v>2012</v>
      </c>
    </row>
    <row r="40" customFormat="false" ht="15" hidden="false" customHeight="false" outlineLevel="0" collapsed="false">
      <c r="D40" s="0" t="s">
        <v>769</v>
      </c>
      <c r="E40" s="0" t="s">
        <v>770</v>
      </c>
      <c r="F40" s="3" t="n">
        <v>497</v>
      </c>
      <c r="G40" s="3" t="n">
        <v>1326019</v>
      </c>
      <c r="H40" s="0" t="n">
        <v>2011</v>
      </c>
    </row>
    <row r="41" customFormat="false" ht="15" hidden="false" customHeight="false" outlineLevel="0" collapsed="false">
      <c r="D41" s="0" t="s">
        <v>771</v>
      </c>
      <c r="E41" s="0" t="s">
        <v>772</v>
      </c>
      <c r="F41" s="3" t="n">
        <v>916445</v>
      </c>
      <c r="G41" s="3" t="n">
        <v>28946011</v>
      </c>
      <c r="H41" s="0" t="n">
        <v>2011</v>
      </c>
    </row>
    <row r="42" customFormat="false" ht="15" hidden="false" customHeight="false" outlineLevel="0" collapsed="false">
      <c r="F42" s="21"/>
      <c r="G42" s="3"/>
      <c r="H42" s="20"/>
    </row>
    <row r="44" customFormat="false" ht="18.75" hidden="false" customHeight="false" outlineLevel="0" collapsed="false">
      <c r="B44" s="2" t="s">
        <v>27</v>
      </c>
      <c r="C44" s="2" t="s">
        <v>13</v>
      </c>
      <c r="D44" s="2" t="s">
        <v>28</v>
      </c>
      <c r="E44" s="2" t="s">
        <v>13</v>
      </c>
      <c r="F44" s="2" t="s">
        <v>14</v>
      </c>
      <c r="G44" s="2" t="s">
        <v>15</v>
      </c>
      <c r="H44" s="2" t="s">
        <v>29</v>
      </c>
      <c r="I44" s="2" t="s">
        <v>30</v>
      </c>
    </row>
    <row r="45" customFormat="false" ht="15" hidden="false" customHeight="false" outlineLevel="0" collapsed="false">
      <c r="B45" s="6" t="n">
        <v>19</v>
      </c>
      <c r="C45" s="4" t="s">
        <v>705</v>
      </c>
      <c r="D45" s="4" t="s">
        <v>704</v>
      </c>
      <c r="E45" s="4"/>
      <c r="F45" s="7" t="n">
        <v>22965</v>
      </c>
      <c r="G45" s="7" t="n">
        <v>312971</v>
      </c>
      <c r="H45" s="3" t="n">
        <f aca="false">SUM(F45:F46)</f>
        <v>131854</v>
      </c>
      <c r="I45" s="3" t="n">
        <f aca="false">SUM(G45:G46)</f>
        <v>11550169</v>
      </c>
    </row>
    <row r="46" customFormat="false" ht="15" hidden="false" customHeight="false" outlineLevel="0" collapsed="false">
      <c r="B46" s="5" t="n">
        <v>19</v>
      </c>
      <c r="C46" s="0" t="s">
        <v>724</v>
      </c>
      <c r="D46" s="0" t="s">
        <v>723</v>
      </c>
      <c r="F46" s="3" t="n">
        <v>108889</v>
      </c>
      <c r="G46" s="3" t="n">
        <v>11237198</v>
      </c>
    </row>
    <row r="47" customFormat="false" ht="15" hidden="false" customHeight="false" outlineLevel="0" collapsed="false">
      <c r="B47" s="5" t="n">
        <v>20</v>
      </c>
      <c r="C47" s="0" t="s">
        <v>732</v>
      </c>
      <c r="D47" s="0" t="s">
        <v>731</v>
      </c>
      <c r="F47" s="3" t="n">
        <v>112088</v>
      </c>
      <c r="G47" s="3" t="n">
        <v>6076885</v>
      </c>
      <c r="H47" s="3" t="n">
        <f aca="false">SUM(F47:F48)</f>
        <v>133128</v>
      </c>
      <c r="I47" s="3" t="n">
        <f aca="false">SUM(G47:G48)</f>
        <v>11820998</v>
      </c>
    </row>
    <row r="48" customFormat="false" ht="15" hidden="false" customHeight="false" outlineLevel="0" collapsed="false">
      <c r="B48" s="5" t="n">
        <v>20</v>
      </c>
      <c r="C48" s="0" t="s">
        <v>718</v>
      </c>
      <c r="D48" s="0" t="s">
        <v>717</v>
      </c>
      <c r="F48" s="3" t="n">
        <v>21040</v>
      </c>
      <c r="G48" s="3" t="n">
        <v>5744113</v>
      </c>
      <c r="H48" s="3"/>
      <c r="I48" s="3"/>
    </row>
    <row r="49" customFormat="false" ht="15" hidden="false" customHeight="false" outlineLevel="0" collapsed="false">
      <c r="B49" s="6" t="n">
        <v>21</v>
      </c>
      <c r="C49" s="4" t="s">
        <v>542</v>
      </c>
      <c r="D49" s="4" t="s">
        <v>773</v>
      </c>
      <c r="E49" s="4" t="s">
        <v>774</v>
      </c>
      <c r="F49" s="7" t="n">
        <v>44</v>
      </c>
      <c r="G49" s="7" t="n">
        <v>70554</v>
      </c>
      <c r="H49" s="3" t="n">
        <f aca="false">SUM(F49:F52)</f>
        <v>246749</v>
      </c>
      <c r="I49" s="3" t="n">
        <f aca="false">SUM(G49:G52)</f>
        <v>12919977</v>
      </c>
    </row>
    <row r="50" customFormat="false" ht="15" hidden="false" customHeight="false" outlineLevel="0" collapsed="false">
      <c r="B50" s="5" t="n">
        <v>21</v>
      </c>
      <c r="C50" s="0" t="s">
        <v>710</v>
      </c>
      <c r="D50" s="0" t="s">
        <v>709</v>
      </c>
      <c r="F50" s="3" t="n">
        <v>51100</v>
      </c>
      <c r="G50" s="3" t="n">
        <v>4301712</v>
      </c>
      <c r="H50" s="3"/>
      <c r="I50" s="3"/>
    </row>
    <row r="51" customFormat="false" ht="15" hidden="false" customHeight="false" outlineLevel="0" collapsed="false">
      <c r="B51" s="5" t="n">
        <v>21</v>
      </c>
      <c r="C51" s="0" t="s">
        <v>748</v>
      </c>
      <c r="D51" s="0" t="s">
        <v>747</v>
      </c>
      <c r="F51" s="3" t="n">
        <v>121428</v>
      </c>
      <c r="G51" s="3" t="n">
        <v>5142098</v>
      </c>
      <c r="H51" s="3"/>
      <c r="I51" s="3"/>
    </row>
    <row r="52" customFormat="false" ht="15" hidden="false" customHeight="false" outlineLevel="0" collapsed="false">
      <c r="B52" s="5" t="n">
        <v>21</v>
      </c>
      <c r="C52" s="0" t="s">
        <v>750</v>
      </c>
      <c r="D52" s="0" t="s">
        <v>749</v>
      </c>
      <c r="F52" s="3" t="n">
        <v>74177</v>
      </c>
      <c r="G52" s="3" t="n">
        <v>3405613</v>
      </c>
      <c r="H52" s="3"/>
      <c r="I52" s="3"/>
    </row>
    <row r="53" customFormat="false" ht="15" hidden="false" customHeight="false" outlineLevel="0" collapsed="false">
      <c r="B53" s="5" t="n">
        <v>34</v>
      </c>
      <c r="C53" s="0" t="s">
        <v>701</v>
      </c>
      <c r="D53" s="0" t="s">
        <v>700</v>
      </c>
      <c r="F53" s="3" t="n">
        <v>13939</v>
      </c>
      <c r="G53" s="3" t="n">
        <v>353658</v>
      </c>
      <c r="H53" s="3" t="n">
        <f aca="false">SUM(F53:F55)</f>
        <v>124320</v>
      </c>
      <c r="I53" s="3" t="n">
        <f aca="false">SUM(G53:G55)</f>
        <v>11552441</v>
      </c>
    </row>
    <row r="54" customFormat="false" ht="15" hidden="false" customHeight="false" outlineLevel="0" collapsed="false">
      <c r="B54" s="5" t="n">
        <v>34</v>
      </c>
      <c r="C54" s="0" t="s">
        <v>712</v>
      </c>
      <c r="D54" s="0" t="s">
        <v>711</v>
      </c>
      <c r="F54" s="3" t="n">
        <v>109884</v>
      </c>
      <c r="G54" s="3" t="n">
        <v>11167325</v>
      </c>
      <c r="H54" s="3"/>
      <c r="I54" s="3"/>
    </row>
    <row r="55" customFormat="false" ht="15" hidden="false" customHeight="false" outlineLevel="0" collapsed="false">
      <c r="B55" s="6" t="n">
        <v>34</v>
      </c>
      <c r="C55" s="4" t="s">
        <v>736</v>
      </c>
      <c r="D55" s="4" t="s">
        <v>735</v>
      </c>
      <c r="E55" s="4"/>
      <c r="F55" s="7" t="n">
        <v>497</v>
      </c>
      <c r="G55" s="7" t="n">
        <v>31458</v>
      </c>
      <c r="H55" s="3"/>
      <c r="I55" s="3"/>
    </row>
    <row r="56" customFormat="false" ht="15" hidden="false" customHeight="false" outlineLevel="0" collapsed="false">
      <c r="B56" s="6" t="n">
        <v>35</v>
      </c>
      <c r="C56" s="4" t="s">
        <v>734</v>
      </c>
      <c r="D56" s="4" t="s">
        <v>733</v>
      </c>
      <c r="E56" s="4"/>
      <c r="F56" s="7" t="n">
        <v>259</v>
      </c>
      <c r="G56" s="7" t="n">
        <v>55036</v>
      </c>
      <c r="H56" s="3" t="n">
        <f aca="false">SUM(F56:F58)</f>
        <v>38315</v>
      </c>
      <c r="I56" s="3" t="n">
        <f aca="false">SUM(G56:G58)</f>
        <v>10682067</v>
      </c>
    </row>
    <row r="57" customFormat="false" ht="15" hidden="false" customHeight="false" outlineLevel="0" collapsed="false">
      <c r="B57" s="5" t="n">
        <v>35</v>
      </c>
      <c r="C57" s="0" t="s">
        <v>730</v>
      </c>
      <c r="D57" s="0" t="s">
        <v>729</v>
      </c>
      <c r="F57" s="3" t="n">
        <v>27065</v>
      </c>
      <c r="G57" s="3" t="n">
        <v>7929048</v>
      </c>
      <c r="H57" s="3"/>
      <c r="I57" s="3"/>
    </row>
    <row r="58" customFormat="false" ht="15" hidden="false" customHeight="false" outlineLevel="0" collapsed="false">
      <c r="B58" s="5" t="n">
        <v>35</v>
      </c>
      <c r="C58" s="0" t="s">
        <v>742</v>
      </c>
      <c r="D58" s="0" t="s">
        <v>741</v>
      </c>
      <c r="F58" s="3" t="n">
        <v>10991</v>
      </c>
      <c r="G58" s="3" t="n">
        <v>2697983</v>
      </c>
      <c r="H58" s="3"/>
      <c r="I58" s="3"/>
    </row>
    <row r="59" customFormat="false" ht="15" hidden="false" customHeight="false" outlineLevel="0" collapsed="false">
      <c r="B59" s="5" t="n">
        <v>36</v>
      </c>
      <c r="C59" s="0" t="s">
        <v>542</v>
      </c>
      <c r="D59" s="0" t="s">
        <v>775</v>
      </c>
      <c r="E59" s="0" t="s">
        <v>776</v>
      </c>
      <c r="F59" s="3" t="n">
        <v>3388</v>
      </c>
      <c r="G59" s="3" t="n">
        <v>2166156</v>
      </c>
      <c r="H59" s="3" t="n">
        <f aca="false">SUM(F59:F67)</f>
        <v>184439</v>
      </c>
      <c r="I59" s="3" t="n">
        <f aca="false">SUM(G59:G67)</f>
        <v>12221623</v>
      </c>
    </row>
    <row r="60" customFormat="false" ht="15" hidden="false" customHeight="false" outlineLevel="0" collapsed="false">
      <c r="B60" s="5" t="n">
        <v>36</v>
      </c>
      <c r="C60" s="0" t="s">
        <v>542</v>
      </c>
      <c r="D60" s="0" t="s">
        <v>777</v>
      </c>
      <c r="E60" s="0" t="s">
        <v>778</v>
      </c>
      <c r="F60" s="3" t="n">
        <v>25978</v>
      </c>
      <c r="G60" s="3" t="n">
        <v>1878993</v>
      </c>
      <c r="H60" s="3"/>
      <c r="I60" s="3"/>
    </row>
    <row r="61" customFormat="false" ht="15" hidden="false" customHeight="false" outlineLevel="0" collapsed="false">
      <c r="B61" s="5" t="n">
        <v>36</v>
      </c>
      <c r="C61" s="0" t="s">
        <v>542</v>
      </c>
      <c r="D61" s="0" t="s">
        <v>779</v>
      </c>
      <c r="E61" s="0" t="s">
        <v>780</v>
      </c>
      <c r="F61" s="3" t="n">
        <v>22905</v>
      </c>
      <c r="G61" s="3" t="n">
        <v>903279</v>
      </c>
      <c r="H61" s="3"/>
      <c r="I61" s="3"/>
    </row>
    <row r="62" customFormat="false" ht="15" hidden="false" customHeight="false" outlineLevel="0" collapsed="false">
      <c r="B62" s="5" t="n">
        <v>36</v>
      </c>
      <c r="C62" s="0" t="s">
        <v>542</v>
      </c>
      <c r="D62" s="0" t="s">
        <v>781</v>
      </c>
      <c r="E62" s="0" t="s">
        <v>782</v>
      </c>
      <c r="F62" s="3" t="n">
        <v>25020</v>
      </c>
      <c r="G62" s="3" t="n">
        <v>1467929</v>
      </c>
      <c r="H62" s="3"/>
      <c r="I62" s="3"/>
    </row>
    <row r="63" customFormat="false" ht="15" hidden="false" customHeight="false" outlineLevel="0" collapsed="false">
      <c r="B63" s="5" t="n">
        <v>36</v>
      </c>
      <c r="C63" s="0" t="s">
        <v>542</v>
      </c>
      <c r="D63" s="0" t="s">
        <v>783</v>
      </c>
      <c r="E63" s="0" t="s">
        <v>784</v>
      </c>
      <c r="F63" s="3" t="n">
        <v>20848</v>
      </c>
      <c r="G63" s="3" t="n">
        <v>681575</v>
      </c>
      <c r="H63" s="3"/>
      <c r="I63" s="3"/>
    </row>
    <row r="64" customFormat="false" ht="15" hidden="false" customHeight="false" outlineLevel="0" collapsed="false">
      <c r="B64" s="5" t="n">
        <v>36</v>
      </c>
      <c r="C64" s="0" t="s">
        <v>542</v>
      </c>
      <c r="D64" s="0" t="s">
        <v>785</v>
      </c>
      <c r="E64" s="0" t="s">
        <v>786</v>
      </c>
      <c r="F64" s="3" t="n">
        <v>23188</v>
      </c>
      <c r="G64" s="3" t="n">
        <v>1149917</v>
      </c>
      <c r="H64" s="3"/>
      <c r="I64" s="3"/>
    </row>
    <row r="65" customFormat="false" ht="15" hidden="false" customHeight="false" outlineLevel="0" collapsed="false">
      <c r="B65" s="5" t="n">
        <v>36</v>
      </c>
      <c r="C65" s="0" t="s">
        <v>542</v>
      </c>
      <c r="D65" s="0" t="s">
        <v>787</v>
      </c>
      <c r="E65" s="0" t="s">
        <v>788</v>
      </c>
      <c r="F65" s="3" t="n">
        <v>21658</v>
      </c>
      <c r="G65" s="3" t="n">
        <v>1243975</v>
      </c>
      <c r="H65" s="3"/>
      <c r="I65" s="3"/>
    </row>
    <row r="66" customFormat="false" ht="15" hidden="false" customHeight="false" outlineLevel="0" collapsed="false">
      <c r="B66" s="5" t="n">
        <v>36</v>
      </c>
      <c r="C66" s="0" t="s">
        <v>542</v>
      </c>
      <c r="D66" s="0" t="s">
        <v>789</v>
      </c>
      <c r="E66" s="0" t="s">
        <v>790</v>
      </c>
      <c r="F66" s="3" t="n">
        <v>30537</v>
      </c>
      <c r="G66" s="3" t="n">
        <v>1957789</v>
      </c>
      <c r="H66" s="3"/>
      <c r="I66" s="3"/>
    </row>
    <row r="67" customFormat="false" ht="15" hidden="false" customHeight="false" outlineLevel="0" collapsed="false">
      <c r="B67" s="5" t="n">
        <v>36</v>
      </c>
      <c r="C67" s="0" t="s">
        <v>542</v>
      </c>
      <c r="D67" s="0" t="s">
        <v>791</v>
      </c>
      <c r="E67" s="0" t="s">
        <v>792</v>
      </c>
      <c r="F67" s="3" t="n">
        <v>10917</v>
      </c>
      <c r="G67" s="3" t="n">
        <v>772010</v>
      </c>
      <c r="H67" s="3"/>
      <c r="I67" s="3"/>
    </row>
    <row r="68" customFormat="false" ht="15" hidden="false" customHeight="false" outlineLevel="0" collapsed="false">
      <c r="B68" s="5" t="n">
        <v>37</v>
      </c>
      <c r="C68" s="0" t="s">
        <v>542</v>
      </c>
      <c r="D68" s="0" t="s">
        <v>793</v>
      </c>
      <c r="E68" s="0" t="s">
        <v>794</v>
      </c>
      <c r="F68" s="3" t="n">
        <v>63612</v>
      </c>
      <c r="G68" s="3" t="n">
        <v>5682276</v>
      </c>
      <c r="H68" s="3" t="n">
        <f aca="false">SUM(F68:F73)</f>
        <v>198998</v>
      </c>
      <c r="I68" s="3" t="n">
        <f aca="false">SUM(G68:G73)</f>
        <v>14006133</v>
      </c>
    </row>
    <row r="69" customFormat="false" ht="15" hidden="false" customHeight="false" outlineLevel="0" collapsed="false">
      <c r="B69" s="5" t="n">
        <v>37</v>
      </c>
      <c r="C69" s="0" t="s">
        <v>542</v>
      </c>
      <c r="D69" s="0" t="s">
        <v>795</v>
      </c>
      <c r="E69" s="0" t="s">
        <v>796</v>
      </c>
      <c r="F69" s="3" t="n">
        <v>29308</v>
      </c>
      <c r="G69" s="3" t="n">
        <v>1268937</v>
      </c>
      <c r="H69" s="3"/>
      <c r="I69" s="3"/>
    </row>
    <row r="70" customFormat="false" ht="15" hidden="false" customHeight="false" outlineLevel="0" collapsed="false">
      <c r="B70" s="5" t="n">
        <v>37</v>
      </c>
      <c r="C70" s="0" t="s">
        <v>542</v>
      </c>
      <c r="D70" s="0" t="s">
        <v>797</v>
      </c>
      <c r="E70" s="0" t="s">
        <v>798</v>
      </c>
      <c r="F70" s="3" t="n">
        <v>46530</v>
      </c>
      <c r="G70" s="3" t="n">
        <v>454030</v>
      </c>
      <c r="H70" s="3"/>
      <c r="I70" s="3"/>
    </row>
    <row r="71" customFormat="false" ht="15" hidden="false" customHeight="false" outlineLevel="0" collapsed="false">
      <c r="B71" s="5" t="n">
        <v>37</v>
      </c>
      <c r="C71" s="0" t="s">
        <v>542</v>
      </c>
      <c r="D71" s="0" t="s">
        <v>799</v>
      </c>
      <c r="E71" s="0" t="s">
        <v>800</v>
      </c>
      <c r="F71" s="3" t="n">
        <v>33268</v>
      </c>
      <c r="G71" s="3" t="n">
        <v>1541956</v>
      </c>
      <c r="H71" s="3"/>
      <c r="I71" s="3"/>
    </row>
    <row r="72" customFormat="false" ht="15" hidden="false" customHeight="false" outlineLevel="0" collapsed="false">
      <c r="B72" s="5" t="n">
        <v>37</v>
      </c>
      <c r="C72" s="0" t="s">
        <v>542</v>
      </c>
      <c r="D72" s="0" t="s">
        <v>801</v>
      </c>
      <c r="E72" s="0" t="s">
        <v>802</v>
      </c>
      <c r="F72" s="3" t="n">
        <v>4140</v>
      </c>
      <c r="G72" s="3" t="n">
        <v>897509</v>
      </c>
      <c r="H72" s="3"/>
      <c r="I72" s="3"/>
    </row>
    <row r="73" customFormat="false" ht="15" hidden="false" customHeight="false" outlineLevel="0" collapsed="false">
      <c r="B73" s="5" t="n">
        <v>37</v>
      </c>
      <c r="C73" s="0" t="s">
        <v>542</v>
      </c>
      <c r="D73" s="0" t="s">
        <v>803</v>
      </c>
      <c r="E73" s="0" t="s">
        <v>804</v>
      </c>
      <c r="F73" s="3" t="n">
        <v>22140</v>
      </c>
      <c r="G73" s="3" t="n">
        <v>4161425</v>
      </c>
      <c r="H73" s="3"/>
      <c r="I73" s="3"/>
    </row>
    <row r="74" customFormat="false" ht="15" hidden="false" customHeight="false" outlineLevel="0" collapsed="false">
      <c r="B74" s="5" t="n">
        <v>38</v>
      </c>
      <c r="C74" s="0" t="s">
        <v>542</v>
      </c>
      <c r="D74" s="0" t="s">
        <v>805</v>
      </c>
      <c r="E74" s="0" t="s">
        <v>134</v>
      </c>
      <c r="F74" s="3" t="n">
        <v>1587</v>
      </c>
      <c r="G74" s="3" t="n">
        <v>6840116</v>
      </c>
      <c r="H74" s="3" t="n">
        <f aca="false">SUM(F74:F80)</f>
        <v>163030</v>
      </c>
      <c r="I74" s="3" t="n">
        <f aca="false">SUM(G74:G80)</f>
        <v>13783373</v>
      </c>
    </row>
    <row r="75" customFormat="false" ht="15" hidden="false" customHeight="false" outlineLevel="0" collapsed="false">
      <c r="B75" s="5" t="n">
        <v>38</v>
      </c>
      <c r="C75" s="0" t="s">
        <v>542</v>
      </c>
      <c r="D75" s="0" t="s">
        <v>806</v>
      </c>
      <c r="E75" s="0" t="s">
        <v>807</v>
      </c>
      <c r="F75" s="3" t="n">
        <v>7888</v>
      </c>
      <c r="G75" s="3" t="n">
        <v>968740</v>
      </c>
      <c r="H75" s="3"/>
      <c r="I75" s="3"/>
    </row>
    <row r="76" customFormat="false" ht="15" hidden="false" customHeight="false" outlineLevel="0" collapsed="false">
      <c r="B76" s="5" t="n">
        <v>38</v>
      </c>
      <c r="C76" s="0" t="s">
        <v>542</v>
      </c>
      <c r="D76" s="0" t="s">
        <v>808</v>
      </c>
      <c r="E76" s="0" t="s">
        <v>809</v>
      </c>
      <c r="F76" s="3" t="n">
        <v>22623</v>
      </c>
      <c r="G76" s="3" t="n">
        <v>2280037</v>
      </c>
      <c r="H76" s="3"/>
      <c r="I76" s="3"/>
    </row>
    <row r="77" customFormat="false" ht="15" hidden="false" customHeight="false" outlineLevel="0" collapsed="false">
      <c r="B77" s="5" t="n">
        <v>38</v>
      </c>
      <c r="C77" s="0" t="s">
        <v>542</v>
      </c>
      <c r="D77" s="0" t="s">
        <v>810</v>
      </c>
      <c r="E77" s="0" t="s">
        <v>811</v>
      </c>
      <c r="F77" s="3" t="n">
        <v>19890</v>
      </c>
      <c r="G77" s="3" t="n">
        <v>1011418</v>
      </c>
      <c r="H77" s="3"/>
      <c r="I77" s="3"/>
    </row>
    <row r="78" customFormat="false" ht="15" hidden="false" customHeight="false" outlineLevel="0" collapsed="false">
      <c r="B78" s="5" t="n">
        <v>38</v>
      </c>
      <c r="C78" s="0" t="s">
        <v>542</v>
      </c>
      <c r="D78" s="0" t="s">
        <v>812</v>
      </c>
      <c r="E78" s="0" t="s">
        <v>813</v>
      </c>
      <c r="F78" s="3" t="n">
        <v>85635</v>
      </c>
      <c r="G78" s="3" t="n">
        <v>783168</v>
      </c>
      <c r="H78" s="3"/>
      <c r="I78" s="3"/>
    </row>
    <row r="79" customFormat="false" ht="15" hidden="false" customHeight="false" outlineLevel="0" collapsed="false">
      <c r="B79" s="5" t="n">
        <v>38</v>
      </c>
      <c r="C79" s="0" t="s">
        <v>542</v>
      </c>
      <c r="D79" s="0" t="s">
        <v>814</v>
      </c>
      <c r="E79" s="0" t="s">
        <v>815</v>
      </c>
      <c r="F79" s="3" t="n">
        <v>1845</v>
      </c>
      <c r="G79" s="3" t="n">
        <v>534552</v>
      </c>
      <c r="H79" s="3"/>
      <c r="I79" s="3"/>
    </row>
    <row r="80" customFormat="false" ht="15" hidden="false" customHeight="false" outlineLevel="0" collapsed="false">
      <c r="B80" s="5" t="n">
        <v>38</v>
      </c>
      <c r="C80" s="0" t="s">
        <v>542</v>
      </c>
      <c r="D80" s="0" t="s">
        <v>816</v>
      </c>
      <c r="E80" s="0" t="s">
        <v>817</v>
      </c>
      <c r="F80" s="3" t="n">
        <v>23562</v>
      </c>
      <c r="G80" s="3" t="n">
        <v>1365342</v>
      </c>
      <c r="H80" s="3"/>
      <c r="I80" s="3"/>
    </row>
    <row r="81" customFormat="false" ht="15" hidden="false" customHeight="false" outlineLevel="0" collapsed="false">
      <c r="B81" s="6" t="n">
        <v>43</v>
      </c>
      <c r="C81" s="4" t="s">
        <v>695</v>
      </c>
      <c r="D81" s="4" t="s">
        <v>694</v>
      </c>
      <c r="E81" s="4"/>
      <c r="F81" s="7" t="n">
        <v>96</v>
      </c>
      <c r="G81" s="7" t="n">
        <v>13013</v>
      </c>
      <c r="H81" s="3" t="n">
        <f aca="false">SUM(F81:F106)</f>
        <v>229200</v>
      </c>
      <c r="I81" s="3" t="n">
        <f aca="false">SUM(G81:G106)</f>
        <v>12084057</v>
      </c>
    </row>
    <row r="82" customFormat="false" ht="15" hidden="false" customHeight="false" outlineLevel="0" collapsed="false">
      <c r="B82" s="6" t="n">
        <v>43</v>
      </c>
      <c r="C82" s="4" t="s">
        <v>697</v>
      </c>
      <c r="D82" s="4" t="s">
        <v>696</v>
      </c>
      <c r="E82" s="4"/>
      <c r="F82" s="7" t="n">
        <v>442</v>
      </c>
      <c r="G82" s="7" t="n">
        <v>81799</v>
      </c>
      <c r="H82" s="3"/>
      <c r="I82" s="3"/>
    </row>
    <row r="83" customFormat="false" ht="15" hidden="false" customHeight="false" outlineLevel="0" collapsed="false">
      <c r="B83" s="6" t="n">
        <v>43</v>
      </c>
      <c r="C83" s="4" t="s">
        <v>756</v>
      </c>
      <c r="D83" s="4" t="s">
        <v>755</v>
      </c>
      <c r="E83" s="4"/>
      <c r="F83" s="7" t="n">
        <v>21</v>
      </c>
      <c r="G83" s="7" t="n">
        <v>9072</v>
      </c>
      <c r="H83" s="3"/>
      <c r="I83" s="3"/>
    </row>
    <row r="84" customFormat="false" ht="15" hidden="false" customHeight="false" outlineLevel="0" collapsed="false">
      <c r="B84" s="6" t="n">
        <v>43</v>
      </c>
      <c r="C84" s="4" t="s">
        <v>703</v>
      </c>
      <c r="D84" s="4" t="s">
        <v>702</v>
      </c>
      <c r="E84" s="4"/>
      <c r="F84" s="7" t="n">
        <v>430</v>
      </c>
      <c r="G84" s="7" t="n">
        <v>277821</v>
      </c>
      <c r="H84" s="3"/>
      <c r="I84" s="3"/>
    </row>
    <row r="85" customFormat="false" ht="15" hidden="false" customHeight="false" outlineLevel="0" collapsed="false">
      <c r="B85" s="6" t="n">
        <v>43</v>
      </c>
      <c r="C85" s="4" t="s">
        <v>716</v>
      </c>
      <c r="D85" s="4" t="s">
        <v>715</v>
      </c>
      <c r="E85" s="4"/>
      <c r="F85" s="7" t="n">
        <v>739</v>
      </c>
      <c r="G85" s="7" t="n">
        <v>71293</v>
      </c>
      <c r="H85" s="3"/>
      <c r="I85" s="3"/>
    </row>
    <row r="86" customFormat="false" ht="15" hidden="false" customHeight="false" outlineLevel="0" collapsed="false">
      <c r="B86" s="5" t="n">
        <v>43</v>
      </c>
      <c r="C86" s="0" t="s">
        <v>722</v>
      </c>
      <c r="D86" s="0" t="s">
        <v>721</v>
      </c>
      <c r="F86" s="3" t="n">
        <v>1630</v>
      </c>
      <c r="G86" s="3" t="n">
        <v>386566</v>
      </c>
      <c r="H86" s="3"/>
      <c r="I86" s="3"/>
    </row>
    <row r="87" customFormat="false" ht="15" hidden="false" customHeight="false" outlineLevel="0" collapsed="false">
      <c r="B87" s="6" t="n">
        <v>43</v>
      </c>
      <c r="C87" s="4" t="s">
        <v>720</v>
      </c>
      <c r="D87" s="4" t="s">
        <v>719</v>
      </c>
      <c r="E87" s="4"/>
      <c r="F87" s="7" t="n">
        <v>344</v>
      </c>
      <c r="G87" s="7" t="n">
        <v>100895</v>
      </c>
      <c r="H87" s="3"/>
      <c r="I87" s="3"/>
    </row>
    <row r="88" customFormat="false" ht="15" hidden="false" customHeight="false" outlineLevel="0" collapsed="false">
      <c r="B88" s="6" t="n">
        <v>43</v>
      </c>
      <c r="C88" s="4" t="s">
        <v>764</v>
      </c>
      <c r="D88" s="4" t="s">
        <v>763</v>
      </c>
      <c r="E88" s="4"/>
      <c r="F88" s="7" t="n">
        <v>617</v>
      </c>
      <c r="G88" s="7" t="n">
        <v>165595</v>
      </c>
      <c r="H88" s="3"/>
      <c r="I88" s="3"/>
    </row>
    <row r="89" customFormat="false" ht="15" hidden="false" customHeight="false" outlineLevel="0" collapsed="false">
      <c r="B89" s="6" t="n">
        <v>43</v>
      </c>
      <c r="C89" s="4" t="s">
        <v>746</v>
      </c>
      <c r="D89" s="4" t="s">
        <v>745</v>
      </c>
      <c r="E89" s="4"/>
      <c r="F89" s="7" t="n">
        <v>102</v>
      </c>
      <c r="G89" s="7" t="n">
        <v>4922</v>
      </c>
      <c r="H89" s="3"/>
      <c r="I89" s="3"/>
    </row>
    <row r="90" customFormat="false" ht="15" hidden="false" customHeight="false" outlineLevel="0" collapsed="false">
      <c r="B90" s="5" t="n">
        <v>43</v>
      </c>
      <c r="C90" s="0" t="s">
        <v>744</v>
      </c>
      <c r="D90" s="0" t="s">
        <v>743</v>
      </c>
      <c r="F90" s="3" t="n">
        <v>1128</v>
      </c>
      <c r="G90" s="3" t="n">
        <v>381427</v>
      </c>
      <c r="H90" s="3"/>
      <c r="I90" s="3"/>
    </row>
    <row r="91" customFormat="false" ht="15" hidden="false" customHeight="false" outlineLevel="0" collapsed="false">
      <c r="B91" s="6" t="n">
        <v>43</v>
      </c>
      <c r="C91" s="4" t="s">
        <v>758</v>
      </c>
      <c r="D91" s="4" t="s">
        <v>757</v>
      </c>
      <c r="E91" s="4"/>
      <c r="F91" s="7" t="n">
        <v>270</v>
      </c>
      <c r="G91" s="7" t="n">
        <v>46111</v>
      </c>
      <c r="H91" s="3"/>
      <c r="I91" s="3"/>
    </row>
    <row r="92" customFormat="false" ht="15" hidden="false" customHeight="false" outlineLevel="0" collapsed="false">
      <c r="B92" s="6" t="n">
        <v>43</v>
      </c>
      <c r="C92" s="4" t="s">
        <v>760</v>
      </c>
      <c r="D92" s="4" t="s">
        <v>759</v>
      </c>
      <c r="E92" s="4"/>
      <c r="F92" s="7" t="n">
        <v>54</v>
      </c>
      <c r="G92" s="7" t="n">
        <v>37630</v>
      </c>
      <c r="H92" s="3"/>
      <c r="I92" s="3"/>
    </row>
    <row r="93" customFormat="false" ht="15" hidden="false" customHeight="false" outlineLevel="0" collapsed="false">
      <c r="B93" s="6" t="n">
        <v>43</v>
      </c>
      <c r="C93" s="4" t="s">
        <v>766</v>
      </c>
      <c r="D93" s="4" t="s">
        <v>765</v>
      </c>
      <c r="E93" s="4"/>
      <c r="F93" s="7" t="n">
        <v>34</v>
      </c>
      <c r="G93" s="7" t="n">
        <v>37429</v>
      </c>
      <c r="H93" s="3"/>
      <c r="I93" s="3"/>
    </row>
    <row r="94" customFormat="false" ht="15" hidden="false" customHeight="false" outlineLevel="0" collapsed="false">
      <c r="B94" s="6" t="n">
        <v>43</v>
      </c>
      <c r="C94" s="4" t="s">
        <v>770</v>
      </c>
      <c r="D94" s="4" t="s">
        <v>769</v>
      </c>
      <c r="E94" s="4"/>
      <c r="F94" s="7" t="n">
        <v>5155</v>
      </c>
      <c r="G94" s="7" t="n">
        <v>1326019</v>
      </c>
      <c r="H94" s="3"/>
      <c r="I94" s="3"/>
    </row>
    <row r="95" customFormat="false" ht="15" hidden="false" customHeight="false" outlineLevel="0" collapsed="false">
      <c r="B95" s="5" t="n">
        <v>43</v>
      </c>
      <c r="C95" s="0" t="s">
        <v>772</v>
      </c>
      <c r="D95" s="0" t="s">
        <v>818</v>
      </c>
      <c r="E95" s="0" t="s">
        <v>819</v>
      </c>
      <c r="F95" s="3" t="n">
        <v>43300</v>
      </c>
      <c r="G95" s="3" t="n">
        <v>1469747</v>
      </c>
      <c r="H95" s="3"/>
      <c r="I95" s="3"/>
    </row>
    <row r="96" customFormat="false" ht="15" hidden="false" customHeight="false" outlineLevel="0" collapsed="false">
      <c r="B96" s="6" t="n">
        <v>43</v>
      </c>
      <c r="C96" s="4" t="s">
        <v>772</v>
      </c>
      <c r="D96" s="4" t="s">
        <v>820</v>
      </c>
      <c r="E96" s="4" t="s">
        <v>821</v>
      </c>
      <c r="F96" s="7" t="n">
        <v>40200</v>
      </c>
      <c r="G96" s="7" t="n">
        <v>167676</v>
      </c>
      <c r="H96" s="3"/>
      <c r="I96" s="3"/>
    </row>
    <row r="97" customFormat="false" ht="15" hidden="false" customHeight="false" outlineLevel="0" collapsed="false">
      <c r="B97" s="6" t="n">
        <v>43</v>
      </c>
      <c r="C97" s="4" t="s">
        <v>772</v>
      </c>
      <c r="D97" s="4" t="s">
        <v>822</v>
      </c>
      <c r="E97" s="4" t="s">
        <v>823</v>
      </c>
      <c r="F97" s="7" t="n">
        <v>120</v>
      </c>
      <c r="G97" s="7" t="n">
        <v>2155</v>
      </c>
      <c r="H97" s="3"/>
      <c r="I97" s="3"/>
    </row>
    <row r="98" customFormat="false" ht="15" hidden="false" customHeight="false" outlineLevel="0" collapsed="false">
      <c r="B98" s="5" t="n">
        <v>43</v>
      </c>
      <c r="C98" s="0" t="s">
        <v>772</v>
      </c>
      <c r="D98" s="0" t="s">
        <v>824</v>
      </c>
      <c r="E98" s="0" t="s">
        <v>136</v>
      </c>
      <c r="F98" s="3" t="n">
        <v>433</v>
      </c>
      <c r="G98" s="3" t="n">
        <v>1943901</v>
      </c>
      <c r="H98" s="3"/>
      <c r="I98" s="3"/>
    </row>
    <row r="99" customFormat="false" ht="15" hidden="false" customHeight="false" outlineLevel="0" collapsed="false">
      <c r="B99" s="5" t="n">
        <v>43</v>
      </c>
      <c r="C99" s="0" t="s">
        <v>772</v>
      </c>
      <c r="D99" s="0" t="s">
        <v>825</v>
      </c>
      <c r="E99" s="0" t="s">
        <v>826</v>
      </c>
      <c r="F99" s="3" t="n">
        <v>79500</v>
      </c>
      <c r="G99" s="3" t="n">
        <v>2675165</v>
      </c>
      <c r="H99" s="3"/>
      <c r="I99" s="3"/>
    </row>
    <row r="100" customFormat="false" ht="15" hidden="false" customHeight="false" outlineLevel="0" collapsed="false">
      <c r="B100" s="5" t="n">
        <v>43</v>
      </c>
      <c r="C100" s="0" t="s">
        <v>772</v>
      </c>
      <c r="D100" s="0" t="s">
        <v>827</v>
      </c>
      <c r="E100" s="0" t="s">
        <v>828</v>
      </c>
      <c r="F100" s="3" t="n">
        <v>28900</v>
      </c>
      <c r="G100" s="3" t="n">
        <v>905443</v>
      </c>
      <c r="H100" s="3"/>
      <c r="I100" s="3"/>
    </row>
    <row r="101" customFormat="false" ht="15" hidden="false" customHeight="false" outlineLevel="0" collapsed="false">
      <c r="B101" s="15" t="n">
        <v>43</v>
      </c>
      <c r="C101" s="12" t="s">
        <v>772</v>
      </c>
      <c r="D101" s="12" t="s">
        <v>829</v>
      </c>
      <c r="E101" s="12" t="s">
        <v>830</v>
      </c>
      <c r="F101" s="14" t="n">
        <v>11500</v>
      </c>
      <c r="G101" s="14" t="n">
        <v>491610</v>
      </c>
      <c r="H101" s="3"/>
      <c r="I101" s="3"/>
    </row>
    <row r="102" customFormat="false" ht="15" hidden="false" customHeight="false" outlineLevel="0" collapsed="false">
      <c r="B102" s="5" t="n">
        <v>43</v>
      </c>
      <c r="C102" s="0" t="s">
        <v>772</v>
      </c>
      <c r="D102" s="0" t="s">
        <v>791</v>
      </c>
      <c r="E102" s="0" t="s">
        <v>792</v>
      </c>
      <c r="F102" s="3" t="n">
        <v>11800</v>
      </c>
      <c r="G102" s="3" t="n">
        <v>896291</v>
      </c>
      <c r="H102" s="3"/>
      <c r="I102" s="3"/>
    </row>
    <row r="103" customFormat="false" ht="15" hidden="false" customHeight="false" outlineLevel="0" collapsed="false">
      <c r="B103" s="5" t="n">
        <v>43</v>
      </c>
      <c r="C103" s="0" t="s">
        <v>772</v>
      </c>
      <c r="D103" s="0" t="s">
        <v>831</v>
      </c>
      <c r="E103" s="0" t="s">
        <v>832</v>
      </c>
      <c r="F103" s="3" t="n">
        <v>1497</v>
      </c>
      <c r="G103" s="3" t="n">
        <v>352920</v>
      </c>
      <c r="H103" s="3"/>
      <c r="I103" s="3"/>
    </row>
    <row r="104" customFormat="false" ht="15" hidden="false" customHeight="false" outlineLevel="0" collapsed="false">
      <c r="B104" s="6" t="n">
        <v>43</v>
      </c>
      <c r="C104" s="4" t="s">
        <v>740</v>
      </c>
      <c r="D104" s="4" t="s">
        <v>739</v>
      </c>
      <c r="E104" s="4"/>
      <c r="F104" s="7" t="n">
        <v>151</v>
      </c>
      <c r="G104" s="7" t="n">
        <v>23161</v>
      </c>
      <c r="H104" s="3"/>
      <c r="I104" s="3"/>
    </row>
    <row r="105" customFormat="false" ht="15" hidden="false" customHeight="false" outlineLevel="0" collapsed="false">
      <c r="B105" s="6" t="n">
        <v>43</v>
      </c>
      <c r="C105" s="4" t="s">
        <v>762</v>
      </c>
      <c r="D105" s="4" t="s">
        <v>761</v>
      </c>
      <c r="E105" s="4"/>
      <c r="F105" s="7" t="n">
        <v>389</v>
      </c>
      <c r="G105" s="7" t="n">
        <v>109991</v>
      </c>
      <c r="H105" s="3"/>
      <c r="I105" s="3"/>
    </row>
    <row r="106" customFormat="false" ht="15" hidden="false" customHeight="false" outlineLevel="0" collapsed="false">
      <c r="B106" s="6" t="n">
        <v>43</v>
      </c>
      <c r="C106" s="4" t="s">
        <v>738</v>
      </c>
      <c r="D106" s="4" t="s">
        <v>737</v>
      </c>
      <c r="E106" s="4"/>
      <c r="F106" s="7" t="n">
        <v>348</v>
      </c>
      <c r="G106" s="7" t="n">
        <v>106405</v>
      </c>
      <c r="H106" s="3"/>
      <c r="I106" s="3"/>
    </row>
    <row r="107" customFormat="false" ht="15" hidden="false" customHeight="false" outlineLevel="0" collapsed="false">
      <c r="B107" s="6" t="n">
        <v>44</v>
      </c>
      <c r="C107" s="4" t="s">
        <v>699</v>
      </c>
      <c r="D107" s="4" t="s">
        <v>698</v>
      </c>
      <c r="E107" s="4"/>
      <c r="F107" s="7" t="n">
        <v>193</v>
      </c>
      <c r="G107" s="7" t="n">
        <v>101484</v>
      </c>
      <c r="H107" s="3" t="n">
        <f aca="false">SUM(F107:F117)</f>
        <v>199273</v>
      </c>
      <c r="I107" s="3" t="n">
        <f aca="false">SUM(G107:G117)</f>
        <v>12336730</v>
      </c>
    </row>
    <row r="108" customFormat="false" ht="15" hidden="false" customHeight="false" outlineLevel="0" collapsed="false">
      <c r="B108" s="6" t="n">
        <v>44</v>
      </c>
      <c r="C108" s="4" t="s">
        <v>707</v>
      </c>
      <c r="D108" s="4" t="s">
        <v>706</v>
      </c>
      <c r="E108" s="4"/>
      <c r="F108" s="7" t="n">
        <v>322</v>
      </c>
      <c r="G108" s="7" t="n">
        <v>26000</v>
      </c>
      <c r="H108" s="3"/>
      <c r="I108" s="3"/>
    </row>
    <row r="109" customFormat="false" ht="15" hidden="false" customHeight="false" outlineLevel="0" collapsed="false">
      <c r="B109" s="5" t="n">
        <v>44</v>
      </c>
      <c r="C109" s="0" t="s">
        <v>714</v>
      </c>
      <c r="D109" s="0" t="s">
        <v>713</v>
      </c>
      <c r="F109" s="3" t="n">
        <v>444</v>
      </c>
      <c r="G109" s="3" t="n">
        <v>150563</v>
      </c>
      <c r="H109" s="3"/>
      <c r="I109" s="3"/>
    </row>
    <row r="110" customFormat="false" ht="15" hidden="false" customHeight="false" outlineLevel="0" collapsed="false">
      <c r="B110" s="5" t="n">
        <v>44</v>
      </c>
      <c r="C110" s="0" t="s">
        <v>772</v>
      </c>
      <c r="D110" s="0" t="s">
        <v>833</v>
      </c>
      <c r="E110" s="0" t="s">
        <v>834</v>
      </c>
      <c r="F110" s="3" t="n">
        <v>7014</v>
      </c>
      <c r="G110" s="3" t="n">
        <v>1630308</v>
      </c>
      <c r="H110" s="3"/>
      <c r="I110" s="3"/>
    </row>
    <row r="111" customFormat="false" ht="15" hidden="false" customHeight="false" outlineLevel="0" collapsed="false">
      <c r="B111" s="5" t="n">
        <v>44</v>
      </c>
      <c r="C111" s="0" t="s">
        <v>772</v>
      </c>
      <c r="D111" s="0" t="s">
        <v>835</v>
      </c>
      <c r="E111" s="0" t="s">
        <v>836</v>
      </c>
      <c r="F111" s="3" t="n">
        <v>46500</v>
      </c>
      <c r="G111" s="3" t="n">
        <v>2245744</v>
      </c>
      <c r="H111" s="3"/>
      <c r="I111" s="3"/>
    </row>
    <row r="112" customFormat="false" ht="15" hidden="false" customHeight="false" outlineLevel="0" collapsed="false">
      <c r="B112" s="6" t="n">
        <v>44</v>
      </c>
      <c r="C112" s="4" t="s">
        <v>772</v>
      </c>
      <c r="D112" s="4" t="s">
        <v>837</v>
      </c>
      <c r="E112" s="4" t="s">
        <v>838</v>
      </c>
      <c r="F112" s="7" t="n">
        <v>14800</v>
      </c>
      <c r="G112" s="7" t="n">
        <v>323165</v>
      </c>
      <c r="H112" s="3"/>
      <c r="I112" s="3"/>
    </row>
    <row r="113" customFormat="false" ht="15" hidden="false" customHeight="false" outlineLevel="0" collapsed="false">
      <c r="B113" s="5" t="n">
        <v>44</v>
      </c>
      <c r="C113" s="0" t="s">
        <v>772</v>
      </c>
      <c r="D113" s="0" t="s">
        <v>839</v>
      </c>
      <c r="E113" s="0" t="s">
        <v>840</v>
      </c>
      <c r="F113" s="3" t="n">
        <v>24800</v>
      </c>
      <c r="G113" s="3" t="n">
        <v>902847</v>
      </c>
      <c r="H113" s="3"/>
      <c r="I113" s="3"/>
    </row>
    <row r="114" customFormat="false" ht="15" hidden="false" customHeight="false" outlineLevel="0" collapsed="false">
      <c r="B114" s="5" t="n">
        <v>44</v>
      </c>
      <c r="C114" s="0" t="s">
        <v>772</v>
      </c>
      <c r="D114" s="0" t="s">
        <v>841</v>
      </c>
      <c r="E114" s="0" t="s">
        <v>842</v>
      </c>
      <c r="F114" s="3" t="n">
        <v>19800</v>
      </c>
      <c r="G114" s="3" t="n">
        <v>1774867</v>
      </c>
      <c r="H114" s="3"/>
      <c r="I114" s="3"/>
    </row>
    <row r="115" customFormat="false" ht="15" hidden="false" customHeight="false" outlineLevel="0" collapsed="false">
      <c r="B115" s="5" t="n">
        <v>44</v>
      </c>
      <c r="C115" s="0" t="s">
        <v>772</v>
      </c>
      <c r="D115" s="0" t="s">
        <v>843</v>
      </c>
      <c r="E115" s="0" t="s">
        <v>844</v>
      </c>
      <c r="F115" s="3" t="n">
        <v>15200</v>
      </c>
      <c r="G115" s="3" t="n">
        <v>876496</v>
      </c>
      <c r="H115" s="3"/>
      <c r="I115" s="3"/>
    </row>
    <row r="116" customFormat="false" ht="15" hidden="false" customHeight="false" outlineLevel="0" collapsed="false">
      <c r="B116" s="5" t="n">
        <v>44</v>
      </c>
      <c r="C116" s="0" t="s">
        <v>772</v>
      </c>
      <c r="D116" s="0" t="s">
        <v>845</v>
      </c>
      <c r="E116" s="0" t="s">
        <v>846</v>
      </c>
      <c r="F116" s="3" t="n">
        <v>7100</v>
      </c>
      <c r="G116" s="3" t="n">
        <v>600852</v>
      </c>
      <c r="H116" s="3"/>
      <c r="I116" s="3"/>
    </row>
    <row r="117" customFormat="false" ht="15" hidden="false" customHeight="false" outlineLevel="0" collapsed="false">
      <c r="B117" s="5" t="n">
        <v>44</v>
      </c>
      <c r="C117" s="0" t="s">
        <v>772</v>
      </c>
      <c r="D117" s="0" t="s">
        <v>847</v>
      </c>
      <c r="E117" s="0" t="s">
        <v>848</v>
      </c>
      <c r="F117" s="3" t="n">
        <v>63100</v>
      </c>
      <c r="G117" s="3" t="n">
        <v>3704404</v>
      </c>
      <c r="H117" s="3"/>
      <c r="I117" s="3"/>
    </row>
    <row r="118" customFormat="false" ht="15" hidden="false" customHeight="false" outlineLevel="0" collapsed="false">
      <c r="B118" s="6" t="n">
        <v>45</v>
      </c>
      <c r="C118" s="4" t="s">
        <v>542</v>
      </c>
      <c r="D118" s="4" t="s">
        <v>849</v>
      </c>
      <c r="E118" s="4" t="s">
        <v>850</v>
      </c>
      <c r="F118" s="7" t="n">
        <v>109665</v>
      </c>
      <c r="G118" s="7" t="n">
        <v>67726</v>
      </c>
      <c r="H118" s="3" t="n">
        <f aca="false">SUM(F118:F138)</f>
        <v>1685191</v>
      </c>
      <c r="I118" s="3" t="n">
        <f aca="false">SUM(G118:G138)</f>
        <v>10517983</v>
      </c>
    </row>
    <row r="119" customFormat="false" ht="15" hidden="false" customHeight="false" outlineLevel="0" collapsed="false">
      <c r="B119" s="6" t="n">
        <v>45</v>
      </c>
      <c r="C119" s="4" t="s">
        <v>542</v>
      </c>
      <c r="D119" s="4" t="s">
        <v>851</v>
      </c>
      <c r="E119" s="4" t="s">
        <v>834</v>
      </c>
      <c r="F119" s="7" t="n">
        <v>23818</v>
      </c>
      <c r="G119" s="7" t="n">
        <v>232118</v>
      </c>
      <c r="H119" s="3"/>
      <c r="I119" s="3"/>
    </row>
    <row r="120" customFormat="false" ht="15" hidden="false" customHeight="false" outlineLevel="0" collapsed="false">
      <c r="B120" s="5" t="n">
        <v>45</v>
      </c>
      <c r="C120" s="0" t="s">
        <v>542</v>
      </c>
      <c r="D120" s="0" t="s">
        <v>852</v>
      </c>
      <c r="E120" s="0" t="s">
        <v>853</v>
      </c>
      <c r="F120" s="3" t="n">
        <v>23189</v>
      </c>
      <c r="G120" s="3" t="n">
        <v>1255311</v>
      </c>
      <c r="H120" s="3"/>
      <c r="I120" s="3"/>
    </row>
    <row r="121" customFormat="false" ht="15" hidden="false" customHeight="false" outlineLevel="0" collapsed="false">
      <c r="B121" s="5" t="n">
        <v>45</v>
      </c>
      <c r="C121" s="0" t="s">
        <v>542</v>
      </c>
      <c r="D121" s="0" t="s">
        <v>854</v>
      </c>
      <c r="E121" s="0" t="s">
        <v>855</v>
      </c>
      <c r="F121" s="3" t="n">
        <v>88965</v>
      </c>
      <c r="G121" s="3" t="n">
        <v>420337</v>
      </c>
      <c r="H121" s="3"/>
      <c r="I121" s="3"/>
    </row>
    <row r="122" customFormat="false" ht="15" hidden="false" customHeight="false" outlineLevel="0" collapsed="false">
      <c r="B122" s="6" t="n">
        <v>45</v>
      </c>
      <c r="C122" s="4" t="s">
        <v>542</v>
      </c>
      <c r="D122" s="4" t="s">
        <v>856</v>
      </c>
      <c r="E122" s="4" t="s">
        <v>857</v>
      </c>
      <c r="F122" s="7" t="n">
        <v>44640</v>
      </c>
      <c r="G122" s="7" t="n">
        <v>295353</v>
      </c>
      <c r="H122" s="3"/>
      <c r="I122" s="3"/>
    </row>
    <row r="123" customFormat="false" ht="15" hidden="false" customHeight="false" outlineLevel="0" collapsed="false">
      <c r="B123" s="6" t="n">
        <v>45</v>
      </c>
      <c r="C123" s="4" t="s">
        <v>542</v>
      </c>
      <c r="D123" s="4" t="s">
        <v>858</v>
      </c>
      <c r="E123" s="4" t="s">
        <v>859</v>
      </c>
      <c r="F123" s="7" t="n">
        <v>72238</v>
      </c>
      <c r="G123" s="7" t="n">
        <v>35230</v>
      </c>
      <c r="H123" s="3"/>
      <c r="I123" s="3"/>
    </row>
    <row r="124" customFormat="false" ht="15" hidden="false" customHeight="false" outlineLevel="0" collapsed="false">
      <c r="B124" s="6" t="n">
        <v>45</v>
      </c>
      <c r="C124" s="4" t="s">
        <v>542</v>
      </c>
      <c r="D124" s="4" t="s">
        <v>860</v>
      </c>
      <c r="E124" s="4" t="s">
        <v>861</v>
      </c>
      <c r="F124" s="7" t="n">
        <v>42327</v>
      </c>
      <c r="G124" s="7" t="n">
        <v>95551</v>
      </c>
      <c r="H124" s="3"/>
      <c r="I124" s="3"/>
    </row>
    <row r="125" customFormat="false" ht="15" hidden="false" customHeight="false" outlineLevel="0" collapsed="false">
      <c r="B125" s="6" t="n">
        <v>45</v>
      </c>
      <c r="C125" s="4" t="s">
        <v>542</v>
      </c>
      <c r="D125" s="4" t="s">
        <v>862</v>
      </c>
      <c r="E125" s="4" t="s">
        <v>863</v>
      </c>
      <c r="F125" s="7" t="n">
        <v>24885</v>
      </c>
      <c r="G125" s="7" t="n">
        <v>310132</v>
      </c>
      <c r="H125" s="3"/>
      <c r="I125" s="3"/>
    </row>
    <row r="126" customFormat="false" ht="15" hidden="false" customHeight="false" outlineLevel="0" collapsed="false">
      <c r="B126" s="6" t="n">
        <v>45</v>
      </c>
      <c r="C126" s="4" t="s">
        <v>542</v>
      </c>
      <c r="D126" s="4" t="s">
        <v>864</v>
      </c>
      <c r="E126" s="4" t="s">
        <v>865</v>
      </c>
      <c r="F126" s="7" t="n">
        <v>65268</v>
      </c>
      <c r="G126" s="7" t="n">
        <v>39279</v>
      </c>
      <c r="H126" s="3"/>
      <c r="I126" s="3"/>
    </row>
    <row r="127" customFormat="false" ht="15" hidden="false" customHeight="false" outlineLevel="0" collapsed="false">
      <c r="B127" s="6" t="n">
        <v>45</v>
      </c>
      <c r="C127" s="4" t="s">
        <v>542</v>
      </c>
      <c r="D127" s="4" t="s">
        <v>866</v>
      </c>
      <c r="E127" s="4" t="s">
        <v>867</v>
      </c>
      <c r="F127" s="7" t="n">
        <v>100242</v>
      </c>
      <c r="G127" s="7" t="n">
        <v>55872</v>
      </c>
      <c r="H127" s="3"/>
      <c r="I127" s="3"/>
    </row>
    <row r="128" customFormat="false" ht="15" hidden="false" customHeight="false" outlineLevel="0" collapsed="false">
      <c r="B128" s="5" t="n">
        <v>45</v>
      </c>
      <c r="C128" s="0" t="s">
        <v>726</v>
      </c>
      <c r="D128" s="0" t="s">
        <v>725</v>
      </c>
      <c r="F128" s="3" t="n">
        <v>86504</v>
      </c>
      <c r="G128" s="3" t="n">
        <v>157213</v>
      </c>
      <c r="H128" s="3"/>
      <c r="I128" s="3"/>
    </row>
    <row r="129" customFormat="false" ht="15" hidden="false" customHeight="false" outlineLevel="0" collapsed="false">
      <c r="B129" s="5" t="n">
        <v>45</v>
      </c>
      <c r="C129" s="0" t="s">
        <v>728</v>
      </c>
      <c r="D129" s="0" t="s">
        <v>727</v>
      </c>
      <c r="F129" s="3" t="n">
        <v>214999</v>
      </c>
      <c r="G129" s="3" t="n">
        <v>747884</v>
      </c>
      <c r="H129" s="3"/>
      <c r="I129" s="3"/>
    </row>
    <row r="130" customFormat="false" ht="15" hidden="false" customHeight="false" outlineLevel="0" collapsed="false">
      <c r="B130" s="5" t="n">
        <v>45</v>
      </c>
      <c r="C130" s="0" t="s">
        <v>768</v>
      </c>
      <c r="D130" s="0" t="s">
        <v>767</v>
      </c>
      <c r="F130" s="3" t="n">
        <v>163820</v>
      </c>
      <c r="G130" s="3" t="n">
        <v>541638</v>
      </c>
      <c r="H130" s="3"/>
      <c r="I130" s="3"/>
    </row>
    <row r="131" customFormat="false" ht="15" hidden="false" customHeight="false" outlineLevel="0" collapsed="false">
      <c r="B131" s="15" t="n">
        <v>45</v>
      </c>
      <c r="C131" s="12" t="s">
        <v>772</v>
      </c>
      <c r="D131" s="12" t="s">
        <v>849</v>
      </c>
      <c r="E131" s="12" t="s">
        <v>850</v>
      </c>
      <c r="F131" s="14" t="n">
        <v>177617</v>
      </c>
      <c r="G131" s="14" t="n">
        <v>146480</v>
      </c>
      <c r="H131" s="3"/>
      <c r="I131" s="3"/>
    </row>
    <row r="132" customFormat="false" ht="15" hidden="false" customHeight="false" outlineLevel="0" collapsed="false">
      <c r="B132" s="5" t="n">
        <v>45</v>
      </c>
      <c r="C132" s="0" t="s">
        <v>772</v>
      </c>
      <c r="D132" s="0" t="s">
        <v>868</v>
      </c>
      <c r="E132" s="0" t="s">
        <v>869</v>
      </c>
      <c r="F132" s="3" t="n">
        <v>76500</v>
      </c>
      <c r="G132" s="3" t="n">
        <v>459025</v>
      </c>
      <c r="H132" s="3"/>
      <c r="I132" s="3"/>
    </row>
    <row r="133" customFormat="false" ht="15" hidden="false" customHeight="false" outlineLevel="0" collapsed="false">
      <c r="B133" s="5" t="n">
        <v>45</v>
      </c>
      <c r="C133" s="0" t="s">
        <v>772</v>
      </c>
      <c r="D133" s="0" t="s">
        <v>870</v>
      </c>
      <c r="E133" s="0" t="s">
        <v>871</v>
      </c>
      <c r="F133" s="3" t="n">
        <v>35200</v>
      </c>
      <c r="G133" s="3" t="n">
        <v>816264</v>
      </c>
      <c r="H133" s="3"/>
      <c r="I133" s="3"/>
    </row>
    <row r="134" customFormat="false" ht="15" hidden="false" customHeight="false" outlineLevel="0" collapsed="false">
      <c r="B134" s="5" t="n">
        <v>45</v>
      </c>
      <c r="C134" s="0" t="s">
        <v>772</v>
      </c>
      <c r="D134" s="0" t="s">
        <v>777</v>
      </c>
      <c r="E134" s="0" t="s">
        <v>778</v>
      </c>
      <c r="F134" s="3" t="n">
        <v>240528</v>
      </c>
      <c r="G134" s="3" t="n">
        <v>1410964</v>
      </c>
      <c r="H134" s="3"/>
      <c r="I134" s="3"/>
    </row>
    <row r="135" customFormat="false" ht="15" hidden="false" customHeight="false" outlineLevel="0" collapsed="false">
      <c r="B135" s="5" t="n">
        <v>45</v>
      </c>
      <c r="C135" s="0" t="s">
        <v>772</v>
      </c>
      <c r="D135" s="0" t="s">
        <v>872</v>
      </c>
      <c r="E135" s="0" t="s">
        <v>724</v>
      </c>
      <c r="F135" s="3" t="n">
        <v>64986</v>
      </c>
      <c r="G135" s="3" t="n">
        <v>747739</v>
      </c>
      <c r="H135" s="3"/>
      <c r="I135" s="3"/>
    </row>
    <row r="136" customFormat="false" ht="15" hidden="false" customHeight="false" outlineLevel="0" collapsed="false">
      <c r="B136" s="5" t="n">
        <v>45</v>
      </c>
      <c r="C136" s="0" t="s">
        <v>772</v>
      </c>
      <c r="D136" s="0" t="s">
        <v>873</v>
      </c>
      <c r="E136" s="0" t="s">
        <v>874</v>
      </c>
      <c r="F136" s="3" t="n">
        <v>11300</v>
      </c>
      <c r="G136" s="3" t="n">
        <v>828592</v>
      </c>
      <c r="H136" s="3"/>
      <c r="I136" s="3"/>
    </row>
    <row r="137" customFormat="false" ht="15" hidden="false" customHeight="false" outlineLevel="0" collapsed="false">
      <c r="B137" s="5" t="n">
        <v>45</v>
      </c>
      <c r="C137" s="0" t="s">
        <v>772</v>
      </c>
      <c r="D137" s="0" t="s">
        <v>875</v>
      </c>
      <c r="E137" s="0" t="s">
        <v>876</v>
      </c>
      <c r="F137" s="3" t="n">
        <v>11100</v>
      </c>
      <c r="G137" s="3" t="n">
        <v>1168908</v>
      </c>
      <c r="H137" s="3"/>
      <c r="I137" s="3"/>
    </row>
    <row r="138" customFormat="false" ht="15" hidden="false" customHeight="false" outlineLevel="0" collapsed="false">
      <c r="B138" s="5" t="n">
        <v>45</v>
      </c>
      <c r="C138" s="0" t="s">
        <v>772</v>
      </c>
      <c r="D138" s="0" t="s">
        <v>877</v>
      </c>
      <c r="E138" s="0" t="s">
        <v>878</v>
      </c>
      <c r="F138" s="3" t="n">
        <v>7400</v>
      </c>
      <c r="G138" s="3" t="n">
        <v>686367</v>
      </c>
      <c r="H138" s="3"/>
      <c r="I138" s="3"/>
    </row>
    <row r="139" customFormat="false" ht="15" hidden="false" customHeight="false" outlineLevel="0" collapsed="false">
      <c r="B139" s="15" t="n">
        <v>46</v>
      </c>
      <c r="C139" s="0" t="s">
        <v>754</v>
      </c>
      <c r="D139" s="0" t="s">
        <v>753</v>
      </c>
      <c r="F139" s="3" t="n">
        <v>48671</v>
      </c>
      <c r="G139" s="3" t="n">
        <v>9445281</v>
      </c>
      <c r="H139" s="3" t="n">
        <f aca="false">SUM(F139:F140)</f>
        <v>57539</v>
      </c>
      <c r="I139" s="3" t="n">
        <f aca="false">SUM(G139:G140)</f>
        <v>13171070</v>
      </c>
    </row>
    <row r="140" customFormat="false" ht="15" hidden="false" customHeight="false" outlineLevel="0" collapsed="false">
      <c r="B140" s="15" t="n">
        <v>46</v>
      </c>
      <c r="C140" s="0" t="s">
        <v>752</v>
      </c>
      <c r="D140" s="0" t="s">
        <v>751</v>
      </c>
      <c r="F140" s="3" t="n">
        <v>8868</v>
      </c>
      <c r="G140" s="3" t="n">
        <v>3725789</v>
      </c>
      <c r="H140" s="3"/>
      <c r="I140" s="3"/>
    </row>
    <row r="143" customFormat="false" ht="18.75" hidden="false" customHeight="false" outlineLevel="0" collapsed="false">
      <c r="A143" s="2" t="s">
        <v>27</v>
      </c>
      <c r="B143" s="2" t="s">
        <v>13</v>
      </c>
      <c r="C143" s="2" t="s">
        <v>159</v>
      </c>
      <c r="D143" s="2" t="s">
        <v>160</v>
      </c>
      <c r="E143" s="2" t="s">
        <v>13</v>
      </c>
      <c r="F143" s="2" t="s">
        <v>15</v>
      </c>
      <c r="G143" s="2" t="s">
        <v>161</v>
      </c>
      <c r="H143" s="2" t="s">
        <v>2</v>
      </c>
      <c r="I143" s="2" t="s">
        <v>162</v>
      </c>
      <c r="J143" s="11" t="n">
        <v>1000000</v>
      </c>
      <c r="K143" s="2" t="s">
        <v>163</v>
      </c>
      <c r="L143" s="2" t="s">
        <v>164</v>
      </c>
    </row>
    <row r="144" customFormat="false" ht="15" hidden="false" customHeight="false" outlineLevel="0" collapsed="false">
      <c r="A144" s="5" t="n">
        <v>19</v>
      </c>
      <c r="B144" s="0" t="s">
        <v>724</v>
      </c>
      <c r="C144" s="22" t="n">
        <v>1</v>
      </c>
      <c r="D144" s="0" t="s">
        <v>879</v>
      </c>
      <c r="E144" s="0" t="s">
        <v>724</v>
      </c>
      <c r="F144" s="3" t="n">
        <v>994000</v>
      </c>
      <c r="G144" s="0" t="n">
        <v>44</v>
      </c>
      <c r="H144" s="12" t="n">
        <v>2438</v>
      </c>
      <c r="I144" s="12" t="n">
        <f aca="false">G144*H144</f>
        <v>107272</v>
      </c>
      <c r="J144" s="14" t="n">
        <f aca="false">(I144/$J$143*10000)+7000</f>
        <v>8072.72</v>
      </c>
      <c r="K144" s="12" t="n">
        <v>2015</v>
      </c>
      <c r="L144" s="3" t="n">
        <f aca="false">SUM(I147:I157)</f>
        <v>594508</v>
      </c>
    </row>
    <row r="145" customFormat="false" ht="15" hidden="false" customHeight="false" outlineLevel="0" collapsed="false">
      <c r="A145" s="5" t="n">
        <v>19</v>
      </c>
      <c r="B145" s="0" t="s">
        <v>724</v>
      </c>
      <c r="C145" s="22" t="n">
        <v>2</v>
      </c>
      <c r="D145" s="0" t="s">
        <v>880</v>
      </c>
      <c r="E145" s="0" t="s">
        <v>724</v>
      </c>
      <c r="F145" s="3" t="n">
        <v>479000</v>
      </c>
      <c r="G145" s="0" t="n">
        <v>30</v>
      </c>
      <c r="H145" s="12" t="n">
        <v>2438</v>
      </c>
      <c r="I145" s="12" t="n">
        <f aca="false">G145*H145</f>
        <v>73140</v>
      </c>
      <c r="J145" s="14" t="n">
        <f aca="false">(I145/$J$143*10000)+7000</f>
        <v>7731.4</v>
      </c>
      <c r="K145" s="12" t="n">
        <v>2015</v>
      </c>
    </row>
    <row r="146" customFormat="false" ht="15" hidden="false" customHeight="false" outlineLevel="0" collapsed="false">
      <c r="A146" s="5" t="n">
        <v>19</v>
      </c>
      <c r="B146" s="0" t="s">
        <v>724</v>
      </c>
      <c r="C146" s="22" t="n">
        <v>3</v>
      </c>
      <c r="D146" s="0" t="s">
        <v>881</v>
      </c>
      <c r="E146" s="0" t="s">
        <v>724</v>
      </c>
      <c r="F146" s="3" t="n">
        <v>471000</v>
      </c>
      <c r="G146" s="0" t="n">
        <v>30</v>
      </c>
      <c r="H146" s="12" t="n">
        <v>2438</v>
      </c>
      <c r="I146" s="12" t="n">
        <f aca="false">G146*H146</f>
        <v>73140</v>
      </c>
      <c r="J146" s="14" t="n">
        <f aca="false">(I146/$J$143*10000)+7000</f>
        <v>7731.4</v>
      </c>
      <c r="K146" s="12" t="n">
        <v>2015</v>
      </c>
    </row>
    <row r="147" customFormat="false" ht="15" hidden="false" customHeight="false" outlineLevel="0" collapsed="false">
      <c r="A147" s="5" t="n">
        <v>19</v>
      </c>
      <c r="B147" s="0" t="s">
        <v>705</v>
      </c>
      <c r="D147" s="0" t="s">
        <v>704</v>
      </c>
      <c r="F147" s="3" t="n">
        <v>312971</v>
      </c>
      <c r="G147" s="0" t="n">
        <v>24</v>
      </c>
      <c r="H147" s="12" t="n">
        <v>1900</v>
      </c>
      <c r="I147" s="12" t="n">
        <f aca="false">G147*H147</f>
        <v>45600</v>
      </c>
      <c r="J147" s="14" t="n">
        <f aca="false">(I147/$J$143*10000)+7000</f>
        <v>7456</v>
      </c>
      <c r="K147" s="12" t="n">
        <v>2010</v>
      </c>
    </row>
    <row r="148" customFormat="false" ht="15" hidden="false" customHeight="false" outlineLevel="0" collapsed="false">
      <c r="A148" s="5" t="n">
        <v>19</v>
      </c>
      <c r="B148" s="0" t="s">
        <v>724</v>
      </c>
      <c r="C148" s="22" t="n">
        <v>4</v>
      </c>
      <c r="D148" s="0" t="s">
        <v>882</v>
      </c>
      <c r="E148" s="0" t="s">
        <v>724</v>
      </c>
      <c r="F148" s="3" t="n">
        <v>175000</v>
      </c>
      <c r="G148" s="0" t="n">
        <v>18</v>
      </c>
      <c r="H148" s="12" t="n">
        <v>2438</v>
      </c>
      <c r="I148" s="12" t="n">
        <f aca="false">G148*H148</f>
        <v>43884</v>
      </c>
      <c r="J148" s="14" t="n">
        <f aca="false">(I148/$J$143*10000)+7000</f>
        <v>7438.84</v>
      </c>
      <c r="K148" s="12" t="n">
        <v>2015</v>
      </c>
    </row>
    <row r="149" customFormat="false" ht="15" hidden="false" customHeight="false" outlineLevel="0" collapsed="false">
      <c r="A149" s="5" t="n">
        <v>19</v>
      </c>
      <c r="B149" s="0" t="s">
        <v>724</v>
      </c>
      <c r="C149" s="22" t="n">
        <v>5</v>
      </c>
      <c r="D149" s="0" t="s">
        <v>883</v>
      </c>
      <c r="E149" s="0" t="s">
        <v>106</v>
      </c>
      <c r="F149" s="3" t="n">
        <v>151000</v>
      </c>
      <c r="G149" s="0" t="n">
        <v>16</v>
      </c>
      <c r="H149" s="12" t="n">
        <v>2438</v>
      </c>
      <c r="I149" s="12" t="n">
        <f aca="false">G149*H149</f>
        <v>39008</v>
      </c>
      <c r="J149" s="14" t="n">
        <f aca="false">(I149/$J$143*10000)+7000</f>
        <v>7390.08</v>
      </c>
      <c r="K149" s="12" t="n">
        <v>2015</v>
      </c>
    </row>
    <row r="150" customFormat="false" ht="15" hidden="false" customHeight="false" outlineLevel="0" collapsed="false">
      <c r="A150" s="5" t="n">
        <v>19</v>
      </c>
      <c r="B150" s="0" t="s">
        <v>724</v>
      </c>
      <c r="C150" s="22" t="n">
        <v>6</v>
      </c>
      <c r="D150" s="0" t="s">
        <v>884</v>
      </c>
      <c r="E150" s="0" t="s">
        <v>724</v>
      </c>
      <c r="F150" s="3" t="n">
        <v>127000</v>
      </c>
      <c r="G150" s="0" t="n">
        <v>15</v>
      </c>
      <c r="H150" s="12" t="n">
        <v>2438</v>
      </c>
      <c r="I150" s="12" t="n">
        <f aca="false">G150*H150</f>
        <v>36570</v>
      </c>
      <c r="J150" s="14" t="n">
        <f aca="false">(I150/$J$143*10000)+7000</f>
        <v>7365.7</v>
      </c>
      <c r="K150" s="12" t="n">
        <v>2015</v>
      </c>
    </row>
    <row r="151" customFormat="false" ht="15" hidden="false" customHeight="false" outlineLevel="0" collapsed="false">
      <c r="A151" s="5" t="n">
        <v>19</v>
      </c>
      <c r="B151" s="0" t="s">
        <v>724</v>
      </c>
      <c r="C151" s="22" t="n">
        <v>7</v>
      </c>
      <c r="D151" s="0" t="s">
        <v>885</v>
      </c>
      <c r="E151" s="0" t="s">
        <v>886</v>
      </c>
      <c r="F151" s="3" t="n">
        <v>120000</v>
      </c>
      <c r="G151" s="0" t="n">
        <v>15</v>
      </c>
      <c r="H151" s="12" t="n">
        <v>2438</v>
      </c>
      <c r="I151" s="12" t="n">
        <f aca="false">G151*H151</f>
        <v>36570</v>
      </c>
      <c r="J151" s="14" t="n">
        <f aca="false">(I151/$J$143*10000)+7000</f>
        <v>7365.7</v>
      </c>
      <c r="K151" s="12" t="n">
        <v>2015</v>
      </c>
    </row>
    <row r="152" customFormat="false" ht="15" hidden="false" customHeight="false" outlineLevel="0" collapsed="false">
      <c r="A152" s="5" t="n">
        <v>19</v>
      </c>
      <c r="B152" s="0" t="s">
        <v>724</v>
      </c>
      <c r="C152" s="22" t="n">
        <v>8</v>
      </c>
      <c r="D152" s="0" t="s">
        <v>887</v>
      </c>
      <c r="E152" s="0" t="s">
        <v>888</v>
      </c>
      <c r="F152" s="3" t="n">
        <v>116000</v>
      </c>
      <c r="G152" s="0" t="n">
        <v>14</v>
      </c>
      <c r="H152" s="12" t="n">
        <v>2438</v>
      </c>
      <c r="I152" s="12" t="n">
        <f aca="false">G152*H152</f>
        <v>34132</v>
      </c>
      <c r="J152" s="14" t="n">
        <f aca="false">(I152/$J$143*10000)+7000</f>
        <v>7341.32</v>
      </c>
      <c r="K152" s="12" t="n">
        <v>2015</v>
      </c>
    </row>
    <row r="153" customFormat="false" ht="15" hidden="false" customHeight="false" outlineLevel="0" collapsed="false">
      <c r="A153" s="5" t="n">
        <v>19</v>
      </c>
      <c r="B153" s="0" t="s">
        <v>724</v>
      </c>
      <c r="C153" s="22" t="n">
        <v>9</v>
      </c>
      <c r="D153" s="0" t="s">
        <v>889</v>
      </c>
      <c r="E153" s="0" t="s">
        <v>724</v>
      </c>
      <c r="F153" s="3" t="n">
        <v>114000</v>
      </c>
      <c r="G153" s="0" t="n">
        <v>14</v>
      </c>
      <c r="H153" s="12" t="n">
        <v>2438</v>
      </c>
      <c r="I153" s="12" t="n">
        <f aca="false">G153*H153</f>
        <v>34132</v>
      </c>
      <c r="J153" s="14" t="n">
        <f aca="false">(I153/$J$143*10000)+7000</f>
        <v>7341.32</v>
      </c>
      <c r="K153" s="12" t="n">
        <v>2015</v>
      </c>
    </row>
    <row r="154" customFormat="false" ht="15" hidden="false" customHeight="false" outlineLevel="0" collapsed="false">
      <c r="A154" s="5" t="n">
        <v>19</v>
      </c>
      <c r="B154" s="0" t="s">
        <v>724</v>
      </c>
      <c r="C154" s="22" t="n">
        <v>10</v>
      </c>
      <c r="D154" s="0" t="s">
        <v>890</v>
      </c>
      <c r="E154" s="0" t="s">
        <v>724</v>
      </c>
      <c r="F154" s="3" t="n">
        <v>109000</v>
      </c>
      <c r="G154" s="0" t="n">
        <v>14</v>
      </c>
      <c r="H154" s="12" t="n">
        <v>2438</v>
      </c>
      <c r="I154" s="12" t="n">
        <f aca="false">G154*H154</f>
        <v>34132</v>
      </c>
      <c r="J154" s="14" t="n">
        <f aca="false">(I154/$J$143*10000)+7000</f>
        <v>7341.32</v>
      </c>
      <c r="K154" s="12" t="n">
        <v>2015</v>
      </c>
    </row>
    <row r="155" customFormat="false" ht="15" hidden="false" customHeight="false" outlineLevel="0" collapsed="false">
      <c r="A155" s="5" t="n">
        <v>20</v>
      </c>
      <c r="B155" s="0" t="s">
        <v>732</v>
      </c>
      <c r="C155" s="22" t="n">
        <v>1</v>
      </c>
      <c r="D155" s="0" t="s">
        <v>891</v>
      </c>
      <c r="E155" s="0" t="s">
        <v>892</v>
      </c>
      <c r="F155" s="3" t="n">
        <v>1064700</v>
      </c>
      <c r="G155" s="12" t="n">
        <v>45</v>
      </c>
      <c r="H155" s="12" t="n">
        <v>2872</v>
      </c>
      <c r="I155" s="12" t="n">
        <f aca="false">G155*H155</f>
        <v>129240</v>
      </c>
      <c r="J155" s="14" t="n">
        <f aca="false">(I155/$J$143*10000)+7000</f>
        <v>8292.4</v>
      </c>
      <c r="K155" s="12" t="n">
        <v>2015</v>
      </c>
      <c r="L155" s="3" t="n">
        <f aca="false">SUM(I155:I171)</f>
        <v>912296</v>
      </c>
    </row>
    <row r="156" customFormat="false" ht="15" hidden="false" customHeight="false" outlineLevel="0" collapsed="false">
      <c r="A156" s="5" t="n">
        <v>20</v>
      </c>
      <c r="B156" s="0" t="s">
        <v>732</v>
      </c>
      <c r="C156" s="22" t="n">
        <v>2</v>
      </c>
      <c r="D156" s="0" t="s">
        <v>893</v>
      </c>
      <c r="E156" s="0" t="s">
        <v>782</v>
      </c>
      <c r="F156" s="3" t="n">
        <v>641900</v>
      </c>
      <c r="G156" s="12" t="n">
        <v>35</v>
      </c>
      <c r="H156" s="12" t="n">
        <v>2872</v>
      </c>
      <c r="I156" s="12" t="n">
        <f aca="false">G156*H156</f>
        <v>100520</v>
      </c>
      <c r="J156" s="14" t="n">
        <f aca="false">(I156/$J$143*10000)+7000</f>
        <v>8005.2</v>
      </c>
      <c r="K156" s="12" t="n">
        <v>2015</v>
      </c>
    </row>
    <row r="157" customFormat="false" ht="15" hidden="false" customHeight="false" outlineLevel="0" collapsed="false">
      <c r="A157" s="5" t="n">
        <v>20</v>
      </c>
      <c r="B157" s="0" t="s">
        <v>718</v>
      </c>
      <c r="C157" s="22" t="n">
        <v>1</v>
      </c>
      <c r="D157" s="0" t="s">
        <v>894</v>
      </c>
      <c r="E157" s="0" t="s">
        <v>895</v>
      </c>
      <c r="F157" s="3" t="n">
        <v>280400</v>
      </c>
      <c r="G157" s="0" t="n">
        <v>23</v>
      </c>
      <c r="H157" s="12" t="n">
        <v>2640</v>
      </c>
      <c r="I157" s="12" t="n">
        <f aca="false">G157*H157</f>
        <v>60720</v>
      </c>
      <c r="J157" s="14" t="n">
        <f aca="false">(I157/$J$143*10000)+7000</f>
        <v>7607.2</v>
      </c>
      <c r="K157" s="12" t="n">
        <v>2015</v>
      </c>
    </row>
    <row r="158" customFormat="false" ht="15" hidden="false" customHeight="false" outlineLevel="0" collapsed="false">
      <c r="A158" s="5" t="n">
        <v>20</v>
      </c>
      <c r="B158" s="0" t="s">
        <v>718</v>
      </c>
      <c r="C158" s="22" t="n">
        <v>2</v>
      </c>
      <c r="D158" s="0" t="s">
        <v>896</v>
      </c>
      <c r="E158" s="0" t="s">
        <v>895</v>
      </c>
      <c r="F158" s="3" t="n">
        <v>257800</v>
      </c>
      <c r="G158" s="0" t="n">
        <v>22</v>
      </c>
      <c r="H158" s="12" t="n">
        <v>2640</v>
      </c>
      <c r="I158" s="12" t="n">
        <f aca="false">G158*H158</f>
        <v>58080</v>
      </c>
      <c r="J158" s="14" t="n">
        <f aca="false">(I158/$J$143*10000)+7000</f>
        <v>7580.8</v>
      </c>
      <c r="K158" s="12" t="n">
        <v>2015</v>
      </c>
    </row>
    <row r="159" customFormat="false" ht="15" hidden="false" customHeight="false" outlineLevel="0" collapsed="false">
      <c r="A159" s="5" t="n">
        <v>20</v>
      </c>
      <c r="B159" s="0" t="s">
        <v>718</v>
      </c>
      <c r="C159" s="22" t="n">
        <v>3</v>
      </c>
      <c r="D159" s="0" t="s">
        <v>192</v>
      </c>
      <c r="E159" s="0" t="s">
        <v>790</v>
      </c>
      <c r="F159" s="3" t="n">
        <v>224300</v>
      </c>
      <c r="G159" s="0" t="n">
        <v>20</v>
      </c>
      <c r="H159" s="12" t="n">
        <v>2640</v>
      </c>
      <c r="I159" s="12" t="n">
        <f aca="false">G159*H159</f>
        <v>52800</v>
      </c>
      <c r="J159" s="14" t="n">
        <f aca="false">(I159/$J$143*10000)+7000</f>
        <v>7528</v>
      </c>
      <c r="K159" s="12" t="n">
        <v>2015</v>
      </c>
    </row>
    <row r="160" customFormat="false" ht="15" hidden="false" customHeight="false" outlineLevel="0" collapsed="false">
      <c r="A160" s="5" t="n">
        <v>20</v>
      </c>
      <c r="B160" s="0" t="s">
        <v>732</v>
      </c>
      <c r="C160" s="22" t="n">
        <v>3</v>
      </c>
      <c r="D160" s="0" t="s">
        <v>897</v>
      </c>
      <c r="E160" s="0" t="s">
        <v>782</v>
      </c>
      <c r="F160" s="3" t="n">
        <v>185400</v>
      </c>
      <c r="G160" s="12" t="n">
        <v>18</v>
      </c>
      <c r="H160" s="12" t="n">
        <v>2872</v>
      </c>
      <c r="I160" s="12" t="n">
        <f aca="false">G160*H160</f>
        <v>51696</v>
      </c>
      <c r="J160" s="14" t="n">
        <f aca="false">(I160/$J$143*10000)+7000</f>
        <v>7516.96</v>
      </c>
      <c r="K160" s="12" t="n">
        <v>2015</v>
      </c>
    </row>
    <row r="161" customFormat="false" ht="15" hidden="false" customHeight="false" outlineLevel="0" collapsed="false">
      <c r="A161" s="5" t="n">
        <v>20</v>
      </c>
      <c r="B161" s="0" t="s">
        <v>732</v>
      </c>
      <c r="C161" s="22" t="n">
        <v>4</v>
      </c>
      <c r="D161" s="0" t="s">
        <v>898</v>
      </c>
      <c r="E161" s="0" t="s">
        <v>776</v>
      </c>
      <c r="F161" s="3" t="n">
        <v>181500</v>
      </c>
      <c r="G161" s="12" t="n">
        <v>18</v>
      </c>
      <c r="H161" s="12" t="n">
        <v>2872</v>
      </c>
      <c r="I161" s="12" t="n">
        <f aca="false">G161*H161</f>
        <v>51696</v>
      </c>
      <c r="J161" s="14" t="n">
        <f aca="false">(I161/$J$143*10000)+7000</f>
        <v>7516.96</v>
      </c>
      <c r="K161" s="12" t="n">
        <v>2015</v>
      </c>
    </row>
    <row r="162" customFormat="false" ht="15" hidden="false" customHeight="false" outlineLevel="0" collapsed="false">
      <c r="A162" s="5" t="n">
        <v>20</v>
      </c>
      <c r="B162" s="0" t="s">
        <v>718</v>
      </c>
      <c r="C162" s="22" t="n">
        <v>4</v>
      </c>
      <c r="D162" s="0" t="s">
        <v>899</v>
      </c>
      <c r="E162" s="0" t="s">
        <v>900</v>
      </c>
      <c r="F162" s="3" t="n">
        <v>186500</v>
      </c>
      <c r="G162" s="0" t="n">
        <v>18</v>
      </c>
      <c r="H162" s="12" t="n">
        <v>2640</v>
      </c>
      <c r="I162" s="12" t="n">
        <f aca="false">G162*H162</f>
        <v>47520</v>
      </c>
      <c r="J162" s="14" t="n">
        <f aca="false">(I162/$J$143*10000)+7000</f>
        <v>7475.2</v>
      </c>
      <c r="K162" s="12" t="n">
        <v>2015</v>
      </c>
    </row>
    <row r="163" customFormat="false" ht="15" hidden="false" customHeight="false" outlineLevel="0" collapsed="false">
      <c r="A163" s="5" t="n">
        <v>20</v>
      </c>
      <c r="B163" s="0" t="s">
        <v>718</v>
      </c>
      <c r="C163" s="22" t="n">
        <v>5</v>
      </c>
      <c r="D163" s="0" t="s">
        <v>901</v>
      </c>
      <c r="E163" s="0" t="s">
        <v>895</v>
      </c>
      <c r="F163" s="3" t="n">
        <v>175900</v>
      </c>
      <c r="G163" s="0" t="n">
        <v>18</v>
      </c>
      <c r="H163" s="12" t="n">
        <v>2640</v>
      </c>
      <c r="I163" s="12" t="n">
        <f aca="false">G163*H163</f>
        <v>47520</v>
      </c>
      <c r="J163" s="14" t="n">
        <f aca="false">(I163/$J$143*10000)+7000</f>
        <v>7475.2</v>
      </c>
      <c r="K163" s="12" t="n">
        <v>2015</v>
      </c>
    </row>
    <row r="164" customFormat="false" ht="15" hidden="false" customHeight="false" outlineLevel="0" collapsed="false">
      <c r="A164" s="5" t="n">
        <v>20</v>
      </c>
      <c r="B164" s="0" t="s">
        <v>718</v>
      </c>
      <c r="C164" s="22" t="n">
        <v>6</v>
      </c>
      <c r="D164" s="0" t="s">
        <v>902</v>
      </c>
      <c r="E164" s="0" t="s">
        <v>895</v>
      </c>
      <c r="F164" s="3" t="n">
        <v>146700</v>
      </c>
      <c r="G164" s="0" t="n">
        <v>16</v>
      </c>
      <c r="H164" s="12" t="n">
        <v>2640</v>
      </c>
      <c r="I164" s="12" t="n">
        <f aca="false">G164*H164</f>
        <v>42240</v>
      </c>
      <c r="J164" s="14" t="n">
        <f aca="false">(I164/$J$143*10000)+7000</f>
        <v>7422.4</v>
      </c>
      <c r="K164" s="12" t="n">
        <v>2015</v>
      </c>
    </row>
    <row r="165" customFormat="false" ht="15" hidden="false" customHeight="false" outlineLevel="0" collapsed="false">
      <c r="A165" s="5" t="n">
        <v>20</v>
      </c>
      <c r="B165" s="0" t="s">
        <v>732</v>
      </c>
      <c r="C165" s="22" t="n">
        <v>5</v>
      </c>
      <c r="D165" s="0" t="s">
        <v>903</v>
      </c>
      <c r="E165" s="0" t="s">
        <v>904</v>
      </c>
      <c r="F165" s="3" t="n">
        <v>117200</v>
      </c>
      <c r="G165" s="12" t="n">
        <v>14</v>
      </c>
      <c r="H165" s="12" t="n">
        <v>2872</v>
      </c>
      <c r="I165" s="12" t="n">
        <f aca="false">G165*H165</f>
        <v>40208</v>
      </c>
      <c r="J165" s="14" t="n">
        <f aca="false">(I165/$J$143*10000)+7000</f>
        <v>7402.08</v>
      </c>
      <c r="K165" s="12" t="n">
        <v>2015</v>
      </c>
    </row>
    <row r="166" customFormat="false" ht="15" hidden="false" customHeight="false" outlineLevel="0" collapsed="false">
      <c r="A166" s="5" t="n">
        <v>20</v>
      </c>
      <c r="B166" s="0" t="s">
        <v>718</v>
      </c>
      <c r="C166" s="22" t="n">
        <v>7</v>
      </c>
      <c r="D166" s="0" t="s">
        <v>905</v>
      </c>
      <c r="E166" s="0" t="s">
        <v>895</v>
      </c>
      <c r="F166" s="3" t="n">
        <v>130700</v>
      </c>
      <c r="G166" s="0" t="n">
        <v>15</v>
      </c>
      <c r="H166" s="12" t="n">
        <v>2640</v>
      </c>
      <c r="I166" s="12" t="n">
        <f aca="false">G166*H166</f>
        <v>39600</v>
      </c>
      <c r="J166" s="14" t="n">
        <f aca="false">(I166/$J$143*10000)+7000</f>
        <v>7396</v>
      </c>
      <c r="K166" s="12" t="n">
        <v>2015</v>
      </c>
    </row>
    <row r="167" customFormat="false" ht="15" hidden="false" customHeight="false" outlineLevel="0" collapsed="false">
      <c r="A167" s="5" t="n">
        <v>20</v>
      </c>
      <c r="B167" s="0" t="s">
        <v>718</v>
      </c>
      <c r="C167" s="22" t="n">
        <v>8</v>
      </c>
      <c r="D167" s="0" t="s">
        <v>906</v>
      </c>
      <c r="E167" s="0" t="s">
        <v>907</v>
      </c>
      <c r="F167" s="3" t="n">
        <v>124300</v>
      </c>
      <c r="G167" s="0" t="n">
        <v>15</v>
      </c>
      <c r="H167" s="12" t="n">
        <v>2640</v>
      </c>
      <c r="I167" s="12" t="n">
        <f aca="false">G167*H167</f>
        <v>39600</v>
      </c>
      <c r="J167" s="14" t="n">
        <f aca="false">(I167/$J$143*10000)+7000</f>
        <v>7396</v>
      </c>
      <c r="K167" s="12" t="n">
        <v>2015</v>
      </c>
    </row>
    <row r="168" customFormat="false" ht="15" hidden="false" customHeight="false" outlineLevel="0" collapsed="false">
      <c r="A168" s="5" t="n">
        <v>20</v>
      </c>
      <c r="B168" s="0" t="s">
        <v>718</v>
      </c>
      <c r="C168" s="22" t="n">
        <v>9</v>
      </c>
      <c r="D168" s="0" t="s">
        <v>908</v>
      </c>
      <c r="E168" s="0" t="s">
        <v>907</v>
      </c>
      <c r="F168" s="3" t="n">
        <v>122700</v>
      </c>
      <c r="G168" s="0" t="n">
        <v>15</v>
      </c>
      <c r="H168" s="12" t="n">
        <v>2640</v>
      </c>
      <c r="I168" s="12" t="n">
        <f aca="false">G168*H168</f>
        <v>39600</v>
      </c>
      <c r="J168" s="14" t="n">
        <f aca="false">(I168/$J$143*10000)+7000</f>
        <v>7396</v>
      </c>
      <c r="K168" s="12" t="n">
        <v>2015</v>
      </c>
    </row>
    <row r="169" customFormat="false" ht="15" hidden="false" customHeight="false" outlineLevel="0" collapsed="false">
      <c r="A169" s="5" t="n">
        <v>20</v>
      </c>
      <c r="B169" s="0" t="s">
        <v>732</v>
      </c>
      <c r="C169" s="22" t="n">
        <v>6</v>
      </c>
      <c r="D169" s="0" t="s">
        <v>909</v>
      </c>
      <c r="E169" s="0" t="s">
        <v>910</v>
      </c>
      <c r="F169" s="3" t="n">
        <v>103200</v>
      </c>
      <c r="G169" s="12" t="n">
        <v>13</v>
      </c>
      <c r="H169" s="12" t="n">
        <v>2872</v>
      </c>
      <c r="I169" s="12" t="n">
        <f aca="false">G169*H169</f>
        <v>37336</v>
      </c>
      <c r="J169" s="14" t="n">
        <f aca="false">(I169/$J$143*10000)+7000</f>
        <v>7373.36</v>
      </c>
      <c r="K169" s="12" t="n">
        <v>2015</v>
      </c>
    </row>
    <row r="170" customFormat="false" ht="15" hidden="false" customHeight="false" outlineLevel="0" collapsed="false">
      <c r="A170" s="5" t="n">
        <v>20</v>
      </c>
      <c r="B170" s="0" t="s">
        <v>718</v>
      </c>
      <c r="C170" s="22" t="n">
        <v>10</v>
      </c>
      <c r="D170" s="0" t="s">
        <v>911</v>
      </c>
      <c r="E170" s="0" t="s">
        <v>895</v>
      </c>
      <c r="F170" s="3" t="n">
        <v>119900</v>
      </c>
      <c r="G170" s="0" t="n">
        <v>14</v>
      </c>
      <c r="H170" s="12" t="n">
        <v>2640</v>
      </c>
      <c r="I170" s="12" t="n">
        <f aca="false">G170*H170</f>
        <v>36960</v>
      </c>
      <c r="J170" s="14" t="n">
        <f aca="false">(I170/$J$143*10000)+7000</f>
        <v>7369.6</v>
      </c>
      <c r="K170" s="12" t="n">
        <v>2015</v>
      </c>
    </row>
    <row r="171" customFormat="false" ht="15" hidden="false" customHeight="false" outlineLevel="0" collapsed="false">
      <c r="A171" s="5" t="n">
        <v>20</v>
      </c>
      <c r="B171" s="0" t="s">
        <v>718</v>
      </c>
      <c r="C171" s="22" t="n">
        <v>11</v>
      </c>
      <c r="D171" s="0" t="s">
        <v>912</v>
      </c>
      <c r="E171" s="0" t="s">
        <v>895</v>
      </c>
      <c r="F171" s="3" t="n">
        <v>118800</v>
      </c>
      <c r="G171" s="0" t="n">
        <v>14</v>
      </c>
      <c r="H171" s="12" t="n">
        <v>2640</v>
      </c>
      <c r="I171" s="12" t="n">
        <f aca="false">G171*H171</f>
        <v>36960</v>
      </c>
      <c r="J171" s="14" t="n">
        <f aca="false">(I171/$J$143*10000)+7000</f>
        <v>7369.6</v>
      </c>
      <c r="K171" s="12" t="n">
        <v>2015</v>
      </c>
    </row>
    <row r="172" customFormat="false" ht="15" hidden="false" customHeight="false" outlineLevel="0" collapsed="false">
      <c r="A172" s="5" t="n">
        <v>21</v>
      </c>
      <c r="B172" s="0" t="s">
        <v>710</v>
      </c>
      <c r="C172" s="22" t="n">
        <v>1</v>
      </c>
      <c r="D172" s="0" t="s">
        <v>913</v>
      </c>
      <c r="E172" s="0" t="s">
        <v>914</v>
      </c>
      <c r="F172" s="3" t="n">
        <v>1388100</v>
      </c>
      <c r="G172" s="12" t="n">
        <v>52</v>
      </c>
      <c r="H172" s="12" t="n">
        <v>3263</v>
      </c>
      <c r="I172" s="12" t="n">
        <f aca="false">G172*H172</f>
        <v>169676</v>
      </c>
      <c r="J172" s="14" t="n">
        <f aca="false">(I172/$J$143*10000)+7000</f>
        <v>8696.76</v>
      </c>
      <c r="K172" s="12" t="n">
        <v>2015</v>
      </c>
      <c r="L172" s="3" t="n">
        <f aca="false">SUM(I172:I187)</f>
        <v>726419</v>
      </c>
    </row>
    <row r="173" customFormat="false" ht="15" hidden="false" customHeight="false" outlineLevel="0" collapsed="false">
      <c r="A173" s="5" t="n">
        <v>21</v>
      </c>
      <c r="B173" s="0" t="s">
        <v>710</v>
      </c>
      <c r="C173" s="22" t="n">
        <v>2</v>
      </c>
      <c r="D173" s="0" t="s">
        <v>915</v>
      </c>
      <c r="E173" s="0" t="s">
        <v>916</v>
      </c>
      <c r="F173" s="3" t="n">
        <v>347900</v>
      </c>
      <c r="G173" s="12" t="n">
        <v>25</v>
      </c>
      <c r="H173" s="12" t="n">
        <v>3263</v>
      </c>
      <c r="I173" s="12" t="n">
        <f aca="false">G173*H173</f>
        <v>81575</v>
      </c>
      <c r="J173" s="14" t="n">
        <f aca="false">(I173/$J$143*10000)+7000</f>
        <v>7815.75</v>
      </c>
      <c r="K173" s="12" t="n">
        <v>2015</v>
      </c>
    </row>
    <row r="174" customFormat="false" ht="15" hidden="false" customHeight="false" outlineLevel="0" collapsed="false">
      <c r="A174" s="5" t="n">
        <v>21</v>
      </c>
      <c r="B174" s="0" t="s">
        <v>710</v>
      </c>
      <c r="C174" s="22" t="n">
        <v>3</v>
      </c>
      <c r="D174" s="0" t="s">
        <v>917</v>
      </c>
      <c r="E174" s="0" t="s">
        <v>836</v>
      </c>
      <c r="F174" s="3" t="n">
        <v>223900</v>
      </c>
      <c r="G174" s="12" t="n">
        <v>20</v>
      </c>
      <c r="H174" s="12" t="n">
        <v>3263</v>
      </c>
      <c r="I174" s="12" t="n">
        <f aca="false">G174*H174</f>
        <v>65260</v>
      </c>
      <c r="J174" s="14" t="n">
        <f aca="false">(I174/$J$143*10000)+7000</f>
        <v>7652.6</v>
      </c>
      <c r="K174" s="12" t="n">
        <v>2015</v>
      </c>
    </row>
    <row r="175" customFormat="false" ht="15" hidden="false" customHeight="false" outlineLevel="0" collapsed="false">
      <c r="A175" s="5" t="n">
        <v>21</v>
      </c>
      <c r="B175" s="0" t="s">
        <v>748</v>
      </c>
      <c r="C175" s="22" t="n">
        <v>1</v>
      </c>
      <c r="D175" s="0" t="s">
        <v>918</v>
      </c>
      <c r="E175" s="0" t="s">
        <v>64</v>
      </c>
      <c r="F175" s="3" t="n">
        <v>1016744</v>
      </c>
      <c r="G175" s="12" t="n">
        <v>44</v>
      </c>
      <c r="H175" s="12" t="n">
        <v>1438</v>
      </c>
      <c r="I175" s="12" t="n">
        <f aca="false">G175*H175</f>
        <v>63272</v>
      </c>
      <c r="J175" s="14" t="n">
        <f aca="false">(I175/$J$143*10000)+7000</f>
        <v>7632.72</v>
      </c>
      <c r="K175" s="12" t="n">
        <v>2009</v>
      </c>
    </row>
    <row r="176" customFormat="false" ht="15" hidden="false" customHeight="false" outlineLevel="0" collapsed="false">
      <c r="A176" s="5" t="n">
        <v>21</v>
      </c>
      <c r="B176" s="0" t="s">
        <v>710</v>
      </c>
      <c r="C176" s="22" t="n">
        <v>4</v>
      </c>
      <c r="D176" s="0" t="s">
        <v>919</v>
      </c>
      <c r="E176" s="0" t="s">
        <v>920</v>
      </c>
      <c r="F176" s="3" t="n">
        <v>185000</v>
      </c>
      <c r="G176" s="12" t="n">
        <v>18</v>
      </c>
      <c r="H176" s="12" t="n">
        <v>3263</v>
      </c>
      <c r="I176" s="12" t="n">
        <f aca="false">G176*H176</f>
        <v>58734</v>
      </c>
      <c r="J176" s="14" t="n">
        <f aca="false">(I176/$J$143*10000)+7000</f>
        <v>7587.34</v>
      </c>
      <c r="K176" s="12" t="n">
        <v>2015</v>
      </c>
    </row>
    <row r="177" customFormat="false" ht="15" hidden="false" customHeight="false" outlineLevel="0" collapsed="false">
      <c r="A177" s="5" t="n">
        <v>21</v>
      </c>
      <c r="B177" s="0" t="s">
        <v>750</v>
      </c>
      <c r="C177" s="22" t="n">
        <v>2</v>
      </c>
      <c r="D177" s="0" t="s">
        <v>921</v>
      </c>
      <c r="E177" s="0" t="s">
        <v>750</v>
      </c>
      <c r="F177" s="3" t="n">
        <v>315019</v>
      </c>
      <c r="G177" s="12" t="n">
        <v>24</v>
      </c>
      <c r="H177" s="12" t="n">
        <v>2026</v>
      </c>
      <c r="I177" s="12" t="n">
        <f aca="false">G177*H177</f>
        <v>48624</v>
      </c>
      <c r="J177" s="14" t="n">
        <f aca="false">(I177/$J$143*10000)+7000</f>
        <v>7486.24</v>
      </c>
      <c r="K177" s="12" t="n">
        <v>2010</v>
      </c>
    </row>
    <row r="178" customFormat="false" ht="15" hidden="false" customHeight="false" outlineLevel="0" collapsed="false">
      <c r="A178" s="5" t="n">
        <v>21</v>
      </c>
      <c r="B178" s="0" t="s">
        <v>750</v>
      </c>
      <c r="C178" s="22" t="n">
        <v>3</v>
      </c>
      <c r="D178" s="0" t="s">
        <v>922</v>
      </c>
      <c r="E178" s="0" t="s">
        <v>750</v>
      </c>
      <c r="F178" s="3" t="n">
        <v>127440</v>
      </c>
      <c r="G178" s="12" t="n">
        <v>15</v>
      </c>
      <c r="H178" s="12" t="n">
        <v>2026</v>
      </c>
      <c r="I178" s="12" t="n">
        <f aca="false">G178*H178</f>
        <v>30390</v>
      </c>
      <c r="J178" s="14" t="n">
        <f aca="false">(I178/$J$143*10000)+7000</f>
        <v>7303.9</v>
      </c>
      <c r="K178" s="12" t="n">
        <v>2010</v>
      </c>
    </row>
    <row r="179" customFormat="false" ht="15" hidden="false" customHeight="false" outlineLevel="0" collapsed="false">
      <c r="A179" s="5" t="n">
        <v>21</v>
      </c>
      <c r="B179" s="0" t="s">
        <v>750</v>
      </c>
      <c r="C179" s="22" t="n">
        <v>4</v>
      </c>
      <c r="D179" s="0" t="s">
        <v>923</v>
      </c>
      <c r="E179" s="0" t="s">
        <v>750</v>
      </c>
      <c r="F179" s="3" t="n">
        <v>118521</v>
      </c>
      <c r="G179" s="12" t="n">
        <v>14</v>
      </c>
      <c r="H179" s="12" t="n">
        <v>2026</v>
      </c>
      <c r="I179" s="12" t="n">
        <f aca="false">G179*H179</f>
        <v>28364</v>
      </c>
      <c r="J179" s="14" t="n">
        <f aca="false">(I179/$J$143*10000)+7000</f>
        <v>7283.64</v>
      </c>
      <c r="K179" s="12" t="n">
        <v>2010</v>
      </c>
    </row>
    <row r="180" customFormat="false" ht="15" hidden="false" customHeight="false" outlineLevel="0" collapsed="false">
      <c r="A180" s="5" t="n">
        <v>21</v>
      </c>
      <c r="B180" s="0" t="s">
        <v>750</v>
      </c>
      <c r="C180" s="22" t="n">
        <v>5</v>
      </c>
      <c r="D180" s="0" t="s">
        <v>924</v>
      </c>
      <c r="E180" s="0" t="s">
        <v>750</v>
      </c>
      <c r="F180" s="3" t="n">
        <v>113174</v>
      </c>
      <c r="G180" s="12" t="n">
        <v>14</v>
      </c>
      <c r="H180" s="12" t="n">
        <v>2026</v>
      </c>
      <c r="I180" s="12" t="n">
        <f aca="false">G180*H180</f>
        <v>28364</v>
      </c>
      <c r="J180" s="14" t="n">
        <f aca="false">(I180/$J$143*10000)+7000</f>
        <v>7283.64</v>
      </c>
      <c r="K180" s="12" t="n">
        <v>2010</v>
      </c>
    </row>
    <row r="181" customFormat="false" ht="15" hidden="false" customHeight="false" outlineLevel="0" collapsed="false">
      <c r="A181" s="5" t="n">
        <v>21</v>
      </c>
      <c r="B181" s="0" t="s">
        <v>750</v>
      </c>
      <c r="C181" s="22" t="n">
        <v>6</v>
      </c>
      <c r="D181" s="0" t="s">
        <v>925</v>
      </c>
      <c r="E181" s="0" t="s">
        <v>750</v>
      </c>
      <c r="F181" s="3" t="n">
        <v>103960</v>
      </c>
      <c r="G181" s="12" t="n">
        <v>13</v>
      </c>
      <c r="H181" s="12" t="n">
        <v>2026</v>
      </c>
      <c r="I181" s="12" t="n">
        <f aca="false">G181*H181</f>
        <v>26338</v>
      </c>
      <c r="J181" s="14" t="n">
        <f aca="false">(I181/$J$143*10000)+7000</f>
        <v>7263.38</v>
      </c>
      <c r="K181" s="12" t="n">
        <v>2010</v>
      </c>
    </row>
    <row r="182" customFormat="false" ht="15" hidden="false" customHeight="false" outlineLevel="0" collapsed="false">
      <c r="A182" s="5" t="n">
        <v>21</v>
      </c>
      <c r="B182" s="0" t="s">
        <v>748</v>
      </c>
      <c r="C182" s="22" t="n">
        <v>2</v>
      </c>
      <c r="D182" s="0" t="s">
        <v>610</v>
      </c>
      <c r="E182" s="0" t="s">
        <v>926</v>
      </c>
      <c r="F182" s="3" t="n">
        <v>164763</v>
      </c>
      <c r="G182" s="12" t="n">
        <v>17</v>
      </c>
      <c r="H182" s="12" t="n">
        <v>1438</v>
      </c>
      <c r="I182" s="12" t="n">
        <f aca="false">G182*H182</f>
        <v>24446</v>
      </c>
      <c r="J182" s="14" t="n">
        <f aca="false">(I182/$J$143*10000)+7000</f>
        <v>7244.46</v>
      </c>
      <c r="K182" s="12" t="n">
        <v>2009</v>
      </c>
    </row>
    <row r="183" customFormat="false" ht="15" hidden="false" customHeight="false" outlineLevel="0" collapsed="false">
      <c r="A183" s="5" t="n">
        <v>21</v>
      </c>
      <c r="B183" s="0" t="s">
        <v>750</v>
      </c>
      <c r="C183" s="22" t="n">
        <v>1</v>
      </c>
      <c r="D183" s="0" t="s">
        <v>927</v>
      </c>
      <c r="E183" s="0" t="s">
        <v>750</v>
      </c>
      <c r="F183" s="3" t="n">
        <v>430299</v>
      </c>
      <c r="G183" s="12" t="n">
        <v>11</v>
      </c>
      <c r="H183" s="12" t="n">
        <v>2026</v>
      </c>
      <c r="I183" s="12" t="n">
        <f aca="false">G183*H183</f>
        <v>22286</v>
      </c>
      <c r="J183" s="14" t="n">
        <f aca="false">(I183/$J$143*10000)+7000</f>
        <v>7222.86</v>
      </c>
      <c r="K183" s="12" t="n">
        <v>2010</v>
      </c>
    </row>
    <row r="184" customFormat="false" ht="15" hidden="false" customHeight="false" outlineLevel="0" collapsed="false">
      <c r="A184" s="5" t="n">
        <v>21</v>
      </c>
      <c r="B184" s="0" t="s">
        <v>748</v>
      </c>
      <c r="C184" s="22" t="n">
        <v>3</v>
      </c>
      <c r="D184" s="0" t="s">
        <v>928</v>
      </c>
      <c r="E184" s="0" t="s">
        <v>929</v>
      </c>
      <c r="F184" s="3" t="n">
        <v>117225</v>
      </c>
      <c r="G184" s="12" t="n">
        <v>14</v>
      </c>
      <c r="H184" s="12" t="n">
        <v>1438</v>
      </c>
      <c r="I184" s="12" t="n">
        <f aca="false">G184*H184</f>
        <v>20132</v>
      </c>
      <c r="J184" s="14" t="n">
        <f aca="false">(I184/$J$143*10000)+7000</f>
        <v>7201.32</v>
      </c>
      <c r="K184" s="12" t="n">
        <v>2009</v>
      </c>
    </row>
    <row r="185" customFormat="false" ht="15" hidden="false" customHeight="false" outlineLevel="0" collapsed="false">
      <c r="A185" s="5" t="n">
        <v>21</v>
      </c>
      <c r="B185" s="0" t="s">
        <v>748</v>
      </c>
      <c r="C185" s="22" t="n">
        <v>5</v>
      </c>
      <c r="D185" s="0" t="s">
        <v>930</v>
      </c>
      <c r="E185" s="0" t="s">
        <v>64</v>
      </c>
      <c r="F185" s="3" t="n">
        <v>115572</v>
      </c>
      <c r="G185" s="12" t="n">
        <v>14</v>
      </c>
      <c r="H185" s="12" t="n">
        <v>1438</v>
      </c>
      <c r="I185" s="12" t="n">
        <f aca="false">G185*H185</f>
        <v>20132</v>
      </c>
      <c r="J185" s="14" t="n">
        <f aca="false">(I185/$J$143*10000)+7000</f>
        <v>7201.32</v>
      </c>
      <c r="K185" s="12" t="n">
        <v>2009</v>
      </c>
    </row>
    <row r="186" customFormat="false" ht="15" hidden="false" customHeight="false" outlineLevel="0" collapsed="false">
      <c r="A186" s="5" t="n">
        <v>21</v>
      </c>
      <c r="B186" s="0" t="s">
        <v>748</v>
      </c>
      <c r="C186" s="22" t="n">
        <v>4</v>
      </c>
      <c r="D186" s="0" t="s">
        <v>931</v>
      </c>
      <c r="E186" s="0" t="s">
        <v>510</v>
      </c>
      <c r="F186" s="3" t="n">
        <v>108659</v>
      </c>
      <c r="G186" s="12" t="n">
        <v>14</v>
      </c>
      <c r="H186" s="12" t="n">
        <v>1438</v>
      </c>
      <c r="I186" s="12" t="n">
        <f aca="false">G186*H186</f>
        <v>20132</v>
      </c>
      <c r="J186" s="14" t="n">
        <f aca="false">(I186/$J$143*10000)+7000</f>
        <v>7201.32</v>
      </c>
      <c r="K186" s="12" t="n">
        <v>2009</v>
      </c>
    </row>
    <row r="187" customFormat="false" ht="15" hidden="false" customHeight="false" outlineLevel="0" collapsed="false">
      <c r="A187" s="5" t="n">
        <v>21</v>
      </c>
      <c r="B187" s="0" t="s">
        <v>748</v>
      </c>
      <c r="C187" s="22" t="n">
        <v>6</v>
      </c>
      <c r="D187" s="0" t="s">
        <v>932</v>
      </c>
      <c r="E187" s="0" t="s">
        <v>163</v>
      </c>
      <c r="F187" s="3" t="n">
        <v>101840</v>
      </c>
      <c r="G187" s="12" t="n">
        <v>13</v>
      </c>
      <c r="H187" s="12" t="n">
        <v>1438</v>
      </c>
      <c r="I187" s="12" t="n">
        <f aca="false">G187*H187</f>
        <v>18694</v>
      </c>
      <c r="J187" s="14" t="n">
        <f aca="false">(I187/$J$143*10000)+7000</f>
        <v>7186.94</v>
      </c>
      <c r="K187" s="12" t="n">
        <v>2009</v>
      </c>
    </row>
    <row r="188" customFormat="false" ht="15" hidden="false" customHeight="false" outlineLevel="0" collapsed="false">
      <c r="A188" s="5" t="n">
        <v>34</v>
      </c>
      <c r="B188" s="0" t="s">
        <v>712</v>
      </c>
      <c r="C188" s="22" t="n">
        <v>1</v>
      </c>
      <c r="D188" s="0" t="s">
        <v>933</v>
      </c>
      <c r="E188" s="0" t="s">
        <v>934</v>
      </c>
      <c r="F188" s="3" t="n">
        <v>2121871</v>
      </c>
      <c r="G188" s="0" t="n">
        <v>64</v>
      </c>
      <c r="H188" s="12" t="n">
        <v>2493</v>
      </c>
      <c r="I188" s="12" t="n">
        <f aca="false">G188*H188</f>
        <v>159552</v>
      </c>
      <c r="J188" s="14" t="n">
        <f aca="false">(I188/$J$143*10000)+7000</f>
        <v>8595.52</v>
      </c>
      <c r="K188" s="12" t="n">
        <v>2014</v>
      </c>
      <c r="L188" s="3" t="n">
        <f aca="false">SUM(I188:I202)</f>
        <v>777352</v>
      </c>
    </row>
    <row r="189" customFormat="false" ht="15" hidden="false" customHeight="false" outlineLevel="0" collapsed="false">
      <c r="A189" s="5" t="n">
        <v>34</v>
      </c>
      <c r="B189" s="0" t="s">
        <v>712</v>
      </c>
      <c r="C189" s="22" t="n">
        <v>2</v>
      </c>
      <c r="D189" s="0" t="s">
        <v>935</v>
      </c>
      <c r="E189" s="0" t="s">
        <v>790</v>
      </c>
      <c r="F189" s="3" t="n">
        <v>434268</v>
      </c>
      <c r="G189" s="0" t="n">
        <v>28</v>
      </c>
      <c r="H189" s="12" t="n">
        <v>2493</v>
      </c>
      <c r="I189" s="12" t="n">
        <f aca="false">G189*H189</f>
        <v>69804</v>
      </c>
      <c r="J189" s="14" t="n">
        <f aca="false">(I189/$J$143*10000)+7000</f>
        <v>7698.04</v>
      </c>
      <c r="K189" s="12" t="n">
        <v>2014</v>
      </c>
    </row>
    <row r="190" customFormat="false" ht="15" hidden="false" customHeight="false" outlineLevel="0" collapsed="false">
      <c r="A190" s="5" t="n">
        <v>34</v>
      </c>
      <c r="B190" s="0" t="s">
        <v>712</v>
      </c>
      <c r="C190" s="22" t="n">
        <v>3</v>
      </c>
      <c r="D190" s="0" t="s">
        <v>936</v>
      </c>
      <c r="E190" s="0" t="s">
        <v>562</v>
      </c>
      <c r="F190" s="3" t="n">
        <v>304027</v>
      </c>
      <c r="G190" s="0" t="n">
        <v>24</v>
      </c>
      <c r="H190" s="12" t="n">
        <v>2493</v>
      </c>
      <c r="I190" s="12" t="n">
        <f aca="false">G190*H190</f>
        <v>59832</v>
      </c>
      <c r="J190" s="14" t="n">
        <f aca="false">(I190/$J$143*10000)+7000</f>
        <v>7598.32</v>
      </c>
      <c r="K190" s="12" t="n">
        <v>2014</v>
      </c>
    </row>
    <row r="191" customFormat="false" ht="15" hidden="false" customHeight="false" outlineLevel="0" collapsed="false">
      <c r="A191" s="5" t="n">
        <v>34</v>
      </c>
      <c r="B191" s="0" t="s">
        <v>712</v>
      </c>
      <c r="C191" s="22" t="n">
        <v>4</v>
      </c>
      <c r="D191" s="0" t="s">
        <v>937</v>
      </c>
      <c r="E191" s="0" t="s">
        <v>938</v>
      </c>
      <c r="F191" s="3" t="n">
        <v>291560</v>
      </c>
      <c r="G191" s="0" t="n">
        <v>23</v>
      </c>
      <c r="H191" s="12" t="n">
        <v>2493</v>
      </c>
      <c r="I191" s="12" t="n">
        <f aca="false">G191*H191</f>
        <v>57339</v>
      </c>
      <c r="J191" s="14" t="n">
        <f aca="false">(I191/$J$143*10000)+7000</f>
        <v>7573.39</v>
      </c>
      <c r="K191" s="12" t="n">
        <v>2014</v>
      </c>
    </row>
    <row r="192" customFormat="false" ht="15" hidden="false" customHeight="false" outlineLevel="0" collapsed="false">
      <c r="A192" s="5" t="n">
        <v>34</v>
      </c>
      <c r="B192" s="0" t="s">
        <v>712</v>
      </c>
      <c r="C192" s="22" t="n">
        <v>5</v>
      </c>
      <c r="D192" s="0" t="s">
        <v>939</v>
      </c>
      <c r="E192" s="0" t="s">
        <v>724</v>
      </c>
      <c r="F192" s="3" t="n">
        <v>217978</v>
      </c>
      <c r="G192" s="0" t="n">
        <v>20</v>
      </c>
      <c r="H192" s="12" t="n">
        <v>2493</v>
      </c>
      <c r="I192" s="12" t="n">
        <f aca="false">G192*H192</f>
        <v>49860</v>
      </c>
      <c r="J192" s="14" t="n">
        <f aca="false">(I192/$J$143*10000)+7000</f>
        <v>7498.6</v>
      </c>
      <c r="K192" s="12" t="n">
        <v>2014</v>
      </c>
    </row>
    <row r="193" customFormat="false" ht="15" hidden="false" customHeight="false" outlineLevel="0" collapsed="false">
      <c r="A193" s="5" t="n">
        <v>34</v>
      </c>
      <c r="B193" s="0" t="s">
        <v>712</v>
      </c>
      <c r="C193" s="22" t="n">
        <v>6</v>
      </c>
      <c r="D193" s="0" t="s">
        <v>229</v>
      </c>
      <c r="E193" s="0" t="s">
        <v>940</v>
      </c>
      <c r="F193" s="3" t="n">
        <v>214370</v>
      </c>
      <c r="G193" s="0" t="n">
        <v>20</v>
      </c>
      <c r="H193" s="12" t="n">
        <v>2493</v>
      </c>
      <c r="I193" s="12" t="n">
        <f aca="false">G193*H193</f>
        <v>49860</v>
      </c>
      <c r="J193" s="14" t="n">
        <f aca="false">(I193/$J$143*10000)+7000</f>
        <v>7498.6</v>
      </c>
      <c r="K193" s="12" t="n">
        <v>2014</v>
      </c>
    </row>
    <row r="194" customFormat="false" ht="15" hidden="false" customHeight="false" outlineLevel="0" collapsed="false">
      <c r="A194" s="5" t="n">
        <v>34</v>
      </c>
      <c r="B194" s="0" t="s">
        <v>701</v>
      </c>
      <c r="C194" s="22" t="n">
        <v>1</v>
      </c>
      <c r="D194" s="0" t="s">
        <v>941</v>
      </c>
      <c r="E194" s="0" t="s">
        <v>942</v>
      </c>
      <c r="F194" s="3" t="n">
        <v>246320</v>
      </c>
      <c r="G194" s="0" t="n">
        <v>21</v>
      </c>
      <c r="H194" s="12" t="n">
        <v>2250</v>
      </c>
      <c r="I194" s="12" t="n">
        <f aca="false">G194*H194</f>
        <v>47250</v>
      </c>
      <c r="J194" s="14" t="n">
        <f aca="false">(I194/$J$143*10000)+7000</f>
        <v>7472.5</v>
      </c>
      <c r="K194" s="12" t="n">
        <v>2010</v>
      </c>
    </row>
    <row r="195" customFormat="false" ht="15" hidden="false" customHeight="false" outlineLevel="0" collapsed="false">
      <c r="A195" s="5" t="n">
        <v>34</v>
      </c>
      <c r="B195" s="0" t="s">
        <v>712</v>
      </c>
      <c r="C195" s="22" t="n">
        <v>7</v>
      </c>
      <c r="D195" s="0" t="s">
        <v>943</v>
      </c>
      <c r="E195" s="0" t="s">
        <v>944</v>
      </c>
      <c r="F195" s="3" t="n">
        <v>166231</v>
      </c>
      <c r="G195" s="0" t="n">
        <v>17</v>
      </c>
      <c r="H195" s="12" t="n">
        <v>2493</v>
      </c>
      <c r="I195" s="12" t="n">
        <f aca="false">G195*H195</f>
        <v>42381</v>
      </c>
      <c r="J195" s="14" t="n">
        <f aca="false">(I195/$J$143*10000)+7000</f>
        <v>7423.81</v>
      </c>
      <c r="K195" s="12" t="n">
        <v>2014</v>
      </c>
    </row>
    <row r="196" customFormat="false" ht="15" hidden="false" customHeight="false" outlineLevel="0" collapsed="false">
      <c r="A196" s="5" t="n">
        <v>34</v>
      </c>
      <c r="B196" s="0" t="s">
        <v>712</v>
      </c>
      <c r="C196" s="22" t="n">
        <v>8</v>
      </c>
      <c r="D196" s="0" t="s">
        <v>945</v>
      </c>
      <c r="E196" s="0" t="s">
        <v>946</v>
      </c>
      <c r="F196" s="3" t="n">
        <v>158973</v>
      </c>
      <c r="G196" s="0" t="n">
        <v>17</v>
      </c>
      <c r="H196" s="12" t="n">
        <v>2493</v>
      </c>
      <c r="I196" s="12" t="n">
        <f aca="false">G196*H196</f>
        <v>42381</v>
      </c>
      <c r="J196" s="14" t="n">
        <f aca="false">(I196/$J$143*10000)+7000</f>
        <v>7423.81</v>
      </c>
      <c r="K196" s="12" t="n">
        <v>2014</v>
      </c>
    </row>
    <row r="197" customFormat="false" ht="15" hidden="false" customHeight="false" outlineLevel="0" collapsed="false">
      <c r="A197" s="5" t="n">
        <v>34</v>
      </c>
      <c r="B197" s="0" t="s">
        <v>712</v>
      </c>
      <c r="C197" s="22" t="n">
        <v>9</v>
      </c>
      <c r="D197" s="0" t="s">
        <v>947</v>
      </c>
      <c r="E197" s="0" t="s">
        <v>948</v>
      </c>
      <c r="F197" s="3" t="n">
        <v>149129</v>
      </c>
      <c r="G197" s="0" t="n">
        <v>16</v>
      </c>
      <c r="H197" s="12" t="n">
        <v>2493</v>
      </c>
      <c r="I197" s="12" t="n">
        <f aca="false">G197*H197</f>
        <v>39888</v>
      </c>
      <c r="J197" s="14" t="n">
        <f aca="false">(I197/$J$143*10000)+7000</f>
        <v>7398.88</v>
      </c>
      <c r="K197" s="12" t="n">
        <v>2014</v>
      </c>
    </row>
    <row r="198" customFormat="false" ht="15" hidden="false" customHeight="false" outlineLevel="0" collapsed="false">
      <c r="A198" s="5" t="n">
        <v>34</v>
      </c>
      <c r="B198" s="0" t="s">
        <v>712</v>
      </c>
      <c r="C198" s="22" t="n">
        <v>10</v>
      </c>
      <c r="D198" s="0" t="s">
        <v>949</v>
      </c>
      <c r="E198" s="0" t="s">
        <v>950</v>
      </c>
      <c r="F198" s="3" t="n">
        <v>142397</v>
      </c>
      <c r="G198" s="0" t="n">
        <v>16</v>
      </c>
      <c r="H198" s="12" t="n">
        <v>2493</v>
      </c>
      <c r="I198" s="12" t="n">
        <f aca="false">G198*H198</f>
        <v>39888</v>
      </c>
      <c r="J198" s="14" t="n">
        <f aca="false">(I198/$J$143*10000)+7000</f>
        <v>7398.88</v>
      </c>
      <c r="K198" s="12" t="n">
        <v>2014</v>
      </c>
    </row>
    <row r="199" customFormat="false" ht="15" hidden="false" customHeight="false" outlineLevel="0" collapsed="false">
      <c r="A199" s="5" t="n">
        <v>34</v>
      </c>
      <c r="B199" s="0" t="s">
        <v>712</v>
      </c>
      <c r="C199" s="22" t="n">
        <v>11</v>
      </c>
      <c r="D199" s="0" t="s">
        <v>951</v>
      </c>
      <c r="E199" s="0" t="s">
        <v>952</v>
      </c>
      <c r="F199" s="3" t="n">
        <v>136486</v>
      </c>
      <c r="G199" s="0" t="n">
        <v>16</v>
      </c>
      <c r="H199" s="12" t="n">
        <v>2493</v>
      </c>
      <c r="I199" s="12" t="n">
        <f aca="false">G199*H199</f>
        <v>39888</v>
      </c>
      <c r="J199" s="14" t="n">
        <f aca="false">(I199/$J$143*10000)+7000</f>
        <v>7398.88</v>
      </c>
      <c r="K199" s="12" t="n">
        <v>2014</v>
      </c>
    </row>
    <row r="200" customFormat="false" ht="15" hidden="false" customHeight="false" outlineLevel="0" collapsed="false">
      <c r="A200" s="5" t="n">
        <v>34</v>
      </c>
      <c r="B200" s="0" t="s">
        <v>712</v>
      </c>
      <c r="C200" s="22" t="n">
        <v>12</v>
      </c>
      <c r="D200" s="0" t="s">
        <v>953</v>
      </c>
      <c r="E200" s="0" t="s">
        <v>954</v>
      </c>
      <c r="F200" s="3" t="n">
        <v>117308</v>
      </c>
      <c r="G200" s="0" t="n">
        <v>14</v>
      </c>
      <c r="H200" s="12" t="n">
        <v>2493</v>
      </c>
      <c r="I200" s="12" t="n">
        <f aca="false">G200*H200</f>
        <v>34902</v>
      </c>
      <c r="J200" s="14" t="n">
        <f aca="false">(I200/$J$143*10000)+7000</f>
        <v>7349.02</v>
      </c>
      <c r="K200" s="12" t="n">
        <v>2014</v>
      </c>
    </row>
    <row r="201" customFormat="false" ht="15" hidden="false" customHeight="false" outlineLevel="0" collapsed="false">
      <c r="A201" s="5" t="n">
        <v>34</v>
      </c>
      <c r="B201" s="0" t="s">
        <v>712</v>
      </c>
      <c r="C201" s="22" t="n">
        <v>13</v>
      </c>
      <c r="D201" s="0" t="s">
        <v>955</v>
      </c>
      <c r="E201" s="0" t="s">
        <v>956</v>
      </c>
      <c r="F201" s="3" t="n">
        <v>107026</v>
      </c>
      <c r="G201" s="0" t="n">
        <v>14</v>
      </c>
      <c r="H201" s="12" t="n">
        <v>2493</v>
      </c>
      <c r="I201" s="12" t="n">
        <f aca="false">G201*H201</f>
        <v>34902</v>
      </c>
      <c r="J201" s="14" t="n">
        <f aca="false">(I201/$J$143*10000)+7000</f>
        <v>7349.02</v>
      </c>
      <c r="K201" s="12" t="n">
        <v>2014</v>
      </c>
    </row>
    <row r="202" customFormat="false" ht="15" hidden="false" customHeight="false" outlineLevel="0" collapsed="false">
      <c r="A202" s="5" t="n">
        <v>34</v>
      </c>
      <c r="B202" s="0" t="s">
        <v>736</v>
      </c>
      <c r="D202" s="0" t="s">
        <v>735</v>
      </c>
      <c r="F202" s="3" t="n">
        <v>31458</v>
      </c>
      <c r="G202" s="0" t="n">
        <v>7</v>
      </c>
      <c r="H202" s="12" t="n">
        <v>1375</v>
      </c>
      <c r="I202" s="12" t="n">
        <f aca="false">G202*H202</f>
        <v>9625</v>
      </c>
      <c r="J202" s="14" t="n">
        <f aca="false">(I202/$J$143*10000)+7000</f>
        <v>7096.25</v>
      </c>
      <c r="K202" s="12" t="n">
        <v>2012</v>
      </c>
    </row>
    <row r="203" customFormat="false" ht="15" hidden="false" customHeight="false" outlineLevel="0" collapsed="false">
      <c r="A203" s="5" t="n">
        <v>35</v>
      </c>
      <c r="B203" s="0" t="s">
        <v>730</v>
      </c>
      <c r="C203" s="22" t="n">
        <v>1</v>
      </c>
      <c r="D203" s="0" t="s">
        <v>957</v>
      </c>
      <c r="E203" s="0" t="s">
        <v>958</v>
      </c>
      <c r="F203" s="3" t="n">
        <v>875978</v>
      </c>
      <c r="G203" s="0" t="n">
        <v>41</v>
      </c>
      <c r="H203" s="12" t="n">
        <v>2565</v>
      </c>
      <c r="I203" s="12" t="n">
        <f aca="false">G203*H203</f>
        <v>105165</v>
      </c>
      <c r="J203" s="14" t="n">
        <f aca="false">(I203/$J$143*10000)+7000</f>
        <v>8051.65</v>
      </c>
      <c r="K203" s="12" t="n">
        <v>2009</v>
      </c>
      <c r="L203" s="3" t="n">
        <f aca="false">SUM(I203:I215)</f>
        <v>704825</v>
      </c>
    </row>
    <row r="204" customFormat="false" ht="15" hidden="false" customHeight="false" outlineLevel="0" collapsed="false">
      <c r="A204" s="5" t="n">
        <v>35</v>
      </c>
      <c r="B204" s="0" t="s">
        <v>742</v>
      </c>
      <c r="C204" s="22" t="n">
        <v>1</v>
      </c>
      <c r="D204" s="0" t="s">
        <v>406</v>
      </c>
      <c r="E204" s="0" t="s">
        <v>959</v>
      </c>
      <c r="F204" s="3" t="n">
        <v>584627</v>
      </c>
      <c r="G204" s="0" t="n">
        <v>33</v>
      </c>
      <c r="H204" s="12" t="n">
        <v>2535</v>
      </c>
      <c r="I204" s="12" t="n">
        <f aca="false">G204*H204</f>
        <v>83655</v>
      </c>
      <c r="J204" s="14" t="n">
        <f aca="false">(I204/$J$143*10000)+7000</f>
        <v>7836.55</v>
      </c>
      <c r="K204" s="12" t="n">
        <v>2011</v>
      </c>
    </row>
    <row r="205" customFormat="false" ht="15" hidden="false" customHeight="false" outlineLevel="0" collapsed="false">
      <c r="A205" s="5" t="n">
        <v>35</v>
      </c>
      <c r="B205" s="0" t="s">
        <v>730</v>
      </c>
      <c r="C205" s="22" t="n">
        <v>2</v>
      </c>
      <c r="D205" s="0" t="s">
        <v>960</v>
      </c>
      <c r="E205" s="0" t="s">
        <v>958</v>
      </c>
      <c r="F205" s="3" t="n">
        <v>430250</v>
      </c>
      <c r="G205" s="0" t="n">
        <v>28</v>
      </c>
      <c r="H205" s="12" t="n">
        <v>2565</v>
      </c>
      <c r="I205" s="12" t="n">
        <f aca="false">G205*H205</f>
        <v>71820</v>
      </c>
      <c r="J205" s="14" t="n">
        <f aca="false">(I205/$J$143*10000)+7000</f>
        <v>7718.2</v>
      </c>
      <c r="K205" s="12" t="n">
        <v>2009</v>
      </c>
    </row>
    <row r="206" customFormat="false" ht="15" hidden="false" customHeight="false" outlineLevel="0" collapsed="false">
      <c r="A206" s="5" t="n">
        <v>35</v>
      </c>
      <c r="B206" s="0" t="s">
        <v>730</v>
      </c>
      <c r="C206" s="22" t="n">
        <v>3</v>
      </c>
      <c r="D206" s="0" t="s">
        <v>961</v>
      </c>
      <c r="E206" s="0" t="s">
        <v>958</v>
      </c>
      <c r="F206" s="3" t="n">
        <v>359451</v>
      </c>
      <c r="G206" s="0" t="n">
        <v>26</v>
      </c>
      <c r="H206" s="12" t="n">
        <v>2565</v>
      </c>
      <c r="I206" s="12" t="n">
        <f aca="false">G206*H206</f>
        <v>66690</v>
      </c>
      <c r="J206" s="14" t="n">
        <f aca="false">(I206/$J$143*10000)+7000</f>
        <v>7666.9</v>
      </c>
      <c r="K206" s="12" t="n">
        <v>2009</v>
      </c>
    </row>
    <row r="207" customFormat="false" ht="15" hidden="false" customHeight="false" outlineLevel="0" collapsed="false">
      <c r="A207" s="5" t="n">
        <v>35</v>
      </c>
      <c r="B207" s="0" t="s">
        <v>730</v>
      </c>
      <c r="C207" s="22" t="n">
        <v>4</v>
      </c>
      <c r="D207" s="0" t="s">
        <v>962</v>
      </c>
      <c r="E207" s="0" t="s">
        <v>958</v>
      </c>
      <c r="F207" s="3" t="n">
        <v>271175</v>
      </c>
      <c r="G207" s="0" t="n">
        <v>22</v>
      </c>
      <c r="H207" s="12" t="n">
        <v>2565</v>
      </c>
      <c r="I207" s="12" t="n">
        <f aca="false">G207*H207</f>
        <v>56430</v>
      </c>
      <c r="J207" s="14" t="n">
        <f aca="false">(I207/$J$143*10000)+7000</f>
        <v>7564.3</v>
      </c>
      <c r="K207" s="12" t="n">
        <v>2009</v>
      </c>
    </row>
    <row r="208" customFormat="false" ht="15" hidden="false" customHeight="false" outlineLevel="0" collapsed="false">
      <c r="A208" s="5" t="n">
        <v>35</v>
      </c>
      <c r="B208" s="0" t="s">
        <v>730</v>
      </c>
      <c r="C208" s="22" t="n">
        <v>5</v>
      </c>
      <c r="D208" s="0" t="s">
        <v>963</v>
      </c>
      <c r="E208" s="0" t="s">
        <v>958</v>
      </c>
      <c r="F208" s="3" t="n">
        <v>241055</v>
      </c>
      <c r="G208" s="0" t="n">
        <v>21</v>
      </c>
      <c r="H208" s="12" t="n">
        <v>2565</v>
      </c>
      <c r="I208" s="12" t="n">
        <f aca="false">G208*H208</f>
        <v>53865</v>
      </c>
      <c r="J208" s="14" t="n">
        <f aca="false">(I208/$J$143*10000)+7000</f>
        <v>7538.65</v>
      </c>
      <c r="K208" s="12" t="n">
        <v>2009</v>
      </c>
    </row>
    <row r="209" customFormat="false" ht="15" hidden="false" customHeight="false" outlineLevel="0" collapsed="false">
      <c r="A209" s="5" t="n">
        <v>35</v>
      </c>
      <c r="B209" s="0" t="s">
        <v>730</v>
      </c>
      <c r="C209" s="22" t="n">
        <v>6</v>
      </c>
      <c r="D209" s="0" t="s">
        <v>964</v>
      </c>
      <c r="E209" s="0" t="s">
        <v>86</v>
      </c>
      <c r="F209" s="3" t="n">
        <v>228725</v>
      </c>
      <c r="G209" s="0" t="n">
        <v>20</v>
      </c>
      <c r="H209" s="12" t="n">
        <v>2565</v>
      </c>
      <c r="I209" s="12" t="n">
        <f aca="false">G209*H209</f>
        <v>51300</v>
      </c>
      <c r="J209" s="14" t="n">
        <f aca="false">(I209/$J$143*10000)+7000</f>
        <v>7513</v>
      </c>
      <c r="K209" s="12" t="n">
        <v>2009</v>
      </c>
    </row>
    <row r="210" customFormat="false" ht="15" hidden="false" customHeight="false" outlineLevel="0" collapsed="false">
      <c r="A210" s="5" t="n">
        <v>35</v>
      </c>
      <c r="B210" s="0" t="s">
        <v>742</v>
      </c>
      <c r="C210" s="22" t="n">
        <v>2</v>
      </c>
      <c r="D210" s="0" t="s">
        <v>965</v>
      </c>
      <c r="E210" s="0" t="s">
        <v>2</v>
      </c>
      <c r="F210" s="3" t="n">
        <v>182153</v>
      </c>
      <c r="G210" s="0" t="n">
        <v>18</v>
      </c>
      <c r="H210" s="12" t="n">
        <v>2535</v>
      </c>
      <c r="I210" s="12" t="n">
        <f aca="false">G210*H210</f>
        <v>45630</v>
      </c>
      <c r="J210" s="14" t="n">
        <f aca="false">(I210/$J$143*10000)+7000</f>
        <v>7456.3</v>
      </c>
      <c r="K210" s="12" t="n">
        <v>2011</v>
      </c>
    </row>
    <row r="211" customFormat="false" ht="15" hidden="false" customHeight="false" outlineLevel="0" collapsed="false">
      <c r="A211" s="5" t="n">
        <v>35</v>
      </c>
      <c r="B211" s="0" t="s">
        <v>730</v>
      </c>
      <c r="C211" s="22" t="n">
        <v>7</v>
      </c>
      <c r="D211" s="0" t="s">
        <v>966</v>
      </c>
      <c r="E211" s="0" t="s">
        <v>70</v>
      </c>
      <c r="F211" s="3" t="n">
        <v>155505</v>
      </c>
      <c r="G211" s="0" t="n">
        <v>17</v>
      </c>
      <c r="H211" s="12" t="n">
        <v>2565</v>
      </c>
      <c r="I211" s="12" t="n">
        <f aca="false">G211*H211</f>
        <v>43605</v>
      </c>
      <c r="J211" s="14" t="n">
        <f aca="false">(I211/$J$143*10000)+7000</f>
        <v>7436.05</v>
      </c>
      <c r="K211" s="12" t="n">
        <v>2009</v>
      </c>
    </row>
    <row r="212" customFormat="false" ht="15" hidden="false" customHeight="false" outlineLevel="0" collapsed="false">
      <c r="A212" s="5" t="n">
        <v>35</v>
      </c>
      <c r="B212" s="0" t="s">
        <v>742</v>
      </c>
      <c r="C212" s="22" t="n">
        <v>3</v>
      </c>
      <c r="D212" s="0" t="s">
        <v>967</v>
      </c>
      <c r="E212" s="0" t="s">
        <v>2</v>
      </c>
      <c r="F212" s="3" t="n">
        <v>147152</v>
      </c>
      <c r="G212" s="0" t="n">
        <v>16</v>
      </c>
      <c r="H212" s="12" t="n">
        <v>2535</v>
      </c>
      <c r="I212" s="12" t="n">
        <f aca="false">G212*H212</f>
        <v>40560</v>
      </c>
      <c r="J212" s="14" t="n">
        <f aca="false">(I212/$J$143*10000)+7000</f>
        <v>7405.6</v>
      </c>
      <c r="K212" s="12" t="n">
        <v>2011</v>
      </c>
    </row>
    <row r="213" customFormat="false" ht="15" hidden="false" customHeight="false" outlineLevel="0" collapsed="false">
      <c r="A213" s="5" t="n">
        <v>35</v>
      </c>
      <c r="B213" s="0" t="s">
        <v>730</v>
      </c>
      <c r="C213" s="22" t="n">
        <v>8</v>
      </c>
      <c r="D213" s="0" t="s">
        <v>968</v>
      </c>
      <c r="E213" s="0" t="s">
        <v>86</v>
      </c>
      <c r="F213" s="3" t="n">
        <v>122747</v>
      </c>
      <c r="G213" s="0" t="n">
        <v>15</v>
      </c>
      <c r="H213" s="12" t="n">
        <v>2565</v>
      </c>
      <c r="I213" s="12" t="n">
        <f aca="false">G213*H213</f>
        <v>38475</v>
      </c>
      <c r="J213" s="14" t="n">
        <f aca="false">(I213/$J$143*10000)+7000</f>
        <v>7384.75</v>
      </c>
      <c r="K213" s="12" t="n">
        <v>2009</v>
      </c>
    </row>
    <row r="214" customFormat="false" ht="15" hidden="false" customHeight="false" outlineLevel="0" collapsed="false">
      <c r="A214" s="5" t="n">
        <v>35</v>
      </c>
      <c r="B214" s="0" t="s">
        <v>742</v>
      </c>
      <c r="C214" s="22" t="n">
        <v>4</v>
      </c>
      <c r="D214" s="0" t="s">
        <v>969</v>
      </c>
      <c r="E214" s="0" t="s">
        <v>742</v>
      </c>
      <c r="F214" s="3" t="n">
        <v>110115</v>
      </c>
      <c r="G214" s="0" t="n">
        <v>14</v>
      </c>
      <c r="H214" s="12" t="n">
        <v>2535</v>
      </c>
      <c r="I214" s="12" t="n">
        <f aca="false">G214*H214</f>
        <v>35490</v>
      </c>
      <c r="J214" s="14" t="n">
        <f aca="false">(I214/$J$143*10000)+7000</f>
        <v>7354.9</v>
      </c>
      <c r="K214" s="12" t="n">
        <v>2011</v>
      </c>
    </row>
    <row r="215" customFormat="false" ht="15" hidden="false" customHeight="false" outlineLevel="0" collapsed="false">
      <c r="A215" s="5" t="n">
        <v>35</v>
      </c>
      <c r="B215" s="0" t="s">
        <v>734</v>
      </c>
      <c r="D215" s="0" t="s">
        <v>733</v>
      </c>
      <c r="F215" s="3" t="n">
        <v>55036</v>
      </c>
      <c r="G215" s="0" t="n">
        <v>10</v>
      </c>
      <c r="H215" s="12" t="n">
        <v>1214</v>
      </c>
      <c r="I215" s="12" t="n">
        <f aca="false">G215*H215</f>
        <v>12140</v>
      </c>
      <c r="J215" s="14" t="n">
        <f aca="false">(I215/$J$143*10000)+7000</f>
        <v>7121.4</v>
      </c>
      <c r="K215" s="12" t="n">
        <v>2010</v>
      </c>
    </row>
    <row r="216" customFormat="false" ht="15" hidden="false" customHeight="false" outlineLevel="0" collapsed="false">
      <c r="A216" s="5" t="n">
        <v>36</v>
      </c>
      <c r="B216" s="0" t="s">
        <v>542</v>
      </c>
      <c r="C216" s="22" t="n">
        <v>4</v>
      </c>
      <c r="D216" s="0" t="s">
        <v>970</v>
      </c>
      <c r="E216" s="0" t="s">
        <v>776</v>
      </c>
      <c r="F216" s="3" t="n">
        <v>1214300</v>
      </c>
      <c r="G216" s="0" t="n">
        <v>48</v>
      </c>
      <c r="H216" s="12" t="n">
        <v>3211</v>
      </c>
      <c r="I216" s="12" t="n">
        <f aca="false">G216*H216</f>
        <v>154128</v>
      </c>
      <c r="J216" s="14" t="n">
        <f aca="false">(I216/$J$143*10000)+7000</f>
        <v>8541.28</v>
      </c>
      <c r="K216" s="12" t="n">
        <v>2015</v>
      </c>
      <c r="L216" s="3" t="n">
        <f aca="false">SUM(I216:I231)</f>
        <v>1329354</v>
      </c>
    </row>
    <row r="217" customFormat="false" ht="15" hidden="false" customHeight="false" outlineLevel="0" collapsed="false">
      <c r="A217" s="5" t="n">
        <v>36</v>
      </c>
      <c r="B217" s="0" t="s">
        <v>542</v>
      </c>
      <c r="C217" s="22" t="n">
        <v>5</v>
      </c>
      <c r="D217" s="0" t="s">
        <v>971</v>
      </c>
      <c r="E217" s="0" t="s">
        <v>778</v>
      </c>
      <c r="F217" s="3" t="n">
        <v>959600</v>
      </c>
      <c r="G217" s="0" t="n">
        <v>43</v>
      </c>
      <c r="H217" s="12" t="n">
        <v>3211</v>
      </c>
      <c r="I217" s="12" t="n">
        <f aca="false">G217*H217</f>
        <v>138073</v>
      </c>
      <c r="J217" s="14" t="n">
        <f aca="false">(I217/$J$143*10000)+7000</f>
        <v>8380.73</v>
      </c>
      <c r="K217" s="12" t="n">
        <v>2015</v>
      </c>
    </row>
    <row r="218" customFormat="false" ht="15" hidden="false" customHeight="false" outlineLevel="0" collapsed="false">
      <c r="A218" s="5" t="n">
        <v>36</v>
      </c>
      <c r="B218" s="0" t="s">
        <v>542</v>
      </c>
      <c r="C218" s="22" t="n">
        <v>6</v>
      </c>
      <c r="D218" s="0" t="s">
        <v>972</v>
      </c>
      <c r="E218" s="0" t="s">
        <v>788</v>
      </c>
      <c r="F218" s="3" t="n">
        <v>628100</v>
      </c>
      <c r="G218" s="0" t="n">
        <v>34</v>
      </c>
      <c r="H218" s="12" t="n">
        <v>3211</v>
      </c>
      <c r="I218" s="12" t="n">
        <f aca="false">G218*H218</f>
        <v>109174</v>
      </c>
      <c r="J218" s="14" t="n">
        <f aca="false">(I218/$J$143*10000)+7000</f>
        <v>8091.74</v>
      </c>
      <c r="K218" s="12" t="n">
        <v>2015</v>
      </c>
    </row>
    <row r="219" customFormat="false" ht="15" hidden="false" customHeight="false" outlineLevel="0" collapsed="false">
      <c r="A219" s="5" t="n">
        <v>36</v>
      </c>
      <c r="B219" s="0" t="s">
        <v>542</v>
      </c>
      <c r="C219" s="22" t="n">
        <v>7</v>
      </c>
      <c r="D219" s="0" t="s">
        <v>973</v>
      </c>
      <c r="E219" s="0" t="s">
        <v>776</v>
      </c>
      <c r="F219" s="3" t="n">
        <v>614900</v>
      </c>
      <c r="G219" s="0" t="n">
        <v>34</v>
      </c>
      <c r="H219" s="12" t="n">
        <v>3211</v>
      </c>
      <c r="I219" s="12" t="n">
        <f aca="false">G219*H219</f>
        <v>109174</v>
      </c>
      <c r="J219" s="14" t="n">
        <f aca="false">(I219/$J$143*10000)+7000</f>
        <v>8091.74</v>
      </c>
      <c r="K219" s="12" t="n">
        <v>2015</v>
      </c>
    </row>
    <row r="220" customFormat="false" ht="15" hidden="false" customHeight="false" outlineLevel="0" collapsed="false">
      <c r="A220" s="5" t="n">
        <v>36</v>
      </c>
      <c r="B220" s="0" t="s">
        <v>542</v>
      </c>
      <c r="C220" s="22" t="n">
        <v>9</v>
      </c>
      <c r="D220" s="0" t="s">
        <v>974</v>
      </c>
      <c r="E220" s="0" t="s">
        <v>790</v>
      </c>
      <c r="F220" s="3" t="n">
        <v>521400</v>
      </c>
      <c r="G220" s="0" t="n">
        <v>31</v>
      </c>
      <c r="H220" s="12" t="n">
        <v>3211</v>
      </c>
      <c r="I220" s="12" t="n">
        <f aca="false">G220*H220</f>
        <v>99541</v>
      </c>
      <c r="J220" s="14" t="n">
        <f aca="false">(I220/$J$143*10000)+7000</f>
        <v>7995.41</v>
      </c>
      <c r="K220" s="12" t="n">
        <v>2015</v>
      </c>
    </row>
    <row r="221" customFormat="false" ht="15" hidden="false" customHeight="false" outlineLevel="0" collapsed="false">
      <c r="A221" s="5" t="n">
        <v>36</v>
      </c>
      <c r="B221" s="0" t="s">
        <v>542</v>
      </c>
      <c r="C221" s="22" t="n">
        <v>11</v>
      </c>
      <c r="D221" s="0" t="s">
        <v>975</v>
      </c>
      <c r="E221" s="0" t="s">
        <v>786</v>
      </c>
      <c r="F221" s="3" t="n">
        <v>466300</v>
      </c>
      <c r="G221" s="0" t="n">
        <v>30</v>
      </c>
      <c r="H221" s="12" t="n">
        <v>3211</v>
      </c>
      <c r="I221" s="12" t="n">
        <f aca="false">G221*H221</f>
        <v>96330</v>
      </c>
      <c r="J221" s="14" t="n">
        <f aca="false">(I221/$J$143*10000)+7000</f>
        <v>7963.3</v>
      </c>
      <c r="K221" s="12" t="n">
        <v>2015</v>
      </c>
    </row>
    <row r="222" customFormat="false" ht="15" hidden="false" customHeight="false" outlineLevel="0" collapsed="false">
      <c r="A222" s="5" t="n">
        <v>36</v>
      </c>
      <c r="B222" s="0" t="s">
        <v>542</v>
      </c>
      <c r="C222" s="22" t="n">
        <v>15</v>
      </c>
      <c r="D222" s="0" t="s">
        <v>976</v>
      </c>
      <c r="E222" s="0" t="s">
        <v>780</v>
      </c>
      <c r="F222" s="3" t="n">
        <v>386700</v>
      </c>
      <c r="G222" s="0" t="n">
        <v>27</v>
      </c>
      <c r="H222" s="12" t="n">
        <v>3211</v>
      </c>
      <c r="I222" s="12" t="n">
        <f aca="false">G222*H222</f>
        <v>86697</v>
      </c>
      <c r="J222" s="14" t="n">
        <f aca="false">(I222/$J$143*10000)+7000</f>
        <v>7866.97</v>
      </c>
      <c r="K222" s="12" t="n">
        <v>2015</v>
      </c>
    </row>
    <row r="223" customFormat="false" ht="15" hidden="false" customHeight="false" outlineLevel="0" collapsed="false">
      <c r="A223" s="5" t="n">
        <v>36</v>
      </c>
      <c r="B223" s="0" t="s">
        <v>542</v>
      </c>
      <c r="C223" s="22" t="n">
        <v>19</v>
      </c>
      <c r="D223" s="0" t="s">
        <v>977</v>
      </c>
      <c r="E223" s="0" t="s">
        <v>782</v>
      </c>
      <c r="F223" s="3" t="n">
        <v>341400</v>
      </c>
      <c r="G223" s="0" t="n">
        <v>25</v>
      </c>
      <c r="H223" s="12" t="n">
        <v>3211</v>
      </c>
      <c r="I223" s="12" t="n">
        <f aca="false">G223*H223</f>
        <v>80275</v>
      </c>
      <c r="J223" s="14" t="n">
        <f aca="false">(I223/$J$143*10000)+7000</f>
        <v>7802.75</v>
      </c>
      <c r="K223" s="12" t="n">
        <v>2015</v>
      </c>
    </row>
    <row r="224" customFormat="false" ht="15" hidden="false" customHeight="false" outlineLevel="0" collapsed="false">
      <c r="A224" s="5" t="n">
        <v>36</v>
      </c>
      <c r="B224" s="0" t="s">
        <v>542</v>
      </c>
      <c r="C224" s="22" t="n">
        <v>22</v>
      </c>
      <c r="D224" s="0" t="s">
        <v>978</v>
      </c>
      <c r="E224" s="0" t="s">
        <v>792</v>
      </c>
      <c r="F224" s="3" t="n">
        <v>257700</v>
      </c>
      <c r="G224" s="0" t="n">
        <v>22</v>
      </c>
      <c r="H224" s="12" t="n">
        <v>3211</v>
      </c>
      <c r="I224" s="12" t="n">
        <f aca="false">G224*H224</f>
        <v>70642</v>
      </c>
      <c r="J224" s="14" t="n">
        <f aca="false">(I224/$J$143*10000)+7000</f>
        <v>7706.42</v>
      </c>
      <c r="K224" s="12" t="n">
        <v>2015</v>
      </c>
    </row>
    <row r="225" customFormat="false" ht="15" hidden="false" customHeight="false" outlineLevel="0" collapsed="false">
      <c r="A225" s="5" t="n">
        <v>36</v>
      </c>
      <c r="B225" s="0" t="s">
        <v>542</v>
      </c>
      <c r="C225" s="22" t="n">
        <v>23</v>
      </c>
      <c r="D225" s="0" t="s">
        <v>979</v>
      </c>
      <c r="E225" s="0" t="s">
        <v>790</v>
      </c>
      <c r="F225" s="3" t="n">
        <v>255800</v>
      </c>
      <c r="G225" s="0" t="n">
        <v>22</v>
      </c>
      <c r="H225" s="12" t="n">
        <v>3211</v>
      </c>
      <c r="I225" s="12" t="n">
        <f aca="false">G225*H225</f>
        <v>70642</v>
      </c>
      <c r="J225" s="14" t="n">
        <f aca="false">(I225/$J$143*10000)+7000</f>
        <v>7706.42</v>
      </c>
      <c r="K225" s="12" t="n">
        <v>2015</v>
      </c>
    </row>
    <row r="226" customFormat="false" ht="15" hidden="false" customHeight="false" outlineLevel="0" collapsed="false">
      <c r="A226" s="5" t="n">
        <v>36</v>
      </c>
      <c r="B226" s="0" t="s">
        <v>542</v>
      </c>
      <c r="C226" s="22" t="n">
        <v>27</v>
      </c>
      <c r="D226" s="0" t="s">
        <v>980</v>
      </c>
      <c r="E226" s="0" t="s">
        <v>784</v>
      </c>
      <c r="F226" s="3" t="n">
        <v>220500</v>
      </c>
      <c r="G226" s="0" t="n">
        <v>20</v>
      </c>
      <c r="H226" s="12" t="n">
        <v>3211</v>
      </c>
      <c r="I226" s="12" t="n">
        <f aca="false">G226*H226</f>
        <v>64220</v>
      </c>
      <c r="J226" s="14" t="n">
        <f aca="false">(I226/$J$143*10000)+7000</f>
        <v>7642.2</v>
      </c>
      <c r="K226" s="12" t="n">
        <v>2015</v>
      </c>
    </row>
    <row r="227" customFormat="false" ht="15" hidden="false" customHeight="false" outlineLevel="0" collapsed="false">
      <c r="A227" s="5" t="n">
        <v>36</v>
      </c>
      <c r="B227" s="0" t="s">
        <v>542</v>
      </c>
      <c r="C227" s="22" t="n">
        <v>32</v>
      </c>
      <c r="D227" s="0" t="s">
        <v>981</v>
      </c>
      <c r="E227" s="0" t="s">
        <v>790</v>
      </c>
      <c r="F227" s="3" t="n">
        <v>173400</v>
      </c>
      <c r="G227" s="0" t="n">
        <v>18</v>
      </c>
      <c r="H227" s="12" t="n">
        <v>3211</v>
      </c>
      <c r="I227" s="12" t="n">
        <f aca="false">G227*H227</f>
        <v>57798</v>
      </c>
      <c r="J227" s="14" t="n">
        <f aca="false">(I227/$J$143*10000)+7000</f>
        <v>7577.98</v>
      </c>
      <c r="K227" s="12" t="n">
        <v>2015</v>
      </c>
    </row>
    <row r="228" customFormat="false" ht="15" hidden="false" customHeight="false" outlineLevel="0" collapsed="false">
      <c r="A228" s="5" t="n">
        <v>36</v>
      </c>
      <c r="B228" s="0" t="s">
        <v>542</v>
      </c>
      <c r="C228" s="22" t="n">
        <v>33</v>
      </c>
      <c r="D228" s="0" t="s">
        <v>982</v>
      </c>
      <c r="E228" s="0" t="s">
        <v>790</v>
      </c>
      <c r="F228" s="3" t="n">
        <v>161500</v>
      </c>
      <c r="G228" s="0" t="n">
        <v>17</v>
      </c>
      <c r="H228" s="12" t="n">
        <v>3211</v>
      </c>
      <c r="I228" s="12" t="n">
        <f aca="false">G228*H228</f>
        <v>54587</v>
      </c>
      <c r="J228" s="14" t="n">
        <f aca="false">(I228/$J$143*10000)+7000</f>
        <v>7545.87</v>
      </c>
      <c r="K228" s="12" t="n">
        <v>2015</v>
      </c>
    </row>
    <row r="229" customFormat="false" ht="15" hidden="false" customHeight="false" outlineLevel="0" collapsed="false">
      <c r="A229" s="5" t="n">
        <v>36</v>
      </c>
      <c r="B229" s="0" t="s">
        <v>542</v>
      </c>
      <c r="C229" s="22" t="n">
        <v>38</v>
      </c>
      <c r="D229" s="0" t="s">
        <v>983</v>
      </c>
      <c r="E229" s="0" t="s">
        <v>790</v>
      </c>
      <c r="F229" s="3" t="n">
        <v>122000</v>
      </c>
      <c r="G229" s="0" t="n">
        <v>15</v>
      </c>
      <c r="H229" s="12" t="n">
        <v>3211</v>
      </c>
      <c r="I229" s="12" t="n">
        <f aca="false">G229*H229</f>
        <v>48165</v>
      </c>
      <c r="J229" s="14" t="n">
        <f aca="false">(I229/$J$143*10000)+7000</f>
        <v>7481.65</v>
      </c>
      <c r="K229" s="12" t="n">
        <v>2015</v>
      </c>
    </row>
    <row r="230" customFormat="false" ht="15" hidden="false" customHeight="false" outlineLevel="0" collapsed="false">
      <c r="A230" s="5" t="n">
        <v>36</v>
      </c>
      <c r="B230" s="0" t="s">
        <v>542</v>
      </c>
      <c r="C230" s="22" t="n">
        <v>40</v>
      </c>
      <c r="D230" s="0" t="s">
        <v>984</v>
      </c>
      <c r="E230" s="0" t="s">
        <v>776</v>
      </c>
      <c r="F230" s="3" t="n">
        <v>114300</v>
      </c>
      <c r="G230" s="0" t="n">
        <v>14</v>
      </c>
      <c r="H230" s="12" t="n">
        <v>3211</v>
      </c>
      <c r="I230" s="12" t="n">
        <f aca="false">G230*H230</f>
        <v>44954</v>
      </c>
      <c r="J230" s="14" t="n">
        <f aca="false">(I230/$J$143*10000)+7000</f>
        <v>7449.54</v>
      </c>
      <c r="K230" s="12" t="n">
        <v>2015</v>
      </c>
    </row>
    <row r="231" customFormat="false" ht="15" hidden="false" customHeight="false" outlineLevel="0" collapsed="false">
      <c r="A231" s="5" t="n">
        <v>36</v>
      </c>
      <c r="B231" s="0" t="s">
        <v>542</v>
      </c>
      <c r="C231" s="22" t="n">
        <v>43</v>
      </c>
      <c r="D231" s="0" t="s">
        <v>985</v>
      </c>
      <c r="E231" s="0" t="s">
        <v>784</v>
      </c>
      <c r="F231" s="3" t="n">
        <v>107600</v>
      </c>
      <c r="G231" s="0" t="n">
        <v>14</v>
      </c>
      <c r="H231" s="12" t="n">
        <v>3211</v>
      </c>
      <c r="I231" s="12" t="n">
        <f aca="false">G231*H231</f>
        <v>44954</v>
      </c>
      <c r="J231" s="14" t="n">
        <f aca="false">(I231/$J$143*10000)+7000</f>
        <v>7449.54</v>
      </c>
      <c r="K231" s="12" t="n">
        <v>2015</v>
      </c>
    </row>
    <row r="232" customFormat="false" ht="15" hidden="false" customHeight="false" outlineLevel="0" collapsed="false">
      <c r="A232" s="5" t="n">
        <v>37</v>
      </c>
      <c r="B232" s="0" t="s">
        <v>542</v>
      </c>
      <c r="C232" s="22" t="n">
        <v>2</v>
      </c>
      <c r="D232" s="0" t="s">
        <v>986</v>
      </c>
      <c r="E232" s="0" t="s">
        <v>794</v>
      </c>
      <c r="F232" s="3" t="n">
        <v>2434600</v>
      </c>
      <c r="G232" s="0" t="n">
        <v>69</v>
      </c>
      <c r="H232" s="12" t="n">
        <v>3211</v>
      </c>
      <c r="I232" s="12" t="n">
        <f aca="false">G232*H232</f>
        <v>221559</v>
      </c>
      <c r="J232" s="14" t="n">
        <f aca="false">(I232/$J$143*10000)+7000</f>
        <v>9215.59</v>
      </c>
      <c r="K232" s="12" t="n">
        <v>2015</v>
      </c>
      <c r="L232" s="3" t="n">
        <f aca="false">SUM(I232:I248)</f>
        <v>1403207</v>
      </c>
    </row>
    <row r="233" customFormat="false" ht="15" hidden="false" customHeight="false" outlineLevel="0" collapsed="false">
      <c r="A233" s="5" t="n">
        <v>37</v>
      </c>
      <c r="B233" s="0" t="s">
        <v>542</v>
      </c>
      <c r="C233" s="22" t="n">
        <v>3</v>
      </c>
      <c r="D233" s="0" t="s">
        <v>987</v>
      </c>
      <c r="E233" s="0" t="s">
        <v>804</v>
      </c>
      <c r="F233" s="3" t="n">
        <v>2333200</v>
      </c>
      <c r="G233" s="0" t="n">
        <v>67</v>
      </c>
      <c r="H233" s="12" t="n">
        <v>3211</v>
      </c>
      <c r="I233" s="12" t="n">
        <f aca="false">G233*H233</f>
        <v>215137</v>
      </c>
      <c r="J233" s="14" t="n">
        <f aca="false">(I233/$J$143*10000)+7000</f>
        <v>9151.37</v>
      </c>
      <c r="K233" s="12" t="n">
        <v>2015</v>
      </c>
    </row>
    <row r="234" customFormat="false" ht="15" hidden="false" customHeight="false" outlineLevel="0" collapsed="false">
      <c r="A234" s="5" t="n">
        <v>37</v>
      </c>
      <c r="B234" s="0" t="s">
        <v>542</v>
      </c>
      <c r="C234" s="22" t="n">
        <v>13</v>
      </c>
      <c r="D234" s="0" t="s">
        <v>988</v>
      </c>
      <c r="E234" s="0" t="s">
        <v>794</v>
      </c>
      <c r="F234" s="3" t="n">
        <v>449000</v>
      </c>
      <c r="G234" s="0" t="n">
        <v>29</v>
      </c>
      <c r="H234" s="12" t="n">
        <v>3211</v>
      </c>
      <c r="I234" s="12" t="n">
        <f aca="false">G234*H234</f>
        <v>93119</v>
      </c>
      <c r="J234" s="14" t="n">
        <f aca="false">(I234/$J$143*10000)+7000</f>
        <v>7931.19</v>
      </c>
      <c r="K234" s="12" t="n">
        <v>2015</v>
      </c>
    </row>
    <row r="235" customFormat="false" ht="15" hidden="false" customHeight="false" outlineLevel="0" collapsed="false">
      <c r="A235" s="5" t="n">
        <v>37</v>
      </c>
      <c r="B235" s="0" t="s">
        <v>542</v>
      </c>
      <c r="C235" s="22" t="n">
        <v>14</v>
      </c>
      <c r="D235" s="0" t="s">
        <v>989</v>
      </c>
      <c r="E235" s="0" t="s">
        <v>802</v>
      </c>
      <c r="F235" s="3" t="n">
        <v>396200</v>
      </c>
      <c r="G235" s="0" t="n">
        <v>27</v>
      </c>
      <c r="H235" s="12" t="n">
        <v>3211</v>
      </c>
      <c r="I235" s="12" t="n">
        <f aca="false">G235*H235</f>
        <v>86697</v>
      </c>
      <c r="J235" s="14" t="n">
        <f aca="false">(I235/$J$143*10000)+7000</f>
        <v>7866.97</v>
      </c>
      <c r="K235" s="12" t="n">
        <v>2015</v>
      </c>
    </row>
    <row r="236" customFormat="false" ht="15" hidden="false" customHeight="false" outlineLevel="0" collapsed="false">
      <c r="A236" s="5" t="n">
        <v>37</v>
      </c>
      <c r="B236" s="0" t="s">
        <v>542</v>
      </c>
      <c r="C236" s="22" t="n">
        <v>17</v>
      </c>
      <c r="D236" s="0" t="s">
        <v>990</v>
      </c>
      <c r="E236" s="0" t="s">
        <v>804</v>
      </c>
      <c r="F236" s="3" t="n">
        <v>365700</v>
      </c>
      <c r="G236" s="0" t="n">
        <v>26</v>
      </c>
      <c r="H236" s="12" t="n">
        <v>3211</v>
      </c>
      <c r="I236" s="12" t="n">
        <f aca="false">G236*H236</f>
        <v>83486</v>
      </c>
      <c r="J236" s="14" t="n">
        <f aca="false">(I236/$J$143*10000)+7000</f>
        <v>7834.86</v>
      </c>
      <c r="K236" s="12" t="n">
        <v>2015</v>
      </c>
    </row>
    <row r="237" customFormat="false" ht="15" hidden="false" customHeight="false" outlineLevel="0" collapsed="false">
      <c r="A237" s="5" t="n">
        <v>37</v>
      </c>
      <c r="B237" s="0" t="s">
        <v>542</v>
      </c>
      <c r="C237" s="22" t="n">
        <v>18</v>
      </c>
      <c r="D237" s="0" t="s">
        <v>991</v>
      </c>
      <c r="E237" s="0" t="s">
        <v>800</v>
      </c>
      <c r="F237" s="3" t="n">
        <v>365700</v>
      </c>
      <c r="G237" s="0" t="n">
        <v>26</v>
      </c>
      <c r="H237" s="12" t="n">
        <v>3211</v>
      </c>
      <c r="I237" s="12" t="n">
        <f aca="false">G237*H237</f>
        <v>83486</v>
      </c>
      <c r="J237" s="14" t="n">
        <f aca="false">(I237/$J$143*10000)+7000</f>
        <v>7834.86</v>
      </c>
      <c r="K237" s="12" t="n">
        <v>2015</v>
      </c>
    </row>
    <row r="238" customFormat="false" ht="15" hidden="false" customHeight="false" outlineLevel="0" collapsed="false">
      <c r="A238" s="5" t="n">
        <v>37</v>
      </c>
      <c r="B238" s="0" t="s">
        <v>542</v>
      </c>
      <c r="C238" s="22" t="n">
        <v>24</v>
      </c>
      <c r="D238" s="0" t="s">
        <v>992</v>
      </c>
      <c r="E238" s="0" t="s">
        <v>796</v>
      </c>
      <c r="F238" s="3" t="n">
        <v>247500</v>
      </c>
      <c r="G238" s="0" t="n">
        <v>21</v>
      </c>
      <c r="H238" s="12" t="n">
        <v>3211</v>
      </c>
      <c r="I238" s="12" t="n">
        <f aca="false">G238*H238</f>
        <v>67431</v>
      </c>
      <c r="J238" s="14" t="n">
        <f aca="false">(I238/$J$143*10000)+7000</f>
        <v>7674.31</v>
      </c>
      <c r="K238" s="12" t="n">
        <v>2015</v>
      </c>
    </row>
    <row r="239" customFormat="false" ht="15" hidden="false" customHeight="false" outlineLevel="0" collapsed="false">
      <c r="A239" s="5" t="n">
        <v>37</v>
      </c>
      <c r="B239" s="0" t="s">
        <v>542</v>
      </c>
      <c r="C239" s="22" t="n">
        <v>25</v>
      </c>
      <c r="D239" s="0" t="s">
        <v>993</v>
      </c>
      <c r="E239" s="0" t="s">
        <v>794</v>
      </c>
      <c r="F239" s="3" t="n">
        <v>245100</v>
      </c>
      <c r="G239" s="0" t="n">
        <v>21</v>
      </c>
      <c r="H239" s="12" t="n">
        <v>3211</v>
      </c>
      <c r="I239" s="12" t="n">
        <f aca="false">G239*H239</f>
        <v>67431</v>
      </c>
      <c r="J239" s="14" t="n">
        <f aca="false">(I239/$J$143*10000)+7000</f>
        <v>7674.31</v>
      </c>
      <c r="K239" s="12" t="n">
        <v>2015</v>
      </c>
    </row>
    <row r="240" customFormat="false" ht="15" hidden="false" customHeight="false" outlineLevel="0" collapsed="false">
      <c r="A240" s="5" t="n">
        <v>37</v>
      </c>
      <c r="B240" s="0" t="s">
        <v>542</v>
      </c>
      <c r="C240" s="22" t="n">
        <v>26</v>
      </c>
      <c r="D240" s="0" t="s">
        <v>994</v>
      </c>
      <c r="E240" s="0" t="s">
        <v>804</v>
      </c>
      <c r="F240" s="3" t="n">
        <v>244400</v>
      </c>
      <c r="G240" s="0" t="n">
        <v>21</v>
      </c>
      <c r="H240" s="12" t="n">
        <v>3211</v>
      </c>
      <c r="I240" s="12" t="n">
        <f aca="false">G240*H240</f>
        <v>67431</v>
      </c>
      <c r="J240" s="14" t="n">
        <f aca="false">(I240/$J$143*10000)+7000</f>
        <v>7674.31</v>
      </c>
      <c r="K240" s="12" t="n">
        <v>2015</v>
      </c>
    </row>
    <row r="241" customFormat="false" ht="15" hidden="false" customHeight="false" outlineLevel="0" collapsed="false">
      <c r="A241" s="5" t="n">
        <v>37</v>
      </c>
      <c r="B241" s="0" t="s">
        <v>542</v>
      </c>
      <c r="C241" s="22" t="n">
        <v>28</v>
      </c>
      <c r="D241" s="0" t="s">
        <v>995</v>
      </c>
      <c r="E241" s="0" t="s">
        <v>794</v>
      </c>
      <c r="F241" s="3" t="n">
        <v>214700</v>
      </c>
      <c r="G241" s="0" t="n">
        <v>20</v>
      </c>
      <c r="H241" s="12" t="n">
        <v>3211</v>
      </c>
      <c r="I241" s="12" t="n">
        <f aca="false">G241*H241</f>
        <v>64220</v>
      </c>
      <c r="J241" s="14" t="n">
        <f aca="false">(I241/$J$143*10000)+7000</f>
        <v>7642.2</v>
      </c>
      <c r="K241" s="12" t="n">
        <v>2015</v>
      </c>
    </row>
    <row r="242" customFormat="false" ht="15" hidden="false" customHeight="false" outlineLevel="0" collapsed="false">
      <c r="A242" s="5" t="n">
        <v>37</v>
      </c>
      <c r="B242" s="0" t="s">
        <v>542</v>
      </c>
      <c r="C242" s="22" t="n">
        <v>29</v>
      </c>
      <c r="D242" s="0" t="s">
        <v>996</v>
      </c>
      <c r="E242" s="0" t="s">
        <v>802</v>
      </c>
      <c r="F242" s="3" t="n">
        <v>190400</v>
      </c>
      <c r="G242" s="0" t="n">
        <v>19</v>
      </c>
      <c r="H242" s="12" t="n">
        <v>3211</v>
      </c>
      <c r="I242" s="12" t="n">
        <f aca="false">G242*H242</f>
        <v>61009</v>
      </c>
      <c r="J242" s="14" t="n">
        <f aca="false">(I242/$J$143*10000)+7000</f>
        <v>7610.09</v>
      </c>
      <c r="K242" s="12" t="n">
        <v>2015</v>
      </c>
    </row>
    <row r="243" customFormat="false" ht="15" hidden="false" customHeight="false" outlineLevel="0" collapsed="false">
      <c r="A243" s="5" t="n">
        <v>37</v>
      </c>
      <c r="B243" s="0" t="s">
        <v>542</v>
      </c>
      <c r="C243" s="22" t="n">
        <v>30</v>
      </c>
      <c r="D243" s="0" t="s">
        <v>997</v>
      </c>
      <c r="E243" s="0" t="s">
        <v>804</v>
      </c>
      <c r="F243" s="3" t="n">
        <v>182700</v>
      </c>
      <c r="G243" s="0" t="n">
        <v>18</v>
      </c>
      <c r="H243" s="12" t="n">
        <v>3211</v>
      </c>
      <c r="I243" s="12" t="n">
        <f aca="false">G243*H243</f>
        <v>57798</v>
      </c>
      <c r="J243" s="14" t="n">
        <f aca="false">(I243/$J$143*10000)+7000</f>
        <v>7577.98</v>
      </c>
      <c r="K243" s="12" t="n">
        <v>2015</v>
      </c>
    </row>
    <row r="244" customFormat="false" ht="15" hidden="false" customHeight="false" outlineLevel="0" collapsed="false">
      <c r="A244" s="5" t="n">
        <v>37</v>
      </c>
      <c r="B244" s="0" t="s">
        <v>542</v>
      </c>
      <c r="C244" s="22" t="n">
        <v>34</v>
      </c>
      <c r="D244" s="0" t="s">
        <v>998</v>
      </c>
      <c r="E244" s="0" t="s">
        <v>794</v>
      </c>
      <c r="F244" s="3" t="n">
        <v>154300</v>
      </c>
      <c r="G244" s="0" t="n">
        <v>17</v>
      </c>
      <c r="H244" s="12" t="n">
        <v>3211</v>
      </c>
      <c r="I244" s="12" t="n">
        <f aca="false">G244*H244</f>
        <v>54587</v>
      </c>
      <c r="J244" s="14" t="n">
        <f aca="false">(I244/$J$143*10000)+7000</f>
        <v>7545.87</v>
      </c>
      <c r="K244" s="12" t="n">
        <v>2015</v>
      </c>
    </row>
    <row r="245" customFormat="false" ht="15" hidden="false" customHeight="false" outlineLevel="0" collapsed="false">
      <c r="A245" s="5" t="n">
        <v>37</v>
      </c>
      <c r="B245" s="0" t="s">
        <v>542</v>
      </c>
      <c r="C245" s="22" t="n">
        <v>36</v>
      </c>
      <c r="D245" s="0" t="s">
        <v>917</v>
      </c>
      <c r="E245" s="0" t="s">
        <v>804</v>
      </c>
      <c r="F245" s="3" t="n">
        <v>130300</v>
      </c>
      <c r="G245" s="0" t="n">
        <v>15</v>
      </c>
      <c r="H245" s="12" t="n">
        <v>3211</v>
      </c>
      <c r="I245" s="12" t="n">
        <f aca="false">G245*H245</f>
        <v>48165</v>
      </c>
      <c r="J245" s="14" t="n">
        <f aca="false">(I245/$J$143*10000)+7000</f>
        <v>7481.65</v>
      </c>
      <c r="K245" s="12" t="n">
        <v>2015</v>
      </c>
    </row>
    <row r="246" customFormat="false" ht="15" hidden="false" customHeight="false" outlineLevel="0" collapsed="false">
      <c r="A246" s="5" t="n">
        <v>37</v>
      </c>
      <c r="B246" s="0" t="s">
        <v>542</v>
      </c>
      <c r="C246" s="22" t="n">
        <v>41</v>
      </c>
      <c r="D246" s="0" t="s">
        <v>999</v>
      </c>
      <c r="E246" s="0" t="s">
        <v>800</v>
      </c>
      <c r="F246" s="3" t="n">
        <v>111600</v>
      </c>
      <c r="G246" s="0" t="n">
        <v>14</v>
      </c>
      <c r="H246" s="12" t="n">
        <v>3211</v>
      </c>
      <c r="I246" s="12" t="n">
        <f aca="false">G246*H246</f>
        <v>44954</v>
      </c>
      <c r="J246" s="14" t="n">
        <f aca="false">(I246/$J$143*10000)+7000</f>
        <v>7449.54</v>
      </c>
      <c r="K246" s="12" t="n">
        <v>2015</v>
      </c>
    </row>
    <row r="247" customFormat="false" ht="15" hidden="false" customHeight="false" outlineLevel="0" collapsed="false">
      <c r="A247" s="5" t="n">
        <v>37</v>
      </c>
      <c r="B247" s="0" t="s">
        <v>542</v>
      </c>
      <c r="C247" s="22" t="n">
        <v>44</v>
      </c>
      <c r="D247" s="0" t="s">
        <v>1000</v>
      </c>
      <c r="E247" s="0" t="s">
        <v>798</v>
      </c>
      <c r="F247" s="3" t="n">
        <v>107600</v>
      </c>
      <c r="G247" s="0" t="n">
        <v>14</v>
      </c>
      <c r="H247" s="12" t="n">
        <v>3211</v>
      </c>
      <c r="I247" s="12" t="n">
        <f aca="false">G247*H247</f>
        <v>44954</v>
      </c>
      <c r="J247" s="14" t="n">
        <f aca="false">(I247/$J$143*10000)+7000</f>
        <v>7449.54</v>
      </c>
      <c r="K247" s="12" t="n">
        <v>2015</v>
      </c>
    </row>
    <row r="248" customFormat="false" ht="15" hidden="false" customHeight="false" outlineLevel="0" collapsed="false">
      <c r="A248" s="5" t="n">
        <v>37</v>
      </c>
      <c r="B248" s="0" t="s">
        <v>542</v>
      </c>
      <c r="C248" s="22" t="n">
        <v>46</v>
      </c>
      <c r="D248" s="0" t="s">
        <v>1001</v>
      </c>
      <c r="E248" s="0" t="s">
        <v>804</v>
      </c>
      <c r="F248" s="3" t="n">
        <v>102900</v>
      </c>
      <c r="G248" s="0" t="n">
        <v>13</v>
      </c>
      <c r="H248" s="12" t="n">
        <v>3211</v>
      </c>
      <c r="I248" s="12" t="n">
        <f aca="false">G248*H248</f>
        <v>41743</v>
      </c>
      <c r="J248" s="14" t="n">
        <f aca="false">(I248/$J$143*10000)+7000</f>
        <v>7417.43</v>
      </c>
      <c r="K248" s="12" t="n">
        <v>2015</v>
      </c>
    </row>
    <row r="249" customFormat="false" ht="15" hidden="false" customHeight="false" outlineLevel="0" collapsed="false">
      <c r="A249" s="5" t="n">
        <v>38</v>
      </c>
      <c r="B249" s="0" t="s">
        <v>542</v>
      </c>
      <c r="C249" s="22" t="n">
        <v>1</v>
      </c>
      <c r="D249" s="0" t="s">
        <v>1002</v>
      </c>
      <c r="E249" s="0" t="s">
        <v>134</v>
      </c>
      <c r="F249" s="3" t="n">
        <v>7862300</v>
      </c>
      <c r="G249" s="0" t="n">
        <v>124</v>
      </c>
      <c r="H249" s="12" t="n">
        <v>3211</v>
      </c>
      <c r="I249" s="12" t="n">
        <f aca="false">G249*H249</f>
        <v>398164</v>
      </c>
      <c r="J249" s="14" t="n">
        <f aca="false">(I249/$J$143*10000)+7000</f>
        <v>10981.64</v>
      </c>
      <c r="K249" s="12" t="n">
        <v>2015</v>
      </c>
      <c r="L249" s="3" t="n">
        <f aca="false">SUM(I249:I259)</f>
        <v>1101373</v>
      </c>
    </row>
    <row r="250" customFormat="false" ht="15" hidden="false" customHeight="false" outlineLevel="0" collapsed="false">
      <c r="A250" s="5" t="n">
        <v>38</v>
      </c>
      <c r="B250" s="0" t="s">
        <v>542</v>
      </c>
      <c r="C250" s="22" t="n">
        <v>8</v>
      </c>
      <c r="D250" s="0" t="s">
        <v>1003</v>
      </c>
      <c r="E250" s="0" t="s">
        <v>817</v>
      </c>
      <c r="F250" s="3" t="n">
        <v>523100</v>
      </c>
      <c r="G250" s="0" t="n">
        <v>31</v>
      </c>
      <c r="H250" s="12" t="n">
        <v>3211</v>
      </c>
      <c r="I250" s="12" t="n">
        <f aca="false">G250*H250</f>
        <v>99541</v>
      </c>
      <c r="J250" s="14" t="n">
        <f aca="false">(I250/$J$143*10000)+7000</f>
        <v>7995.41</v>
      </c>
      <c r="K250" s="12" t="n">
        <v>2015</v>
      </c>
    </row>
    <row r="251" customFormat="false" ht="15" hidden="false" customHeight="false" outlineLevel="0" collapsed="false">
      <c r="A251" s="5" t="n">
        <v>38</v>
      </c>
      <c r="B251" s="0" t="s">
        <v>542</v>
      </c>
      <c r="C251" s="22" t="n">
        <v>10</v>
      </c>
      <c r="D251" s="0" t="s">
        <v>1004</v>
      </c>
      <c r="E251" s="0" t="s">
        <v>809</v>
      </c>
      <c r="F251" s="3" t="n">
        <v>505300</v>
      </c>
      <c r="G251" s="0" t="n">
        <v>31</v>
      </c>
      <c r="H251" s="12" t="n">
        <v>3211</v>
      </c>
      <c r="I251" s="12" t="n">
        <f aca="false">G251*H251</f>
        <v>99541</v>
      </c>
      <c r="J251" s="14" t="n">
        <f aca="false">(I251/$J$143*10000)+7000</f>
        <v>7995.41</v>
      </c>
      <c r="K251" s="12" t="n">
        <v>2015</v>
      </c>
    </row>
    <row r="252" customFormat="false" ht="15" hidden="false" customHeight="false" outlineLevel="0" collapsed="false">
      <c r="A252" s="5" t="n">
        <v>38</v>
      </c>
      <c r="B252" s="0" t="s">
        <v>542</v>
      </c>
      <c r="C252" s="22" t="n">
        <v>12</v>
      </c>
      <c r="D252" s="0" t="s">
        <v>1005</v>
      </c>
      <c r="E252" s="0" t="s">
        <v>813</v>
      </c>
      <c r="F252" s="3" t="n">
        <v>460700</v>
      </c>
      <c r="G252" s="0" t="n">
        <v>29</v>
      </c>
      <c r="H252" s="12" t="n">
        <v>3211</v>
      </c>
      <c r="I252" s="12" t="n">
        <f aca="false">G252*H252</f>
        <v>93119</v>
      </c>
      <c r="J252" s="14" t="n">
        <f aca="false">(I252/$J$143*10000)+7000</f>
        <v>7931.19</v>
      </c>
      <c r="K252" s="12" t="n">
        <v>2015</v>
      </c>
    </row>
    <row r="253" customFormat="false" ht="15" hidden="false" customHeight="false" outlineLevel="0" collapsed="false">
      <c r="A253" s="5" t="n">
        <v>38</v>
      </c>
      <c r="B253" s="0" t="s">
        <v>542</v>
      </c>
      <c r="C253" s="22" t="n">
        <v>16</v>
      </c>
      <c r="D253" s="0" t="s">
        <v>1006</v>
      </c>
      <c r="E253" s="0" t="s">
        <v>807</v>
      </c>
      <c r="F253" s="3" t="n">
        <v>368600</v>
      </c>
      <c r="G253" s="0" t="n">
        <v>26</v>
      </c>
      <c r="H253" s="12" t="n">
        <v>3211</v>
      </c>
      <c r="I253" s="12" t="n">
        <f aca="false">G253*H253</f>
        <v>83486</v>
      </c>
      <c r="J253" s="14" t="n">
        <f aca="false">(I253/$J$143*10000)+7000</f>
        <v>7834.86</v>
      </c>
      <c r="K253" s="12" t="n">
        <v>2015</v>
      </c>
    </row>
    <row r="254" customFormat="false" ht="15" hidden="false" customHeight="false" outlineLevel="0" collapsed="false">
      <c r="A254" s="5" t="n">
        <v>38</v>
      </c>
      <c r="B254" s="0" t="s">
        <v>542</v>
      </c>
      <c r="C254" s="22" t="n">
        <v>20</v>
      </c>
      <c r="D254" s="0" t="s">
        <v>1007</v>
      </c>
      <c r="E254" s="0" t="s">
        <v>811</v>
      </c>
      <c r="F254" s="3" t="n">
        <v>322400</v>
      </c>
      <c r="G254" s="0" t="n">
        <v>24</v>
      </c>
      <c r="H254" s="12" t="n">
        <v>3211</v>
      </c>
      <c r="I254" s="12" t="n">
        <f aca="false">G254*H254</f>
        <v>77064</v>
      </c>
      <c r="J254" s="14" t="n">
        <f aca="false">(I254/$J$143*10000)+7000</f>
        <v>7770.64</v>
      </c>
      <c r="K254" s="12" t="n">
        <v>2015</v>
      </c>
    </row>
    <row r="255" customFormat="false" ht="15" hidden="false" customHeight="false" outlineLevel="0" collapsed="false">
      <c r="A255" s="5" t="n">
        <v>38</v>
      </c>
      <c r="B255" s="0" t="s">
        <v>542</v>
      </c>
      <c r="C255" s="22" t="n">
        <v>21</v>
      </c>
      <c r="D255" s="0" t="s">
        <v>1008</v>
      </c>
      <c r="E255" s="0" t="s">
        <v>815</v>
      </c>
      <c r="F255" s="3" t="n">
        <v>288700</v>
      </c>
      <c r="G255" s="0" t="n">
        <v>23</v>
      </c>
      <c r="H255" s="12" t="n">
        <v>3211</v>
      </c>
      <c r="I255" s="12" t="n">
        <f aca="false">G255*H255</f>
        <v>73853</v>
      </c>
      <c r="J255" s="14" t="n">
        <f aca="false">(I255/$J$143*10000)+7000</f>
        <v>7738.53</v>
      </c>
      <c r="K255" s="12" t="n">
        <v>2015</v>
      </c>
    </row>
    <row r="256" customFormat="false" ht="15" hidden="false" customHeight="false" outlineLevel="0" collapsed="false">
      <c r="A256" s="5" t="n">
        <v>38</v>
      </c>
      <c r="B256" s="0" t="s">
        <v>542</v>
      </c>
      <c r="C256" s="22" t="n">
        <v>39</v>
      </c>
      <c r="D256" s="0" t="s">
        <v>1009</v>
      </c>
      <c r="E256" s="0" t="s">
        <v>809</v>
      </c>
      <c r="F256" s="3" t="n">
        <v>119300</v>
      </c>
      <c r="G256" s="0" t="n">
        <v>14</v>
      </c>
      <c r="H256" s="12" t="n">
        <v>3211</v>
      </c>
      <c r="I256" s="12" t="n">
        <f aca="false">G256*H256</f>
        <v>44954</v>
      </c>
      <c r="J256" s="14" t="n">
        <f aca="false">(I256/$J$143*10000)+7000</f>
        <v>7449.54</v>
      </c>
      <c r="K256" s="12" t="n">
        <v>2015</v>
      </c>
    </row>
    <row r="257" customFormat="false" ht="15" hidden="false" customHeight="false" outlineLevel="0" collapsed="false">
      <c r="A257" s="5" t="n">
        <v>38</v>
      </c>
      <c r="B257" s="0" t="s">
        <v>542</v>
      </c>
      <c r="C257" s="22" t="n">
        <v>42</v>
      </c>
      <c r="D257" s="0" t="s">
        <v>1010</v>
      </c>
      <c r="E257" s="0" t="s">
        <v>809</v>
      </c>
      <c r="F257" s="3" t="n">
        <v>108200</v>
      </c>
      <c r="G257" s="0" t="n">
        <v>14</v>
      </c>
      <c r="H257" s="12" t="n">
        <v>3211</v>
      </c>
      <c r="I257" s="12" t="n">
        <f aca="false">G257*H257</f>
        <v>44954</v>
      </c>
      <c r="J257" s="14" t="n">
        <f aca="false">(I257/$J$143*10000)+7000</f>
        <v>7449.54</v>
      </c>
      <c r="K257" s="12" t="n">
        <v>2015</v>
      </c>
    </row>
    <row r="258" customFormat="false" ht="15" hidden="false" customHeight="false" outlineLevel="0" collapsed="false">
      <c r="A258" s="5" t="n">
        <v>38</v>
      </c>
      <c r="B258" s="0" t="s">
        <v>542</v>
      </c>
      <c r="C258" s="22" t="n">
        <v>45</v>
      </c>
      <c r="D258" s="0" t="s">
        <v>1011</v>
      </c>
      <c r="E258" s="0" t="s">
        <v>809</v>
      </c>
      <c r="F258" s="3" t="n">
        <v>107300</v>
      </c>
      <c r="G258" s="0" t="n">
        <v>14</v>
      </c>
      <c r="H258" s="12" t="n">
        <v>3211</v>
      </c>
      <c r="I258" s="12" t="n">
        <f aca="false">G258*H258</f>
        <v>44954</v>
      </c>
      <c r="J258" s="14" t="n">
        <f aca="false">(I258/$J$143*10000)+7000</f>
        <v>7449.54</v>
      </c>
      <c r="K258" s="12" t="n">
        <v>2015</v>
      </c>
    </row>
    <row r="259" customFormat="false" ht="15" hidden="false" customHeight="false" outlineLevel="0" collapsed="false">
      <c r="A259" s="5" t="n">
        <v>38</v>
      </c>
      <c r="B259" s="0" t="s">
        <v>542</v>
      </c>
      <c r="C259" s="22" t="n">
        <v>48</v>
      </c>
      <c r="D259" s="0" t="s">
        <v>1012</v>
      </c>
      <c r="E259" s="0" t="s">
        <v>809</v>
      </c>
      <c r="F259" s="3" t="n">
        <v>101600</v>
      </c>
      <c r="G259" s="0" t="n">
        <v>13</v>
      </c>
      <c r="H259" s="12" t="n">
        <v>3211</v>
      </c>
      <c r="I259" s="12" t="n">
        <f aca="false">G259*H259</f>
        <v>41743</v>
      </c>
      <c r="J259" s="14" t="n">
        <f aca="false">(I259/$J$143*10000)+7000</f>
        <v>7417.43</v>
      </c>
      <c r="K259" s="12" t="n">
        <v>2015</v>
      </c>
    </row>
    <row r="260" customFormat="false" ht="15" hidden="false" customHeight="false" outlineLevel="0" collapsed="false">
      <c r="A260" s="5" t="n">
        <v>43</v>
      </c>
      <c r="B260" s="0" t="s">
        <v>770</v>
      </c>
      <c r="D260" s="0" t="s">
        <v>769</v>
      </c>
      <c r="F260" s="3" t="n">
        <v>1326019</v>
      </c>
      <c r="G260" s="0" t="n">
        <v>51</v>
      </c>
      <c r="H260" s="12" t="n">
        <v>2516</v>
      </c>
      <c r="I260" s="12" t="n">
        <f aca="false">G260*H260</f>
        <v>128316</v>
      </c>
      <c r="J260" s="14" t="n">
        <f aca="false">(I260/$J$143*10000)+7000</f>
        <v>8283.16</v>
      </c>
      <c r="K260" s="12" t="n">
        <v>2011</v>
      </c>
      <c r="L260" s="3" t="n">
        <f aca="false">SUM(I260:I297)</f>
        <v>1111034</v>
      </c>
    </row>
    <row r="261" customFormat="false" ht="15" hidden="false" customHeight="false" outlineLevel="0" collapsed="false">
      <c r="A261" s="5" t="n">
        <v>43</v>
      </c>
      <c r="B261" s="0" t="s">
        <v>772</v>
      </c>
      <c r="C261" s="22" t="n">
        <v>2</v>
      </c>
      <c r="D261" s="0" t="s">
        <v>1013</v>
      </c>
      <c r="E261" s="0" t="s">
        <v>136</v>
      </c>
      <c r="F261" s="3" t="n">
        <v>2080800</v>
      </c>
      <c r="G261" s="0" t="n">
        <v>64</v>
      </c>
      <c r="H261" s="12" t="n">
        <v>1721</v>
      </c>
      <c r="I261" s="12" t="n">
        <f aca="false">G261*H261</f>
        <v>110144</v>
      </c>
      <c r="J261" s="14" t="n">
        <f aca="false">(I261/$J$143*10000)+7000</f>
        <v>8101.44</v>
      </c>
      <c r="K261" s="12" t="n">
        <v>2015</v>
      </c>
    </row>
    <row r="262" customFormat="false" ht="15" hidden="false" customHeight="false" outlineLevel="0" collapsed="false">
      <c r="A262" s="5" t="n">
        <v>43</v>
      </c>
      <c r="B262" s="0" t="s">
        <v>772</v>
      </c>
      <c r="C262" s="22" t="n">
        <v>6</v>
      </c>
      <c r="D262" s="0" t="s">
        <v>1014</v>
      </c>
      <c r="E262" s="0" t="s">
        <v>828</v>
      </c>
      <c r="F262" s="3" t="n">
        <v>483200</v>
      </c>
      <c r="G262" s="0" t="n">
        <v>30</v>
      </c>
      <c r="H262" s="12" t="n">
        <v>1721</v>
      </c>
      <c r="I262" s="12" t="n">
        <f aca="false">G262*H262</f>
        <v>51630</v>
      </c>
      <c r="J262" s="14" t="n">
        <f aca="false">(I262/$J$143*10000)+7000</f>
        <v>7516.3</v>
      </c>
      <c r="K262" s="12" t="n">
        <v>2015</v>
      </c>
    </row>
    <row r="263" customFormat="false" ht="15" hidden="false" customHeight="false" outlineLevel="0" collapsed="false">
      <c r="A263" s="5" t="n">
        <v>43</v>
      </c>
      <c r="B263" s="0" t="s">
        <v>772</v>
      </c>
      <c r="C263" s="22" t="n">
        <v>8</v>
      </c>
      <c r="D263" s="0" t="s">
        <v>1015</v>
      </c>
      <c r="E263" s="0" t="s">
        <v>819</v>
      </c>
      <c r="F263" s="3" t="n">
        <v>431800</v>
      </c>
      <c r="G263" s="0" t="n">
        <v>28</v>
      </c>
      <c r="H263" s="12" t="n">
        <v>1721</v>
      </c>
      <c r="I263" s="12" t="n">
        <f aca="false">G263*H263</f>
        <v>48188</v>
      </c>
      <c r="J263" s="14" t="n">
        <f aca="false">(I263/$J$143*10000)+7000</f>
        <v>7481.88</v>
      </c>
      <c r="K263" s="12" t="n">
        <v>2015</v>
      </c>
    </row>
    <row r="264" customFormat="false" ht="15" hidden="false" customHeight="false" outlineLevel="0" collapsed="false">
      <c r="A264" s="5" t="n">
        <v>43</v>
      </c>
      <c r="B264" s="0" t="s">
        <v>772</v>
      </c>
      <c r="C264" s="22" t="n">
        <v>9</v>
      </c>
      <c r="D264" s="0" t="s">
        <v>1016</v>
      </c>
      <c r="E264" s="0" t="s">
        <v>826</v>
      </c>
      <c r="F264" s="3" t="n">
        <v>427500</v>
      </c>
      <c r="G264" s="0" t="n">
        <v>28</v>
      </c>
      <c r="H264" s="12" t="n">
        <v>1721</v>
      </c>
      <c r="I264" s="12" t="n">
        <f aca="false">G264*H264</f>
        <v>48188</v>
      </c>
      <c r="J264" s="14" t="n">
        <f aca="false">(I264/$J$143*10000)+7000</f>
        <v>7481.88</v>
      </c>
      <c r="K264" s="12" t="n">
        <v>2015</v>
      </c>
    </row>
    <row r="265" customFormat="false" ht="15" hidden="false" customHeight="false" outlineLevel="0" collapsed="false">
      <c r="A265" s="5" t="n">
        <v>43</v>
      </c>
      <c r="B265" s="0" t="s">
        <v>772</v>
      </c>
      <c r="C265" s="22" t="n">
        <v>12</v>
      </c>
      <c r="D265" s="0" t="s">
        <v>1017</v>
      </c>
      <c r="E265" s="0" t="s">
        <v>792</v>
      </c>
      <c r="F265" s="3" t="n">
        <v>360600</v>
      </c>
      <c r="G265" s="0" t="n">
        <v>26</v>
      </c>
      <c r="H265" s="12" t="n">
        <v>1721</v>
      </c>
      <c r="I265" s="12" t="n">
        <f aca="false">G265*H265</f>
        <v>44746</v>
      </c>
      <c r="J265" s="14" t="n">
        <f aca="false">(I265/$J$143*10000)+7000</f>
        <v>7447.46</v>
      </c>
      <c r="K265" s="12" t="n">
        <v>2015</v>
      </c>
    </row>
    <row r="266" customFormat="false" ht="15" hidden="false" customHeight="false" outlineLevel="0" collapsed="false">
      <c r="A266" s="5" t="n">
        <v>43</v>
      </c>
      <c r="B266" s="0" t="s">
        <v>703</v>
      </c>
      <c r="D266" s="0" t="s">
        <v>702</v>
      </c>
      <c r="F266" s="3" t="n">
        <v>277821</v>
      </c>
      <c r="G266" s="0" t="n">
        <v>23</v>
      </c>
      <c r="H266" s="12" t="n">
        <v>1848</v>
      </c>
      <c r="I266" s="12" t="n">
        <f aca="false">G266*H266</f>
        <v>42504</v>
      </c>
      <c r="J266" s="14" t="n">
        <f aca="false">(I266/$J$143*10000)+7000</f>
        <v>7425.04</v>
      </c>
      <c r="K266" s="12" t="n">
        <v>2010</v>
      </c>
    </row>
    <row r="267" customFormat="false" ht="15" hidden="false" customHeight="false" outlineLevel="0" collapsed="false">
      <c r="A267" s="5" t="n">
        <v>43</v>
      </c>
      <c r="B267" s="0" t="s">
        <v>772</v>
      </c>
      <c r="C267" s="22" t="n">
        <v>15</v>
      </c>
      <c r="D267" s="0" t="s">
        <v>1018</v>
      </c>
      <c r="E267" s="0" t="s">
        <v>826</v>
      </c>
      <c r="F267" s="3" t="n">
        <v>290800</v>
      </c>
      <c r="G267" s="0" t="n">
        <v>23</v>
      </c>
      <c r="H267" s="12" t="n">
        <v>1721</v>
      </c>
      <c r="I267" s="12" t="n">
        <f aca="false">G267*H267</f>
        <v>39583</v>
      </c>
      <c r="J267" s="14" t="n">
        <f aca="false">(I267/$J$143*10000)+7000</f>
        <v>7395.83</v>
      </c>
      <c r="K267" s="12" t="n">
        <v>2015</v>
      </c>
    </row>
    <row r="268" customFormat="false" ht="15" hidden="false" customHeight="false" outlineLevel="0" collapsed="false">
      <c r="A268" s="5" t="n">
        <v>43</v>
      </c>
      <c r="B268" s="0" t="s">
        <v>772</v>
      </c>
      <c r="C268" s="22" t="n">
        <v>18</v>
      </c>
      <c r="D268" s="0" t="s">
        <v>1019</v>
      </c>
      <c r="E268" s="0" t="s">
        <v>819</v>
      </c>
      <c r="F268" s="3" t="n">
        <v>277800</v>
      </c>
      <c r="G268" s="0" t="n">
        <v>23</v>
      </c>
      <c r="H268" s="12" t="n">
        <v>1721</v>
      </c>
      <c r="I268" s="12" t="n">
        <f aca="false">G268*H268</f>
        <v>39583</v>
      </c>
      <c r="J268" s="14" t="n">
        <f aca="false">(I268/$J$143*10000)+7000</f>
        <v>7395.83</v>
      </c>
      <c r="K268" s="12" t="n">
        <v>2015</v>
      </c>
    </row>
    <row r="269" customFormat="false" ht="15" hidden="false" customHeight="false" outlineLevel="0" collapsed="false">
      <c r="A269" s="5" t="n">
        <v>43</v>
      </c>
      <c r="B269" s="0" t="s">
        <v>772</v>
      </c>
      <c r="C269" s="22" t="n">
        <v>20</v>
      </c>
      <c r="D269" s="0" t="s">
        <v>1020</v>
      </c>
      <c r="E269" s="0" t="s">
        <v>826</v>
      </c>
      <c r="F269" s="3" t="n">
        <v>234500</v>
      </c>
      <c r="G269" s="0" t="n">
        <v>21</v>
      </c>
      <c r="H269" s="12" t="n">
        <v>1721</v>
      </c>
      <c r="I269" s="12" t="n">
        <f aca="false">G269*H269</f>
        <v>36141</v>
      </c>
      <c r="J269" s="14" t="n">
        <f aca="false">(I269/$J$143*10000)+7000</f>
        <v>7361.41</v>
      </c>
      <c r="K269" s="12" t="n">
        <v>2015</v>
      </c>
    </row>
    <row r="270" customFormat="false" ht="15" hidden="false" customHeight="false" outlineLevel="0" collapsed="false">
      <c r="A270" s="5" t="n">
        <v>43</v>
      </c>
      <c r="B270" s="0" t="s">
        <v>772</v>
      </c>
      <c r="C270" s="22" t="n">
        <v>21</v>
      </c>
      <c r="D270" s="0" t="s">
        <v>1021</v>
      </c>
      <c r="E270" s="0" t="s">
        <v>826</v>
      </c>
      <c r="F270" s="3" t="n">
        <v>220700</v>
      </c>
      <c r="G270" s="0" t="n">
        <v>20</v>
      </c>
      <c r="H270" s="12" t="n">
        <v>1721</v>
      </c>
      <c r="I270" s="12" t="n">
        <f aca="false">G270*H270</f>
        <v>34420</v>
      </c>
      <c r="J270" s="14" t="n">
        <f aca="false">(I270/$J$143*10000)+7000</f>
        <v>7344.2</v>
      </c>
      <c r="K270" s="12" t="n">
        <v>2015</v>
      </c>
    </row>
    <row r="271" customFormat="false" ht="15" hidden="false" customHeight="false" outlineLevel="0" collapsed="false">
      <c r="A271" s="5" t="n">
        <v>43</v>
      </c>
      <c r="B271" s="0" t="s">
        <v>772</v>
      </c>
      <c r="C271" s="22" t="n">
        <v>23</v>
      </c>
      <c r="D271" s="0" t="s">
        <v>1022</v>
      </c>
      <c r="E271" s="0" t="s">
        <v>819</v>
      </c>
      <c r="F271" s="3" t="n">
        <v>204700</v>
      </c>
      <c r="G271" s="0" t="n">
        <v>19</v>
      </c>
      <c r="H271" s="12" t="n">
        <v>1721</v>
      </c>
      <c r="I271" s="12" t="n">
        <f aca="false">G271*H271</f>
        <v>32699</v>
      </c>
      <c r="J271" s="14" t="n">
        <f aca="false">(I271/$J$143*10000)+7000</f>
        <v>7326.99</v>
      </c>
      <c r="K271" s="12" t="n">
        <v>2015</v>
      </c>
    </row>
    <row r="272" customFormat="false" ht="15" hidden="false" customHeight="false" outlineLevel="0" collapsed="false">
      <c r="A272" s="5" t="n">
        <v>43</v>
      </c>
      <c r="B272" s="0" t="s">
        <v>764</v>
      </c>
      <c r="D272" s="0" t="s">
        <v>763</v>
      </c>
      <c r="F272" s="3" t="n">
        <v>165595</v>
      </c>
      <c r="G272" s="0" t="n">
        <v>17</v>
      </c>
      <c r="H272" s="12" t="n">
        <v>1864</v>
      </c>
      <c r="I272" s="12" t="n">
        <f aca="false">G272*H272</f>
        <v>31688</v>
      </c>
      <c r="J272" s="14" t="n">
        <f aca="false">(I272/$J$143*10000)+7000</f>
        <v>7316.88</v>
      </c>
      <c r="K272" s="12" t="n">
        <v>2010</v>
      </c>
    </row>
    <row r="273" customFormat="false" ht="15" hidden="false" customHeight="false" outlineLevel="0" collapsed="false">
      <c r="A273" s="5" t="n">
        <v>43</v>
      </c>
      <c r="B273" s="0" t="s">
        <v>772</v>
      </c>
      <c r="C273" s="22" t="n">
        <v>27</v>
      </c>
      <c r="D273" s="0" t="s">
        <v>1023</v>
      </c>
      <c r="E273" s="0" t="s">
        <v>826</v>
      </c>
      <c r="F273" s="3" t="n">
        <v>175100</v>
      </c>
      <c r="G273" s="0" t="n">
        <v>18</v>
      </c>
      <c r="H273" s="12" t="n">
        <v>1721</v>
      </c>
      <c r="I273" s="12" t="n">
        <f aca="false">G273*H273</f>
        <v>30978</v>
      </c>
      <c r="J273" s="14" t="n">
        <f aca="false">(I273/$J$143*10000)+7000</f>
        <v>7309.78</v>
      </c>
      <c r="K273" s="12" t="n">
        <v>2015</v>
      </c>
    </row>
    <row r="274" customFormat="false" ht="15" hidden="false" customHeight="false" outlineLevel="0" collapsed="false">
      <c r="A274" s="5" t="n">
        <v>43</v>
      </c>
      <c r="B274" s="12" t="s">
        <v>772</v>
      </c>
      <c r="C274" s="12"/>
      <c r="D274" s="12" t="s">
        <v>820</v>
      </c>
      <c r="E274" s="12" t="s">
        <v>821</v>
      </c>
      <c r="F274" s="14" t="n">
        <v>167676</v>
      </c>
      <c r="G274" s="0" t="n">
        <v>17</v>
      </c>
      <c r="H274" s="12" t="n">
        <v>1721</v>
      </c>
      <c r="I274" s="12" t="n">
        <f aca="false">G274*H274</f>
        <v>29257</v>
      </c>
      <c r="J274" s="14" t="n">
        <f aca="false">(I274/$J$143*10000)+7000</f>
        <v>7292.57</v>
      </c>
      <c r="K274" s="12" t="n">
        <v>2011</v>
      </c>
    </row>
    <row r="275" customFormat="false" ht="15" hidden="false" customHeight="false" outlineLevel="0" collapsed="false">
      <c r="A275" s="5" t="n">
        <v>43</v>
      </c>
      <c r="B275" s="0" t="s">
        <v>772</v>
      </c>
      <c r="C275" s="22" t="n">
        <v>30</v>
      </c>
      <c r="D275" s="0" t="s">
        <v>1024</v>
      </c>
      <c r="E275" s="0" t="s">
        <v>826</v>
      </c>
      <c r="F275" s="3" t="n">
        <v>158900</v>
      </c>
      <c r="G275" s="0" t="n">
        <v>17</v>
      </c>
      <c r="H275" s="12" t="n">
        <v>1721</v>
      </c>
      <c r="I275" s="12" t="n">
        <f aca="false">G275*H275</f>
        <v>29257</v>
      </c>
      <c r="J275" s="14" t="n">
        <f aca="false">(I275/$J$143*10000)+7000</f>
        <v>7292.57</v>
      </c>
      <c r="K275" s="12" t="n">
        <v>2015</v>
      </c>
    </row>
    <row r="276" customFormat="false" ht="15" hidden="false" customHeight="false" outlineLevel="0" collapsed="false">
      <c r="A276" s="5" t="n">
        <v>43</v>
      </c>
      <c r="B276" s="0" t="s">
        <v>772</v>
      </c>
      <c r="C276" s="22" t="n">
        <v>33</v>
      </c>
      <c r="D276" s="0" t="s">
        <v>1025</v>
      </c>
      <c r="E276" s="0" t="s">
        <v>792</v>
      </c>
      <c r="F276" s="3" t="n">
        <v>150900</v>
      </c>
      <c r="G276" s="0" t="n">
        <v>16</v>
      </c>
      <c r="H276" s="12" t="n">
        <v>1721</v>
      </c>
      <c r="I276" s="12" t="n">
        <f aca="false">G276*H276</f>
        <v>27536</v>
      </c>
      <c r="J276" s="14" t="n">
        <f aca="false">(I276/$J$143*10000)+7000</f>
        <v>7275.36</v>
      </c>
      <c r="K276" s="12" t="n">
        <v>2015</v>
      </c>
    </row>
    <row r="277" customFormat="false" ht="15" hidden="false" customHeight="false" outlineLevel="0" collapsed="false">
      <c r="A277" s="5" t="n">
        <v>43</v>
      </c>
      <c r="B277" s="0" t="s">
        <v>772</v>
      </c>
      <c r="C277" s="22" t="n">
        <v>38</v>
      </c>
      <c r="D277" s="0" t="s">
        <v>1026</v>
      </c>
      <c r="E277" s="0" t="s">
        <v>826</v>
      </c>
      <c r="F277" s="3" t="n">
        <v>139700</v>
      </c>
      <c r="G277" s="0" t="n">
        <v>16</v>
      </c>
      <c r="H277" s="12" t="n">
        <v>1721</v>
      </c>
      <c r="I277" s="12" t="n">
        <f aca="false">G277*H277</f>
        <v>27536</v>
      </c>
      <c r="J277" s="14" t="n">
        <f aca="false">(I277/$J$143*10000)+7000</f>
        <v>7275.36</v>
      </c>
      <c r="K277" s="12" t="n">
        <v>2015</v>
      </c>
    </row>
    <row r="278" customFormat="false" ht="15" hidden="false" customHeight="false" outlineLevel="0" collapsed="false">
      <c r="A278" s="5" t="n">
        <v>43</v>
      </c>
      <c r="B278" s="0" t="s">
        <v>772</v>
      </c>
      <c r="C278" s="22" t="n">
        <v>39</v>
      </c>
      <c r="D278" s="0" t="s">
        <v>1027</v>
      </c>
      <c r="E278" s="0" t="s">
        <v>832</v>
      </c>
      <c r="F278" s="3" t="n">
        <v>137700</v>
      </c>
      <c r="G278" s="0" t="n">
        <v>16</v>
      </c>
      <c r="H278" s="12" t="n">
        <v>1721</v>
      </c>
      <c r="I278" s="12" t="n">
        <f aca="false">G278*H278</f>
        <v>27536</v>
      </c>
      <c r="J278" s="14" t="n">
        <f aca="false">(I278/$J$143*10000)+7000</f>
        <v>7275.36</v>
      </c>
      <c r="K278" s="12" t="n">
        <v>2015</v>
      </c>
    </row>
    <row r="279" customFormat="false" ht="15" hidden="false" customHeight="false" outlineLevel="0" collapsed="false">
      <c r="A279" s="5" t="n">
        <v>43</v>
      </c>
      <c r="B279" s="0" t="s">
        <v>762</v>
      </c>
      <c r="D279" s="0" t="s">
        <v>761</v>
      </c>
      <c r="F279" s="3" t="n">
        <v>109991</v>
      </c>
      <c r="G279" s="0" t="n">
        <v>14</v>
      </c>
      <c r="H279" s="12" t="n">
        <v>1938</v>
      </c>
      <c r="I279" s="12" t="n">
        <f aca="false">G279*H279</f>
        <v>27132</v>
      </c>
      <c r="J279" s="14" t="n">
        <f aca="false">(I279/$J$143*10000)+7000</f>
        <v>7271.32</v>
      </c>
      <c r="K279" s="12" t="n">
        <v>2011</v>
      </c>
    </row>
    <row r="280" customFormat="false" ht="15" hidden="false" customHeight="false" outlineLevel="0" collapsed="false">
      <c r="A280" s="5" t="n">
        <v>43</v>
      </c>
      <c r="B280" s="0" t="s">
        <v>720</v>
      </c>
      <c r="D280" s="0" t="s">
        <v>719</v>
      </c>
      <c r="F280" s="3" t="n">
        <v>100895</v>
      </c>
      <c r="G280" s="0" t="n">
        <v>13</v>
      </c>
      <c r="H280" s="12" t="n">
        <v>2000</v>
      </c>
      <c r="I280" s="12" t="n">
        <f aca="false">G280*H280</f>
        <v>26000</v>
      </c>
      <c r="J280" s="14" t="n">
        <f aca="false">(I280/$J$143*10000)+7000</f>
        <v>7260</v>
      </c>
      <c r="K280" s="12" t="n">
        <v>2001</v>
      </c>
    </row>
    <row r="281" customFormat="false" ht="15" hidden="false" customHeight="false" outlineLevel="0" collapsed="false">
      <c r="A281" s="5" t="n">
        <v>43</v>
      </c>
      <c r="B281" s="0" t="s">
        <v>772</v>
      </c>
      <c r="C281" s="22" t="n">
        <v>41</v>
      </c>
      <c r="D281" s="0" t="s">
        <v>1028</v>
      </c>
      <c r="E281" s="0" t="s">
        <v>819</v>
      </c>
      <c r="F281" s="3" t="n">
        <v>129900</v>
      </c>
      <c r="G281" s="0" t="n">
        <v>15</v>
      </c>
      <c r="H281" s="12" t="n">
        <v>1721</v>
      </c>
      <c r="I281" s="12" t="n">
        <f aca="false">G281*H281</f>
        <v>25815</v>
      </c>
      <c r="J281" s="14" t="n">
        <f aca="false">(I281/$J$143*10000)+7000</f>
        <v>7258.15</v>
      </c>
      <c r="K281" s="12" t="n">
        <v>2015</v>
      </c>
    </row>
    <row r="282" customFormat="false" ht="15" hidden="false" customHeight="false" outlineLevel="0" collapsed="false">
      <c r="A282" s="5" t="n">
        <v>43</v>
      </c>
      <c r="B282" s="0" t="s">
        <v>772</v>
      </c>
      <c r="C282" s="22" t="n">
        <v>44</v>
      </c>
      <c r="D282" s="0" t="s">
        <v>1029</v>
      </c>
      <c r="E282" s="0" t="s">
        <v>826</v>
      </c>
      <c r="F282" s="3" t="n">
        <v>122000</v>
      </c>
      <c r="G282" s="0" t="n">
        <v>15</v>
      </c>
      <c r="H282" s="12" t="n">
        <v>1721</v>
      </c>
      <c r="I282" s="12" t="n">
        <f aca="false">G282*H282</f>
        <v>25815</v>
      </c>
      <c r="J282" s="14" t="n">
        <f aca="false">(I282/$J$143*10000)+7000</f>
        <v>7258.15</v>
      </c>
      <c r="K282" s="12" t="n">
        <v>2015</v>
      </c>
    </row>
    <row r="283" customFormat="false" ht="15" hidden="false" customHeight="false" outlineLevel="0" collapsed="false">
      <c r="A283" s="5" t="n">
        <v>43</v>
      </c>
      <c r="B283" s="0" t="s">
        <v>772</v>
      </c>
      <c r="C283" s="22" t="n">
        <v>45</v>
      </c>
      <c r="D283" s="0" t="s">
        <v>1030</v>
      </c>
      <c r="E283" s="0" t="s">
        <v>826</v>
      </c>
      <c r="F283" s="3" t="n">
        <v>121700</v>
      </c>
      <c r="G283" s="0" t="n">
        <v>15</v>
      </c>
      <c r="H283" s="12" t="n">
        <v>1721</v>
      </c>
      <c r="I283" s="12" t="n">
        <f aca="false">G283*H283</f>
        <v>25815</v>
      </c>
      <c r="J283" s="14" t="n">
        <f aca="false">(I283/$J$143*10000)+7000</f>
        <v>7258.15</v>
      </c>
      <c r="K283" s="12" t="n">
        <v>2015</v>
      </c>
    </row>
    <row r="284" customFormat="false" ht="15" hidden="false" customHeight="false" outlineLevel="0" collapsed="false">
      <c r="A284" s="5" t="n">
        <v>43</v>
      </c>
      <c r="B284" s="0" t="s">
        <v>772</v>
      </c>
      <c r="C284" s="22" t="n">
        <v>46</v>
      </c>
      <c r="D284" s="0" t="s">
        <v>1031</v>
      </c>
      <c r="E284" s="0" t="s">
        <v>830</v>
      </c>
      <c r="F284" s="3" t="n">
        <v>113100</v>
      </c>
      <c r="G284" s="0" t="n">
        <v>14</v>
      </c>
      <c r="H284" s="12" t="n">
        <v>1721</v>
      </c>
      <c r="I284" s="12" t="n">
        <f aca="false">G284*H284</f>
        <v>24094</v>
      </c>
      <c r="J284" s="14" t="n">
        <f aca="false">(I284/$J$143*10000)+7000</f>
        <v>7240.94</v>
      </c>
      <c r="K284" s="12" t="n">
        <v>2015</v>
      </c>
    </row>
    <row r="285" customFormat="false" ht="15" hidden="false" customHeight="false" outlineLevel="0" collapsed="false">
      <c r="A285" s="5" t="n">
        <v>43</v>
      </c>
      <c r="B285" s="0" t="s">
        <v>697</v>
      </c>
      <c r="D285" s="0" t="s">
        <v>696</v>
      </c>
      <c r="F285" s="3" t="n">
        <v>81799</v>
      </c>
      <c r="G285" s="0" t="n">
        <v>12</v>
      </c>
      <c r="H285" s="12" t="n">
        <v>2000</v>
      </c>
      <c r="I285" s="12" t="n">
        <f aca="false">G285*H285</f>
        <v>24000</v>
      </c>
      <c r="J285" s="14" t="n">
        <f aca="false">(I285/$J$143*10000)+7000</f>
        <v>7240</v>
      </c>
      <c r="K285" s="12" t="n">
        <v>2011</v>
      </c>
    </row>
    <row r="286" customFormat="false" ht="15" hidden="false" customHeight="false" outlineLevel="0" collapsed="false">
      <c r="A286" s="5" t="n">
        <v>43</v>
      </c>
      <c r="B286" s="0" t="s">
        <v>758</v>
      </c>
      <c r="D286" s="0" t="s">
        <v>757</v>
      </c>
      <c r="F286" s="3" t="n">
        <v>46111</v>
      </c>
      <c r="G286" s="0" t="n">
        <v>9</v>
      </c>
      <c r="H286" s="12" t="n">
        <v>2308</v>
      </c>
      <c r="I286" s="12" t="n">
        <f aca="false">G286*H286</f>
        <v>20772</v>
      </c>
      <c r="J286" s="14" t="n">
        <f aca="false">(I286/$J$143*10000)+7000</f>
        <v>7207.72</v>
      </c>
      <c r="K286" s="12" t="n">
        <v>2011</v>
      </c>
    </row>
    <row r="287" customFormat="false" ht="15" hidden="false" customHeight="false" outlineLevel="0" collapsed="false">
      <c r="A287" s="5" t="n">
        <v>43</v>
      </c>
      <c r="B287" s="0" t="s">
        <v>738</v>
      </c>
      <c r="D287" s="0" t="s">
        <v>737</v>
      </c>
      <c r="F287" s="3" t="n">
        <v>106405</v>
      </c>
      <c r="G287" s="0" t="n">
        <v>14</v>
      </c>
      <c r="H287" s="12" t="n">
        <v>1462</v>
      </c>
      <c r="I287" s="12" t="n">
        <f aca="false">G287*H287</f>
        <v>20468</v>
      </c>
      <c r="J287" s="14" t="n">
        <f aca="false">(I287/$J$143*10000)+7000</f>
        <v>7204.68</v>
      </c>
      <c r="K287" s="12" t="n">
        <v>2010</v>
      </c>
    </row>
    <row r="288" customFormat="false" ht="15" hidden="false" customHeight="false" outlineLevel="0" collapsed="false">
      <c r="A288" s="5" t="n">
        <v>43</v>
      </c>
      <c r="B288" s="0" t="s">
        <v>716</v>
      </c>
      <c r="D288" s="0" t="s">
        <v>715</v>
      </c>
      <c r="F288" s="3" t="n">
        <v>71293</v>
      </c>
      <c r="G288" s="0" t="n">
        <v>11</v>
      </c>
      <c r="H288" s="12" t="n">
        <v>1563</v>
      </c>
      <c r="I288" s="12" t="n">
        <f aca="false">G288*H288</f>
        <v>17193</v>
      </c>
      <c r="J288" s="14" t="n">
        <f aca="false">(I288/$J$143*10000)+7000</f>
        <v>7171.93</v>
      </c>
      <c r="K288" s="12" t="n">
        <v>2011</v>
      </c>
    </row>
    <row r="289" customFormat="false" ht="15" hidden="false" customHeight="false" outlineLevel="0" collapsed="false">
      <c r="A289" s="5" t="n">
        <v>43</v>
      </c>
      <c r="B289" s="0" t="s">
        <v>740</v>
      </c>
      <c r="D289" s="0" t="s">
        <v>739</v>
      </c>
      <c r="F289" s="3" t="n">
        <v>23161</v>
      </c>
      <c r="G289" s="0" t="n">
        <v>6</v>
      </c>
      <c r="H289" s="12" t="n">
        <v>1250</v>
      </c>
      <c r="I289" s="12" t="n">
        <f aca="false">G289*H289</f>
        <v>7500</v>
      </c>
      <c r="J289" s="14" t="n">
        <f aca="false">(I289/$J$143*10000)+7000</f>
        <v>7075</v>
      </c>
      <c r="K289" s="12" t="n">
        <v>2001</v>
      </c>
    </row>
    <row r="290" customFormat="false" ht="15" hidden="false" customHeight="false" outlineLevel="0" collapsed="false">
      <c r="A290" s="5" t="n">
        <v>43</v>
      </c>
      <c r="B290" s="0" t="s">
        <v>695</v>
      </c>
      <c r="D290" s="0" t="s">
        <v>694</v>
      </c>
      <c r="F290" s="3" t="n">
        <v>13013</v>
      </c>
      <c r="G290" s="0" t="n">
        <v>4</v>
      </c>
      <c r="H290" s="12" t="n">
        <v>1125</v>
      </c>
      <c r="I290" s="12" t="n">
        <f aca="false">G290*H290</f>
        <v>4500</v>
      </c>
      <c r="J290" s="14" t="n">
        <f aca="false">(I290/$J$143*10000)+7000</f>
        <v>7045</v>
      </c>
      <c r="K290" s="12" t="n">
        <v>2011</v>
      </c>
    </row>
    <row r="291" customFormat="false" ht="15" hidden="false" customHeight="false" outlineLevel="0" collapsed="false">
      <c r="A291" s="5" t="n">
        <v>43</v>
      </c>
      <c r="B291" s="0" t="s">
        <v>746</v>
      </c>
      <c r="D291" s="0" t="s">
        <v>745</v>
      </c>
      <c r="F291" s="3" t="n">
        <v>4922</v>
      </c>
      <c r="G291" s="0" t="n">
        <v>2</v>
      </c>
      <c r="H291" s="12" t="n">
        <v>1000</v>
      </c>
      <c r="I291" s="12" t="n">
        <f aca="false">G291*H291</f>
        <v>2000</v>
      </c>
      <c r="J291" s="14" t="n">
        <f aca="false">(I291/$J$143*10000)+7000</f>
        <v>7020</v>
      </c>
      <c r="K291" s="12" t="n">
        <v>2011</v>
      </c>
    </row>
    <row r="292" customFormat="false" ht="15" hidden="false" customHeight="false" outlineLevel="0" collapsed="false">
      <c r="A292" s="5" t="n">
        <v>43</v>
      </c>
      <c r="B292" s="0" t="s">
        <v>744</v>
      </c>
      <c r="C292" s="22" t="n">
        <v>1</v>
      </c>
      <c r="D292" s="0" t="s">
        <v>1032</v>
      </c>
      <c r="E292" s="0" t="s">
        <v>1033</v>
      </c>
      <c r="F292" s="3" t="n">
        <v>136763</v>
      </c>
      <c r="G292" s="0" t="n">
        <v>16</v>
      </c>
      <c r="H292" s="12" t="n">
        <v>0</v>
      </c>
      <c r="I292" s="12" t="n">
        <f aca="false">G292*H292</f>
        <v>0</v>
      </c>
      <c r="J292" s="14" t="n">
        <f aca="false">(I292/$J$143*10000)+7000</f>
        <v>7000</v>
      </c>
      <c r="K292" s="12" t="n">
        <v>2012</v>
      </c>
    </row>
    <row r="293" customFormat="false" ht="15" hidden="false" customHeight="false" outlineLevel="0" collapsed="false">
      <c r="A293" s="5" t="n">
        <v>43</v>
      </c>
      <c r="B293" s="0" t="s">
        <v>744</v>
      </c>
      <c r="C293" s="22" t="n">
        <v>2</v>
      </c>
      <c r="D293" s="0" t="s">
        <v>1034</v>
      </c>
      <c r="E293" s="0" t="s">
        <v>1035</v>
      </c>
      <c r="F293" s="3" t="n">
        <v>126870</v>
      </c>
      <c r="G293" s="0" t="n">
        <v>15</v>
      </c>
      <c r="H293" s="12" t="n">
        <v>0</v>
      </c>
      <c r="I293" s="12" t="n">
        <f aca="false">G293*H293</f>
        <v>0</v>
      </c>
      <c r="J293" s="14" t="n">
        <f aca="false">(I293/$J$143*10000)+7000</f>
        <v>7000</v>
      </c>
      <c r="K293" s="12" t="n">
        <v>2012</v>
      </c>
    </row>
    <row r="294" customFormat="false" ht="15" hidden="false" customHeight="false" outlineLevel="0" collapsed="false">
      <c r="A294" s="5" t="n">
        <v>43</v>
      </c>
      <c r="B294" s="0" t="s">
        <v>760</v>
      </c>
      <c r="D294" s="0" t="s">
        <v>759</v>
      </c>
      <c r="F294" s="3" t="n">
        <v>37630</v>
      </c>
      <c r="G294" s="0" t="n">
        <v>8</v>
      </c>
      <c r="H294" s="12" t="n">
        <v>0</v>
      </c>
      <c r="I294" s="12" t="n">
        <f aca="false">G294*H294</f>
        <v>0</v>
      </c>
      <c r="J294" s="14" t="n">
        <f aca="false">(I294/$J$143*10000)+7000</f>
        <v>7000</v>
      </c>
      <c r="K294" s="12" t="n">
        <v>2010</v>
      </c>
    </row>
    <row r="295" customFormat="false" ht="15" hidden="false" customHeight="false" outlineLevel="0" collapsed="false">
      <c r="A295" s="5" t="n">
        <v>43</v>
      </c>
      <c r="B295" s="0" t="s">
        <v>766</v>
      </c>
      <c r="D295" s="0" t="s">
        <v>765</v>
      </c>
      <c r="F295" s="3" t="n">
        <v>37429</v>
      </c>
      <c r="G295" s="0" t="n">
        <v>8</v>
      </c>
      <c r="H295" s="12" t="n">
        <v>0</v>
      </c>
      <c r="I295" s="12" t="n">
        <f aca="false">G295*H295</f>
        <v>0</v>
      </c>
      <c r="J295" s="14" t="n">
        <f aca="false">(I295/$J$143*10000)+7000</f>
        <v>7000</v>
      </c>
      <c r="K295" s="12" t="n">
        <v>2010</v>
      </c>
    </row>
    <row r="296" customFormat="false" ht="15" hidden="false" customHeight="false" outlineLevel="0" collapsed="false">
      <c r="A296" s="5" t="n">
        <v>43</v>
      </c>
      <c r="B296" s="0" t="s">
        <v>756</v>
      </c>
      <c r="D296" s="0" t="s">
        <v>755</v>
      </c>
      <c r="F296" s="3" t="n">
        <v>9072</v>
      </c>
      <c r="G296" s="0" t="n">
        <v>3</v>
      </c>
      <c r="H296" s="12" t="n">
        <v>0</v>
      </c>
      <c r="I296" s="12" t="n">
        <f aca="false">G296*H296</f>
        <v>0</v>
      </c>
      <c r="J296" s="14" t="n">
        <f aca="false">(I296/$J$143*10000)+7000</f>
        <v>7000</v>
      </c>
      <c r="K296" s="12" t="n">
        <v>2010</v>
      </c>
    </row>
    <row r="297" customFormat="false" ht="15" hidden="false" customHeight="false" outlineLevel="0" collapsed="false">
      <c r="A297" s="5" t="n">
        <v>43</v>
      </c>
      <c r="B297" s="0" t="s">
        <v>722</v>
      </c>
      <c r="C297" s="22" t="n">
        <v>1</v>
      </c>
      <c r="D297" s="0" t="s">
        <v>1036</v>
      </c>
      <c r="E297" s="0" t="s">
        <v>1037</v>
      </c>
      <c r="F297" s="0" t="n">
        <v>257.361</v>
      </c>
      <c r="G297" s="0" t="n">
        <v>22</v>
      </c>
      <c r="H297" s="12" t="n">
        <v>0</v>
      </c>
      <c r="I297" s="12" t="n">
        <f aca="false">G297*H297</f>
        <v>0</v>
      </c>
      <c r="J297" s="14" t="n">
        <f aca="false">(I297/$J$143*10000)+7000</f>
        <v>7000</v>
      </c>
      <c r="K297" s="12" t="n">
        <v>2012</v>
      </c>
    </row>
    <row r="298" customFormat="false" ht="15" hidden="false" customHeight="false" outlineLevel="0" collapsed="false">
      <c r="A298" s="5" t="n">
        <v>44</v>
      </c>
      <c r="B298" s="0" t="s">
        <v>772</v>
      </c>
      <c r="C298" s="22" t="n">
        <v>1</v>
      </c>
      <c r="D298" s="0" t="s">
        <v>1038</v>
      </c>
      <c r="E298" s="0" t="s">
        <v>848</v>
      </c>
      <c r="F298" s="3" t="n">
        <v>2132200</v>
      </c>
      <c r="G298" s="0" t="n">
        <v>64</v>
      </c>
      <c r="H298" s="12" t="n">
        <v>1721</v>
      </c>
      <c r="I298" s="12" t="n">
        <f aca="false">G298*H298</f>
        <v>110144</v>
      </c>
      <c r="J298" s="14" t="n">
        <f aca="false">(I298/$J$143*10000)+7000</f>
        <v>8101.44</v>
      </c>
      <c r="K298" s="12" t="n">
        <v>2015</v>
      </c>
      <c r="L298" s="3" t="n">
        <f aca="false">SUM(I298:I323)</f>
        <v>949822</v>
      </c>
    </row>
    <row r="299" customFormat="false" ht="15" hidden="false" customHeight="false" outlineLevel="0" collapsed="false">
      <c r="A299" s="5" t="n">
        <v>44</v>
      </c>
      <c r="B299" s="0" t="s">
        <v>772</v>
      </c>
      <c r="C299" s="22" t="n">
        <v>3</v>
      </c>
      <c r="D299" s="0" t="s">
        <v>1039</v>
      </c>
      <c r="E299" s="0" t="s">
        <v>836</v>
      </c>
      <c r="F299" s="3" t="n">
        <v>1525900</v>
      </c>
      <c r="G299" s="0" t="n">
        <v>54</v>
      </c>
      <c r="H299" s="12" t="n">
        <v>1721</v>
      </c>
      <c r="I299" s="12" t="n">
        <f aca="false">G299*H299</f>
        <v>92934</v>
      </c>
      <c r="J299" s="14" t="n">
        <f aca="false">(I299/$J$143*10000)+7000</f>
        <v>7929.34</v>
      </c>
      <c r="K299" s="12" t="n">
        <v>2015</v>
      </c>
    </row>
    <row r="300" customFormat="false" ht="15" hidden="false" customHeight="false" outlineLevel="0" collapsed="false">
      <c r="A300" s="5" t="n">
        <v>44</v>
      </c>
      <c r="B300" s="0" t="s">
        <v>772</v>
      </c>
      <c r="C300" s="22" t="n">
        <v>4</v>
      </c>
      <c r="D300" s="0" t="s">
        <v>1040</v>
      </c>
      <c r="E300" s="0" t="s">
        <v>842</v>
      </c>
      <c r="F300" s="3" t="n">
        <v>1049700</v>
      </c>
      <c r="G300" s="0" t="n">
        <v>45</v>
      </c>
      <c r="H300" s="12" t="n">
        <v>1721</v>
      </c>
      <c r="I300" s="12" t="n">
        <f aca="false">G300*H300</f>
        <v>77445</v>
      </c>
      <c r="J300" s="14" t="n">
        <f aca="false">(I300/$J$143*10000)+7000</f>
        <v>7774.45</v>
      </c>
      <c r="K300" s="12" t="n">
        <v>2015</v>
      </c>
    </row>
    <row r="301" customFormat="false" ht="15" hidden="false" customHeight="false" outlineLevel="0" collapsed="false">
      <c r="A301" s="5" t="n">
        <v>44</v>
      </c>
      <c r="B301" s="0" t="s">
        <v>772</v>
      </c>
      <c r="C301" s="22" t="n">
        <v>7</v>
      </c>
      <c r="D301" s="0" t="s">
        <v>1041</v>
      </c>
      <c r="E301" s="0" t="s">
        <v>834</v>
      </c>
      <c r="F301" s="3" t="n">
        <v>448900</v>
      </c>
      <c r="G301" s="0" t="n">
        <v>29</v>
      </c>
      <c r="H301" s="12" t="n">
        <v>1721</v>
      </c>
      <c r="I301" s="12" t="n">
        <f aca="false">G301*H301</f>
        <v>49909</v>
      </c>
      <c r="J301" s="14" t="n">
        <f aca="false">(I301/$J$143*10000)+7000</f>
        <v>7499.09</v>
      </c>
      <c r="K301" s="12" t="n">
        <v>2015</v>
      </c>
    </row>
    <row r="302" customFormat="false" ht="15" hidden="false" customHeight="false" outlineLevel="0" collapsed="false">
      <c r="A302" s="5" t="n">
        <v>44</v>
      </c>
      <c r="B302" s="0" t="s">
        <v>772</v>
      </c>
      <c r="C302" s="22" t="n">
        <v>11</v>
      </c>
      <c r="D302" s="0" t="s">
        <v>1042</v>
      </c>
      <c r="E302" s="0" t="s">
        <v>834</v>
      </c>
      <c r="F302" s="3" t="n">
        <v>366000</v>
      </c>
      <c r="G302" s="0" t="n">
        <v>26</v>
      </c>
      <c r="H302" s="12" t="n">
        <v>1721</v>
      </c>
      <c r="I302" s="12" t="n">
        <f aca="false">G302*H302</f>
        <v>44746</v>
      </c>
      <c r="J302" s="14" t="n">
        <f aca="false">(I302/$J$143*10000)+7000</f>
        <v>7447.46</v>
      </c>
      <c r="K302" s="12" t="n">
        <v>2015</v>
      </c>
    </row>
    <row r="303" customFormat="false" ht="15" hidden="false" customHeight="false" outlineLevel="0" collapsed="false">
      <c r="A303" s="15" t="n">
        <v>44</v>
      </c>
      <c r="B303" s="0" t="s">
        <v>772</v>
      </c>
      <c r="C303" s="22" t="n">
        <v>13</v>
      </c>
      <c r="D303" s="0" t="s">
        <v>1043</v>
      </c>
      <c r="E303" s="0" t="s">
        <v>844</v>
      </c>
      <c r="F303" s="3" t="n">
        <v>333900</v>
      </c>
      <c r="G303" s="0" t="n">
        <v>25</v>
      </c>
      <c r="H303" s="12" t="n">
        <v>1721</v>
      </c>
      <c r="I303" s="12" t="n">
        <f aca="false">G303*H303</f>
        <v>43025</v>
      </c>
      <c r="J303" s="14" t="n">
        <f aca="false">(I303/$J$143*10000)+7000</f>
        <v>7430.25</v>
      </c>
      <c r="K303" s="12" t="n">
        <v>2015</v>
      </c>
    </row>
    <row r="304" customFormat="false" ht="15" hidden="false" customHeight="false" outlineLevel="0" collapsed="false">
      <c r="A304" s="5" t="n">
        <v>44</v>
      </c>
      <c r="B304" s="0" t="s">
        <v>772</v>
      </c>
      <c r="C304" s="22" t="n">
        <v>16</v>
      </c>
      <c r="D304" s="0" t="s">
        <v>1044</v>
      </c>
      <c r="E304" s="0" t="s">
        <v>848</v>
      </c>
      <c r="F304" s="3" t="n">
        <v>285300</v>
      </c>
      <c r="G304" s="0" t="n">
        <v>23</v>
      </c>
      <c r="H304" s="12" t="n">
        <v>1721</v>
      </c>
      <c r="I304" s="12" t="n">
        <f aca="false">G304*H304</f>
        <v>39583</v>
      </c>
      <c r="J304" s="14" t="n">
        <f aca="false">(I304/$J$143*10000)+7000</f>
        <v>7395.83</v>
      </c>
      <c r="K304" s="12" t="n">
        <v>2015</v>
      </c>
    </row>
    <row r="305" customFormat="false" ht="15" hidden="false" customHeight="false" outlineLevel="0" collapsed="false">
      <c r="A305" s="15" t="n">
        <v>44</v>
      </c>
      <c r="B305" s="0" t="s">
        <v>772</v>
      </c>
      <c r="C305" s="22" t="n">
        <v>22</v>
      </c>
      <c r="D305" s="0" t="s">
        <v>1045</v>
      </c>
      <c r="E305" s="0" t="s">
        <v>840</v>
      </c>
      <c r="F305" s="3" t="n">
        <v>218900</v>
      </c>
      <c r="G305" s="0" t="n">
        <v>20</v>
      </c>
      <c r="H305" s="12" t="n">
        <v>1721</v>
      </c>
      <c r="I305" s="12" t="n">
        <f aca="false">G305*H305</f>
        <v>34420</v>
      </c>
      <c r="J305" s="14" t="n">
        <f aca="false">(I305/$J$143*10000)+7000</f>
        <v>7344.2</v>
      </c>
      <c r="K305" s="12" t="n">
        <v>2015</v>
      </c>
    </row>
    <row r="306" customFormat="false" ht="15" hidden="false" customHeight="false" outlineLevel="0" collapsed="false">
      <c r="A306" s="5" t="n">
        <v>44</v>
      </c>
      <c r="B306" s="0" t="s">
        <v>772</v>
      </c>
      <c r="C306" s="22" t="n">
        <v>24</v>
      </c>
      <c r="D306" s="0" t="s">
        <v>1046</v>
      </c>
      <c r="E306" s="0" t="s">
        <v>842</v>
      </c>
      <c r="F306" s="3" t="n">
        <v>190900</v>
      </c>
      <c r="G306" s="0" t="n">
        <v>19</v>
      </c>
      <c r="H306" s="12" t="n">
        <v>1721</v>
      </c>
      <c r="I306" s="12" t="n">
        <f aca="false">G306*H306</f>
        <v>32699</v>
      </c>
      <c r="J306" s="14" t="n">
        <f aca="false">(I306/$J$143*10000)+7000</f>
        <v>7326.99</v>
      </c>
      <c r="K306" s="12" t="n">
        <v>2015</v>
      </c>
    </row>
    <row r="307" customFormat="false" ht="15" hidden="false" customHeight="false" outlineLevel="0" collapsed="false">
      <c r="A307" s="5" t="n">
        <v>44</v>
      </c>
      <c r="B307" s="0" t="s">
        <v>772</v>
      </c>
      <c r="C307" s="22" t="n">
        <v>25</v>
      </c>
      <c r="D307" s="0" t="s">
        <v>1047</v>
      </c>
      <c r="E307" s="0" t="s">
        <v>836</v>
      </c>
      <c r="F307" s="3" t="n">
        <v>188000</v>
      </c>
      <c r="G307" s="0" t="n">
        <v>18</v>
      </c>
      <c r="H307" s="12" t="n">
        <v>1721</v>
      </c>
      <c r="I307" s="12" t="n">
        <f aca="false">G307*H307</f>
        <v>30978</v>
      </c>
      <c r="J307" s="14" t="n">
        <f aca="false">(I307/$J$143*10000)+7000</f>
        <v>7309.78</v>
      </c>
      <c r="K307" s="12" t="n">
        <v>2015</v>
      </c>
    </row>
    <row r="308" customFormat="false" ht="15" hidden="false" customHeight="false" outlineLevel="0" collapsed="false">
      <c r="A308" s="5" t="n">
        <v>44</v>
      </c>
      <c r="B308" s="0" t="s">
        <v>772</v>
      </c>
      <c r="C308" s="22" t="n">
        <v>26</v>
      </c>
      <c r="D308" s="0" t="s">
        <v>1048</v>
      </c>
      <c r="E308" s="0" t="s">
        <v>836</v>
      </c>
      <c r="F308" s="3" t="n">
        <v>182500</v>
      </c>
      <c r="G308" s="0" t="n">
        <v>18</v>
      </c>
      <c r="H308" s="12" t="n">
        <v>1721</v>
      </c>
      <c r="I308" s="12" t="n">
        <f aca="false">G308*H308</f>
        <v>30978</v>
      </c>
      <c r="J308" s="14" t="n">
        <f aca="false">(I308/$J$143*10000)+7000</f>
        <v>7309.78</v>
      </c>
      <c r="K308" s="12" t="n">
        <v>2015</v>
      </c>
    </row>
    <row r="309" customFormat="false" ht="15" hidden="false" customHeight="false" outlineLevel="0" collapsed="false">
      <c r="A309" s="15" t="n">
        <v>44</v>
      </c>
      <c r="B309" s="0" t="s">
        <v>772</v>
      </c>
      <c r="C309" s="22" t="n">
        <v>28</v>
      </c>
      <c r="D309" s="0" t="s">
        <v>1049</v>
      </c>
      <c r="E309" s="0" t="s">
        <v>844</v>
      </c>
      <c r="F309" s="3" t="n">
        <v>163500</v>
      </c>
      <c r="G309" s="0" t="n">
        <v>17</v>
      </c>
      <c r="H309" s="12" t="n">
        <v>1721</v>
      </c>
      <c r="I309" s="12" t="n">
        <f aca="false">G309*H309</f>
        <v>29257</v>
      </c>
      <c r="J309" s="14" t="n">
        <f aca="false">(I309/$J$143*10000)+7000</f>
        <v>7292.57</v>
      </c>
      <c r="K309" s="12" t="n">
        <v>2015</v>
      </c>
    </row>
    <row r="310" customFormat="false" ht="15" hidden="false" customHeight="false" outlineLevel="0" collapsed="false">
      <c r="A310" s="15" t="n">
        <v>44</v>
      </c>
      <c r="B310" s="0" t="s">
        <v>772</v>
      </c>
      <c r="C310" s="22" t="n">
        <v>29</v>
      </c>
      <c r="D310" s="0" t="s">
        <v>1050</v>
      </c>
      <c r="E310" s="0" t="s">
        <v>846</v>
      </c>
      <c r="F310" s="3" t="n">
        <v>162900</v>
      </c>
      <c r="G310" s="0" t="n">
        <v>17</v>
      </c>
      <c r="H310" s="12" t="n">
        <v>1721</v>
      </c>
      <c r="I310" s="12" t="n">
        <f aca="false">G310*H310</f>
        <v>29257</v>
      </c>
      <c r="J310" s="14" t="n">
        <f aca="false">(I310/$J$143*10000)+7000</f>
        <v>7292.57</v>
      </c>
      <c r="K310" s="12" t="n">
        <v>2015</v>
      </c>
    </row>
    <row r="311" customFormat="false" ht="15" hidden="false" customHeight="false" outlineLevel="0" collapsed="false">
      <c r="A311" s="5" t="n">
        <v>44</v>
      </c>
      <c r="B311" s="0" t="s">
        <v>714</v>
      </c>
      <c r="C311" s="22" t="n">
        <v>1</v>
      </c>
      <c r="D311" s="0" t="s">
        <v>1051</v>
      </c>
      <c r="F311" s="3" t="n">
        <v>135000</v>
      </c>
      <c r="G311" s="0" t="n">
        <v>15</v>
      </c>
      <c r="H311" s="12" t="n">
        <v>1944</v>
      </c>
      <c r="I311" s="12" t="n">
        <f aca="false">G311*H311</f>
        <v>29160</v>
      </c>
      <c r="J311" s="14" t="n">
        <f aca="false">(I311/$J$143*10000)+7000</f>
        <v>7291.6</v>
      </c>
      <c r="K311" s="0" t="n">
        <v>2011</v>
      </c>
    </row>
    <row r="312" customFormat="false" ht="15" hidden="false" customHeight="false" outlineLevel="0" collapsed="false">
      <c r="A312" s="15" t="n">
        <v>44</v>
      </c>
      <c r="B312" s="12" t="s">
        <v>772</v>
      </c>
      <c r="C312" s="12"/>
      <c r="D312" s="12" t="s">
        <v>837</v>
      </c>
      <c r="E312" s="12" t="s">
        <v>838</v>
      </c>
      <c r="F312" s="14" t="n">
        <v>323165</v>
      </c>
      <c r="G312" s="12" t="n">
        <v>16</v>
      </c>
      <c r="H312" s="12" t="n">
        <v>1721</v>
      </c>
      <c r="I312" s="12" t="n">
        <f aca="false">G312*H312</f>
        <v>27536</v>
      </c>
      <c r="J312" s="14" t="n">
        <f aca="false">(I312/$J$143*10000)+7000</f>
        <v>7275.36</v>
      </c>
      <c r="K312" s="12" t="n">
        <v>2011</v>
      </c>
    </row>
    <row r="313" customFormat="false" ht="15" hidden="false" customHeight="false" outlineLevel="0" collapsed="false">
      <c r="A313" s="5" t="n">
        <v>44</v>
      </c>
      <c r="B313" s="0" t="s">
        <v>772</v>
      </c>
      <c r="C313" s="22" t="n">
        <v>34</v>
      </c>
      <c r="D313" s="0" t="s">
        <v>1052</v>
      </c>
      <c r="E313" s="0" t="s">
        <v>848</v>
      </c>
      <c r="F313" s="3" t="n">
        <v>148500</v>
      </c>
      <c r="G313" s="0" t="n">
        <v>16</v>
      </c>
      <c r="H313" s="12" t="n">
        <v>1721</v>
      </c>
      <c r="I313" s="12" t="n">
        <f aca="false">G313*H313</f>
        <v>27536</v>
      </c>
      <c r="J313" s="14" t="n">
        <f aca="false">(I313/$J$143*10000)+7000</f>
        <v>7275.36</v>
      </c>
      <c r="K313" s="12" t="n">
        <v>2015</v>
      </c>
    </row>
    <row r="314" customFormat="false" ht="15" hidden="false" customHeight="false" outlineLevel="0" collapsed="false">
      <c r="A314" s="15" t="n">
        <v>44</v>
      </c>
      <c r="B314" s="0" t="s">
        <v>772</v>
      </c>
      <c r="C314" s="22" t="n">
        <v>36</v>
      </c>
      <c r="D314" s="0" t="s">
        <v>1053</v>
      </c>
      <c r="E314" s="0" t="s">
        <v>840</v>
      </c>
      <c r="F314" s="3" t="n">
        <v>141300</v>
      </c>
      <c r="G314" s="0" t="n">
        <v>16</v>
      </c>
      <c r="H314" s="12" t="n">
        <v>1721</v>
      </c>
      <c r="I314" s="12" t="n">
        <f aca="false">G314*H314</f>
        <v>27536</v>
      </c>
      <c r="J314" s="14" t="n">
        <f aca="false">(I314/$J$143*10000)+7000</f>
        <v>7275.36</v>
      </c>
      <c r="K314" s="12" t="n">
        <v>2015</v>
      </c>
    </row>
    <row r="315" customFormat="false" ht="15" hidden="false" customHeight="false" outlineLevel="0" collapsed="false">
      <c r="A315" s="5" t="n">
        <v>44</v>
      </c>
      <c r="B315" s="0" t="s">
        <v>772</v>
      </c>
      <c r="C315" s="22" t="n">
        <v>40</v>
      </c>
      <c r="D315" s="0" t="s">
        <v>1054</v>
      </c>
      <c r="E315" s="0" t="s">
        <v>834</v>
      </c>
      <c r="F315" s="3" t="n">
        <v>131800</v>
      </c>
      <c r="G315" s="0" t="n">
        <v>15</v>
      </c>
      <c r="H315" s="12" t="n">
        <v>1721</v>
      </c>
      <c r="I315" s="12" t="n">
        <f aca="false">G315*H315</f>
        <v>25815</v>
      </c>
      <c r="J315" s="14" t="n">
        <f aca="false">(I315/$J$143*10000)+7000</f>
        <v>7258.15</v>
      </c>
      <c r="K315" s="12" t="n">
        <v>2015</v>
      </c>
    </row>
    <row r="316" customFormat="false" ht="15" hidden="false" customHeight="false" outlineLevel="0" collapsed="false">
      <c r="A316" s="5" t="n">
        <v>44</v>
      </c>
      <c r="B316" s="0" t="s">
        <v>772</v>
      </c>
      <c r="C316" s="22" t="n">
        <v>43</v>
      </c>
      <c r="D316" s="0" t="s">
        <v>1055</v>
      </c>
      <c r="E316" s="0" t="s">
        <v>834</v>
      </c>
      <c r="F316" s="3" t="n">
        <v>123900</v>
      </c>
      <c r="G316" s="0" t="n">
        <v>15</v>
      </c>
      <c r="H316" s="12" t="n">
        <v>1721</v>
      </c>
      <c r="I316" s="12" t="n">
        <f aca="false">G316*H316</f>
        <v>25815</v>
      </c>
      <c r="J316" s="14" t="n">
        <f aca="false">(I316/$J$143*10000)+7000</f>
        <v>7258.15</v>
      </c>
      <c r="K316" s="12" t="n">
        <v>2015</v>
      </c>
    </row>
    <row r="317" customFormat="false" ht="15" hidden="false" customHeight="false" outlineLevel="0" collapsed="false">
      <c r="A317" s="15" t="n">
        <v>44</v>
      </c>
      <c r="B317" s="0" t="s">
        <v>772</v>
      </c>
      <c r="C317" s="22" t="n">
        <v>47</v>
      </c>
      <c r="D317" s="0" t="s">
        <v>1056</v>
      </c>
      <c r="E317" s="0" t="s">
        <v>840</v>
      </c>
      <c r="F317" s="3" t="n">
        <v>112400</v>
      </c>
      <c r="G317" s="0" t="n">
        <v>14</v>
      </c>
      <c r="H317" s="12" t="n">
        <v>1721</v>
      </c>
      <c r="I317" s="12" t="n">
        <f aca="false">G317*H317</f>
        <v>24094</v>
      </c>
      <c r="J317" s="14" t="n">
        <f aca="false">(I317/$J$143*10000)+7000</f>
        <v>7240.94</v>
      </c>
      <c r="K317" s="12" t="n">
        <v>2015</v>
      </c>
    </row>
    <row r="318" customFormat="false" ht="15" hidden="false" customHeight="false" outlineLevel="0" collapsed="false">
      <c r="A318" s="5" t="n">
        <v>44</v>
      </c>
      <c r="B318" s="0" t="s">
        <v>772</v>
      </c>
      <c r="C318" s="22" t="n">
        <v>48</v>
      </c>
      <c r="D318" s="0" t="s">
        <v>1057</v>
      </c>
      <c r="E318" s="0" t="s">
        <v>834</v>
      </c>
      <c r="F318" s="3" t="n">
        <v>110500</v>
      </c>
      <c r="G318" s="0" t="n">
        <v>14</v>
      </c>
      <c r="H318" s="12" t="n">
        <v>1721</v>
      </c>
      <c r="I318" s="12" t="n">
        <f aca="false">G318*H318</f>
        <v>24094</v>
      </c>
      <c r="J318" s="14" t="n">
        <f aca="false">(I318/$J$143*10000)+7000</f>
        <v>7240.94</v>
      </c>
      <c r="K318" s="12" t="n">
        <v>2015</v>
      </c>
    </row>
    <row r="319" customFormat="false" ht="15" hidden="false" customHeight="false" outlineLevel="0" collapsed="false">
      <c r="A319" s="5" t="n">
        <v>44</v>
      </c>
      <c r="B319" s="0" t="s">
        <v>772</v>
      </c>
      <c r="C319" s="22" t="n">
        <v>49</v>
      </c>
      <c r="D319" s="0" t="s">
        <v>1058</v>
      </c>
      <c r="E319" s="0" t="s">
        <v>834</v>
      </c>
      <c r="F319" s="3" t="n">
        <v>110200</v>
      </c>
      <c r="G319" s="0" t="n">
        <v>14</v>
      </c>
      <c r="H319" s="12" t="n">
        <v>1721</v>
      </c>
      <c r="I319" s="12" t="n">
        <f aca="false">G319*H319</f>
        <v>24094</v>
      </c>
      <c r="J319" s="14" t="n">
        <f aca="false">(I319/$J$143*10000)+7000</f>
        <v>7240.94</v>
      </c>
      <c r="K319" s="12" t="n">
        <v>2015</v>
      </c>
    </row>
    <row r="320" customFormat="false" ht="15" hidden="false" customHeight="false" outlineLevel="0" collapsed="false">
      <c r="A320" s="5" t="n">
        <v>44</v>
      </c>
      <c r="B320" s="0" t="s">
        <v>772</v>
      </c>
      <c r="C320" s="22" t="n">
        <v>50</v>
      </c>
      <c r="D320" s="0" t="s">
        <v>1059</v>
      </c>
      <c r="E320" s="0" t="s">
        <v>836</v>
      </c>
      <c r="F320" s="3" t="n">
        <v>109300</v>
      </c>
      <c r="G320" s="0" t="n">
        <v>14</v>
      </c>
      <c r="H320" s="12" t="n">
        <v>1721</v>
      </c>
      <c r="I320" s="12" t="n">
        <f aca="false">G320*H320</f>
        <v>24094</v>
      </c>
      <c r="J320" s="14" t="n">
        <f aca="false">(I320/$J$143*10000)+7000</f>
        <v>7240.94</v>
      </c>
      <c r="K320" s="12" t="n">
        <v>2015</v>
      </c>
    </row>
    <row r="321" customFormat="false" ht="15" hidden="false" customHeight="false" outlineLevel="0" collapsed="false">
      <c r="A321" s="5" t="n">
        <v>44</v>
      </c>
      <c r="B321" s="0" t="s">
        <v>772</v>
      </c>
      <c r="C321" s="22" t="n">
        <v>53</v>
      </c>
      <c r="D321" s="0" t="s">
        <v>1060</v>
      </c>
      <c r="E321" s="0" t="s">
        <v>842</v>
      </c>
      <c r="F321" s="3" t="n">
        <v>107800</v>
      </c>
      <c r="G321" s="0" t="n">
        <v>14</v>
      </c>
      <c r="H321" s="12" t="n">
        <v>1721</v>
      </c>
      <c r="I321" s="12" t="n">
        <f aca="false">G321*H321</f>
        <v>24094</v>
      </c>
      <c r="J321" s="14" t="n">
        <f aca="false">(I321/$J$143*10000)+7000</f>
        <v>7240.94</v>
      </c>
      <c r="K321" s="12" t="n">
        <v>2015</v>
      </c>
    </row>
    <row r="322" customFormat="false" ht="15" hidden="false" customHeight="false" outlineLevel="0" collapsed="false">
      <c r="A322" s="5" t="n">
        <v>44</v>
      </c>
      <c r="B322" s="0" t="s">
        <v>699</v>
      </c>
      <c r="D322" s="0" t="s">
        <v>698</v>
      </c>
      <c r="F322" s="3" t="n">
        <v>101484</v>
      </c>
      <c r="G322" s="0" t="n">
        <v>13</v>
      </c>
      <c r="H322" s="12" t="n">
        <v>1583</v>
      </c>
      <c r="I322" s="12" t="n">
        <f aca="false">G322*H322</f>
        <v>20579</v>
      </c>
      <c r="J322" s="14" t="n">
        <f aca="false">(I322/$J$143*10000)+7000</f>
        <v>7205.79</v>
      </c>
      <c r="K322" s="12" t="n">
        <v>2010</v>
      </c>
    </row>
    <row r="323" customFormat="false" ht="15" hidden="false" customHeight="false" outlineLevel="0" collapsed="false">
      <c r="A323" s="5" t="n">
        <v>44</v>
      </c>
      <c r="B323" s="0" t="s">
        <v>707</v>
      </c>
      <c r="D323" s="0" t="s">
        <v>706</v>
      </c>
      <c r="F323" s="7" t="n">
        <v>26000</v>
      </c>
      <c r="G323" s="0" t="n">
        <v>6</v>
      </c>
      <c r="H323" s="12" t="n">
        <v>0</v>
      </c>
      <c r="I323" s="12" t="n">
        <f aca="false">G323*H323</f>
        <v>0</v>
      </c>
      <c r="J323" s="14" t="n">
        <f aca="false">(I323/$J$143*10000)+7000</f>
        <v>7000</v>
      </c>
      <c r="K323" s="0" t="n">
        <v>2011</v>
      </c>
    </row>
    <row r="324" customFormat="false" ht="15" hidden="false" customHeight="false" outlineLevel="0" collapsed="false">
      <c r="A324" s="5" t="n">
        <v>45</v>
      </c>
      <c r="B324" s="0" t="s">
        <v>772</v>
      </c>
      <c r="C324" s="22" t="n">
        <v>5</v>
      </c>
      <c r="D324" s="0" t="s">
        <v>1061</v>
      </c>
      <c r="E324" s="0" t="s">
        <v>778</v>
      </c>
      <c r="F324" s="3" t="n">
        <v>837400</v>
      </c>
      <c r="G324" s="0" t="n">
        <v>40</v>
      </c>
      <c r="H324" s="12" t="n">
        <v>1721</v>
      </c>
      <c r="I324" s="12" t="n">
        <f aca="false">G324*H324</f>
        <v>68840</v>
      </c>
      <c r="J324" s="14" t="n">
        <f aca="false">(I324/$J$143*10000)+7000</f>
        <v>7688.4</v>
      </c>
      <c r="K324" s="12" t="n">
        <v>2015</v>
      </c>
      <c r="L324" s="3" t="n">
        <f aca="false">SUM(I324:I343)</f>
        <v>714422</v>
      </c>
    </row>
    <row r="325" customFormat="false" ht="15" hidden="false" customHeight="false" outlineLevel="0" collapsed="false">
      <c r="A325" s="5" t="n">
        <v>45</v>
      </c>
      <c r="B325" s="0" t="s">
        <v>542</v>
      </c>
      <c r="C325" s="22" t="n">
        <v>31</v>
      </c>
      <c r="D325" s="0" t="s">
        <v>1062</v>
      </c>
      <c r="E325" s="0" t="s">
        <v>853</v>
      </c>
      <c r="F325" s="3" t="n">
        <v>180600</v>
      </c>
      <c r="G325" s="0" t="n">
        <v>18</v>
      </c>
      <c r="H325" s="12" t="n">
        <v>3211</v>
      </c>
      <c r="I325" s="12" t="n">
        <f aca="false">G325*H325</f>
        <v>57798</v>
      </c>
      <c r="J325" s="14" t="n">
        <f aca="false">(I325/$J$143*10000)+7000</f>
        <v>7577.98</v>
      </c>
      <c r="K325" s="12" t="n">
        <v>2015</v>
      </c>
    </row>
    <row r="326" customFormat="false" ht="15" hidden="false" customHeight="false" outlineLevel="0" collapsed="false">
      <c r="A326" s="5" t="n">
        <v>45</v>
      </c>
      <c r="B326" s="0" t="s">
        <v>542</v>
      </c>
      <c r="C326" s="22" t="n">
        <v>35</v>
      </c>
      <c r="D326" s="0" t="s">
        <v>1063</v>
      </c>
      <c r="E326" s="0" t="s">
        <v>855</v>
      </c>
      <c r="F326" s="3" t="n">
        <v>150900</v>
      </c>
      <c r="G326" s="0" t="n">
        <v>16</v>
      </c>
      <c r="H326" s="12" t="n">
        <v>3211</v>
      </c>
      <c r="I326" s="12" t="n">
        <f aca="false">G326*H326</f>
        <v>51376</v>
      </c>
      <c r="J326" s="14" t="n">
        <f aca="false">(I326/$J$143*10000)+7000</f>
        <v>7513.76</v>
      </c>
      <c r="K326" s="12" t="n">
        <v>2015</v>
      </c>
    </row>
    <row r="327" customFormat="false" ht="15" hidden="false" customHeight="false" outlineLevel="0" collapsed="false">
      <c r="A327" s="5" t="n">
        <v>45</v>
      </c>
      <c r="B327" s="0" t="s">
        <v>542</v>
      </c>
      <c r="C327" s="22" t="n">
        <v>37</v>
      </c>
      <c r="D327" s="0" t="s">
        <v>1064</v>
      </c>
      <c r="E327" s="0" t="s">
        <v>857</v>
      </c>
      <c r="F327" s="3" t="n">
        <v>124500</v>
      </c>
      <c r="G327" s="0" t="n">
        <v>15</v>
      </c>
      <c r="H327" s="12" t="n">
        <v>3211</v>
      </c>
      <c r="I327" s="12" t="n">
        <f aca="false">G327*H327</f>
        <v>48165</v>
      </c>
      <c r="J327" s="14" t="n">
        <f aca="false">(I327/$J$143*10000)+7000</f>
        <v>7481.65</v>
      </c>
      <c r="K327" s="12" t="n">
        <v>2015</v>
      </c>
    </row>
    <row r="328" customFormat="false" ht="15" hidden="false" customHeight="false" outlineLevel="0" collapsed="false">
      <c r="A328" s="5" t="n">
        <v>45</v>
      </c>
      <c r="B328" s="0" t="s">
        <v>772</v>
      </c>
      <c r="C328" s="22" t="n">
        <v>10</v>
      </c>
      <c r="D328" s="0" t="s">
        <v>1065</v>
      </c>
      <c r="E328" s="0" t="s">
        <v>778</v>
      </c>
      <c r="F328" s="3" t="n">
        <v>398700</v>
      </c>
      <c r="G328" s="0" t="n">
        <v>27</v>
      </c>
      <c r="H328" s="12" t="n">
        <v>1721</v>
      </c>
      <c r="I328" s="12" t="n">
        <f aca="false">G328*H328</f>
        <v>46467</v>
      </c>
      <c r="J328" s="14" t="n">
        <f aca="false">(I328/$J$143*10000)+7000</f>
        <v>7464.67</v>
      </c>
      <c r="K328" s="12" t="n">
        <v>2015</v>
      </c>
    </row>
    <row r="329" customFormat="false" ht="15" hidden="false" customHeight="false" outlineLevel="0" collapsed="false">
      <c r="A329" s="15" t="n">
        <v>45</v>
      </c>
      <c r="B329" s="0" t="s">
        <v>768</v>
      </c>
      <c r="C329" s="22" t="n">
        <v>1</v>
      </c>
      <c r="D329" s="0" t="s">
        <v>1066</v>
      </c>
      <c r="E329" s="0" t="s">
        <v>1067</v>
      </c>
      <c r="F329" s="3" t="n">
        <v>240924</v>
      </c>
      <c r="G329" s="12" t="n">
        <v>21</v>
      </c>
      <c r="H329" s="12" t="n">
        <v>2127</v>
      </c>
      <c r="I329" s="12" t="n">
        <f aca="false">G329*H329</f>
        <v>44667</v>
      </c>
      <c r="J329" s="14" t="n">
        <f aca="false">(I329/$J$143*10000)+7000</f>
        <v>7446.67</v>
      </c>
      <c r="K329" s="12" t="n">
        <v>2012</v>
      </c>
    </row>
    <row r="330" customFormat="false" ht="15" hidden="false" customHeight="false" outlineLevel="0" collapsed="false">
      <c r="A330" s="5" t="n">
        <v>45</v>
      </c>
      <c r="B330" s="0" t="s">
        <v>772</v>
      </c>
      <c r="C330" s="22" t="n">
        <v>14</v>
      </c>
      <c r="D330" s="0" t="s">
        <v>1068</v>
      </c>
      <c r="E330" s="0" t="s">
        <v>871</v>
      </c>
      <c r="F330" s="3" t="n">
        <v>331800</v>
      </c>
      <c r="G330" s="0" t="n">
        <v>25</v>
      </c>
      <c r="H330" s="12" t="n">
        <v>1721</v>
      </c>
      <c r="I330" s="12" t="n">
        <f aca="false">G330*H330</f>
        <v>43025</v>
      </c>
      <c r="J330" s="14" t="n">
        <f aca="false">(I330/$J$143*10000)+7000</f>
        <v>7430.25</v>
      </c>
      <c r="K330" s="12" t="n">
        <v>2015</v>
      </c>
    </row>
    <row r="331" customFormat="false" ht="15" hidden="false" customHeight="false" outlineLevel="0" collapsed="false">
      <c r="A331" s="5" t="n">
        <v>45</v>
      </c>
      <c r="B331" s="0" t="s">
        <v>542</v>
      </c>
      <c r="C331" s="22" t="n">
        <v>47</v>
      </c>
      <c r="D331" s="0" t="s">
        <v>1069</v>
      </c>
      <c r="E331" s="0" t="s">
        <v>853</v>
      </c>
      <c r="F331" s="3" t="n">
        <v>102500</v>
      </c>
      <c r="G331" s="0" t="n">
        <v>13</v>
      </c>
      <c r="H331" s="12" t="n">
        <v>3211</v>
      </c>
      <c r="I331" s="12" t="n">
        <f aca="false">G331*H331</f>
        <v>41743</v>
      </c>
      <c r="J331" s="14" t="n">
        <f aca="false">(I331/$J$143*10000)+7000</f>
        <v>7417.43</v>
      </c>
      <c r="K331" s="12" t="n">
        <v>2015</v>
      </c>
    </row>
    <row r="332" customFormat="false" ht="15" hidden="false" customHeight="false" outlineLevel="0" collapsed="false">
      <c r="A332" s="5" t="n">
        <v>45</v>
      </c>
      <c r="B332" s="0" t="s">
        <v>772</v>
      </c>
      <c r="C332" s="22" t="n">
        <v>17</v>
      </c>
      <c r="D332" s="0" t="s">
        <v>1070</v>
      </c>
      <c r="E332" s="0" t="s">
        <v>876</v>
      </c>
      <c r="F332" s="3" t="n">
        <v>278700</v>
      </c>
      <c r="G332" s="0" t="n">
        <v>23</v>
      </c>
      <c r="H332" s="12" t="n">
        <v>1721</v>
      </c>
      <c r="I332" s="12" t="n">
        <f aca="false">G332*H332</f>
        <v>39583</v>
      </c>
      <c r="J332" s="14" t="n">
        <f aca="false">(I332/$J$143*10000)+7000</f>
        <v>7395.83</v>
      </c>
      <c r="K332" s="12" t="n">
        <v>2015</v>
      </c>
    </row>
    <row r="333" customFormat="false" ht="15" hidden="false" customHeight="false" outlineLevel="0" collapsed="false">
      <c r="A333" s="5" t="n">
        <v>45</v>
      </c>
      <c r="B333" s="0" t="s">
        <v>772</v>
      </c>
      <c r="C333" s="22" t="n">
        <v>19</v>
      </c>
      <c r="D333" s="0" t="s">
        <v>666</v>
      </c>
      <c r="E333" s="0" t="s">
        <v>874</v>
      </c>
      <c r="F333" s="3" t="n">
        <v>270900</v>
      </c>
      <c r="G333" s="0" t="n">
        <v>22</v>
      </c>
      <c r="H333" s="12" t="n">
        <v>1721</v>
      </c>
      <c r="I333" s="12" t="n">
        <f aca="false">G333*H333</f>
        <v>37862</v>
      </c>
      <c r="J333" s="14" t="n">
        <f aca="false">(I333/$J$143*10000)+7000</f>
        <v>7378.62</v>
      </c>
      <c r="K333" s="12" t="n">
        <v>2015</v>
      </c>
    </row>
    <row r="334" customFormat="false" ht="15" hidden="false" customHeight="false" outlineLevel="0" collapsed="false">
      <c r="A334" s="5" t="n">
        <v>45</v>
      </c>
      <c r="B334" s="0" t="s">
        <v>772</v>
      </c>
      <c r="C334" s="22" t="n">
        <v>31</v>
      </c>
      <c r="D334" s="0" t="s">
        <v>1071</v>
      </c>
      <c r="E334" s="0" t="s">
        <v>878</v>
      </c>
      <c r="F334" s="3" t="n">
        <v>157500</v>
      </c>
      <c r="G334" s="0" t="n">
        <v>17</v>
      </c>
      <c r="H334" s="12" t="n">
        <v>1721</v>
      </c>
      <c r="I334" s="12" t="n">
        <f aca="false">G334*H334</f>
        <v>29257</v>
      </c>
      <c r="J334" s="14" t="n">
        <f aca="false">(I334/$J$143*10000)+7000</f>
        <v>7292.57</v>
      </c>
      <c r="K334" s="12" t="n">
        <v>2015</v>
      </c>
    </row>
    <row r="335" customFormat="false" ht="15" hidden="false" customHeight="false" outlineLevel="0" collapsed="false">
      <c r="A335" s="5" t="n">
        <v>45</v>
      </c>
      <c r="B335" s="0" t="s">
        <v>772</v>
      </c>
      <c r="C335" s="22" t="n">
        <v>32</v>
      </c>
      <c r="D335" s="0" t="s">
        <v>1072</v>
      </c>
      <c r="E335" s="0" t="s">
        <v>869</v>
      </c>
      <c r="F335" s="3" t="n">
        <v>153900</v>
      </c>
      <c r="G335" s="0" t="n">
        <v>17</v>
      </c>
      <c r="H335" s="12" t="n">
        <v>1721</v>
      </c>
      <c r="I335" s="12" t="n">
        <f aca="false">G335*H335</f>
        <v>29257</v>
      </c>
      <c r="J335" s="14" t="n">
        <f aca="false">(I335/$J$143*10000)+7000</f>
        <v>7292.57</v>
      </c>
      <c r="K335" s="12" t="n">
        <v>2015</v>
      </c>
    </row>
    <row r="336" customFormat="false" ht="15" hidden="false" customHeight="false" outlineLevel="0" collapsed="false">
      <c r="A336" s="5" t="n">
        <v>45</v>
      </c>
      <c r="B336" s="0" t="s">
        <v>772</v>
      </c>
      <c r="C336" s="22" t="n">
        <v>35</v>
      </c>
      <c r="D336" s="0" t="s">
        <v>1073</v>
      </c>
      <c r="E336" s="0" t="s">
        <v>724</v>
      </c>
      <c r="F336" s="3" t="n">
        <v>143400</v>
      </c>
      <c r="G336" s="0" t="n">
        <v>16</v>
      </c>
      <c r="H336" s="12" t="n">
        <v>1721</v>
      </c>
      <c r="I336" s="12" t="n">
        <f aca="false">G336*H336</f>
        <v>27536</v>
      </c>
      <c r="J336" s="14" t="n">
        <f aca="false">(I336/$J$143*10000)+7000</f>
        <v>7275.36</v>
      </c>
      <c r="K336" s="12" t="n">
        <v>2015</v>
      </c>
    </row>
    <row r="337" customFormat="false" ht="15" hidden="false" customHeight="false" outlineLevel="0" collapsed="false">
      <c r="A337" s="5" t="n">
        <v>45</v>
      </c>
      <c r="B337" s="0" t="s">
        <v>772</v>
      </c>
      <c r="C337" s="22" t="n">
        <v>37</v>
      </c>
      <c r="D337" s="0" t="s">
        <v>1074</v>
      </c>
      <c r="E337" s="0" t="s">
        <v>724</v>
      </c>
      <c r="F337" s="3" t="n">
        <v>140000</v>
      </c>
      <c r="G337" s="0" t="n">
        <v>16</v>
      </c>
      <c r="H337" s="12" t="n">
        <v>1721</v>
      </c>
      <c r="I337" s="12" t="n">
        <f aca="false">G337*H337</f>
        <v>27536</v>
      </c>
      <c r="J337" s="14" t="n">
        <f aca="false">(I337/$J$143*10000)+7000</f>
        <v>7275.36</v>
      </c>
      <c r="K337" s="12" t="n">
        <v>2015</v>
      </c>
    </row>
    <row r="338" customFormat="false" ht="15" hidden="false" customHeight="false" outlineLevel="0" collapsed="false">
      <c r="A338" s="5" t="n">
        <v>45</v>
      </c>
      <c r="B338" s="0" t="s">
        <v>772</v>
      </c>
      <c r="C338" s="22" t="n">
        <v>42</v>
      </c>
      <c r="D338" s="0" t="s">
        <v>1075</v>
      </c>
      <c r="E338" s="0" t="s">
        <v>724</v>
      </c>
      <c r="F338" s="3" t="n">
        <v>125800</v>
      </c>
      <c r="G338" s="0" t="n">
        <v>15</v>
      </c>
      <c r="H338" s="12" t="n">
        <v>1721</v>
      </c>
      <c r="I338" s="12" t="n">
        <f aca="false">G338*H338</f>
        <v>25815</v>
      </c>
      <c r="J338" s="14" t="n">
        <f aca="false">(I338/$J$143*10000)+7000</f>
        <v>7258.15</v>
      </c>
      <c r="K338" s="12" t="n">
        <v>2015</v>
      </c>
    </row>
    <row r="339" customFormat="false" ht="15" hidden="false" customHeight="false" outlineLevel="0" collapsed="false">
      <c r="A339" s="15" t="n">
        <v>45</v>
      </c>
      <c r="B339" s="0" t="s">
        <v>728</v>
      </c>
      <c r="C339" s="22" t="n">
        <v>1</v>
      </c>
      <c r="D339" s="0" t="s">
        <v>1076</v>
      </c>
      <c r="E339" s="0" t="n">
        <v>4</v>
      </c>
      <c r="F339" s="3" t="n">
        <v>118363</v>
      </c>
      <c r="G339" s="12" t="n">
        <v>14</v>
      </c>
      <c r="H339" s="12" t="n">
        <v>1781</v>
      </c>
      <c r="I339" s="12" t="n">
        <f aca="false">G339*H339</f>
        <v>24934</v>
      </c>
      <c r="J339" s="14" t="n">
        <f aca="false">(I339/$J$143*10000)+7000</f>
        <v>7249.34</v>
      </c>
      <c r="K339" s="12" t="n">
        <v>2012</v>
      </c>
    </row>
    <row r="340" customFormat="false" ht="15" hidden="false" customHeight="false" outlineLevel="0" collapsed="false">
      <c r="A340" s="5" t="n">
        <v>45</v>
      </c>
      <c r="B340" s="0" t="s">
        <v>772</v>
      </c>
      <c r="C340" s="22" t="n">
        <v>51</v>
      </c>
      <c r="D340" s="0" t="s">
        <v>1077</v>
      </c>
      <c r="E340" s="0" t="s">
        <v>874</v>
      </c>
      <c r="F340" s="3" t="n">
        <v>108300</v>
      </c>
      <c r="G340" s="0" t="n">
        <v>14</v>
      </c>
      <c r="H340" s="12" t="n">
        <v>1721</v>
      </c>
      <c r="I340" s="12" t="n">
        <f aca="false">G340*H340</f>
        <v>24094</v>
      </c>
      <c r="J340" s="14" t="n">
        <f aca="false">(I340/$J$143*10000)+7000</f>
        <v>7240.94</v>
      </c>
      <c r="K340" s="12" t="n">
        <v>2015</v>
      </c>
    </row>
    <row r="341" customFormat="false" ht="15" hidden="false" customHeight="false" outlineLevel="0" collapsed="false">
      <c r="A341" s="5" t="n">
        <v>45</v>
      </c>
      <c r="B341" s="0" t="s">
        <v>772</v>
      </c>
      <c r="C341" s="22" t="n">
        <v>52</v>
      </c>
      <c r="D341" s="0" t="s">
        <v>1078</v>
      </c>
      <c r="E341" s="0" t="s">
        <v>876</v>
      </c>
      <c r="F341" s="3" t="n">
        <v>108100</v>
      </c>
      <c r="G341" s="0" t="n">
        <v>14</v>
      </c>
      <c r="H341" s="12" t="n">
        <v>1721</v>
      </c>
      <c r="I341" s="12" t="n">
        <f aca="false">G341*H341</f>
        <v>24094</v>
      </c>
      <c r="J341" s="14" t="n">
        <f aca="false">(I341/$J$143*10000)+7000</f>
        <v>7240.94</v>
      </c>
      <c r="K341" s="12" t="n">
        <v>2015</v>
      </c>
    </row>
    <row r="342" customFormat="false" ht="15" hidden="false" customHeight="false" outlineLevel="0" collapsed="false">
      <c r="A342" s="15" t="n">
        <v>45</v>
      </c>
      <c r="B342" s="0" t="s">
        <v>772</v>
      </c>
      <c r="C342" s="22" t="n">
        <v>54</v>
      </c>
      <c r="D342" s="0" t="s">
        <v>1079</v>
      </c>
      <c r="E342" s="0" t="s">
        <v>850</v>
      </c>
      <c r="F342" s="3" t="n">
        <v>104200</v>
      </c>
      <c r="G342" s="0" t="n">
        <v>13</v>
      </c>
      <c r="H342" s="12" t="n">
        <v>1721</v>
      </c>
      <c r="I342" s="12" t="n">
        <f aca="false">G342*H342</f>
        <v>22373</v>
      </c>
      <c r="J342" s="14" t="n">
        <f aca="false">(I342/$J$143*10000)+7000</f>
        <v>7223.73</v>
      </c>
      <c r="K342" s="12" t="n">
        <v>2015</v>
      </c>
    </row>
    <row r="343" customFormat="false" ht="15" hidden="false" customHeight="false" outlineLevel="0" collapsed="false">
      <c r="A343" s="15" t="n">
        <v>45</v>
      </c>
      <c r="B343" s="0" t="s">
        <v>726</v>
      </c>
      <c r="C343" s="22" t="n">
        <v>1</v>
      </c>
      <c r="D343" s="0" t="s">
        <v>1080</v>
      </c>
      <c r="E343" s="0" t="s">
        <v>734</v>
      </c>
      <c r="F343" s="3" t="n">
        <v>105599</v>
      </c>
      <c r="G343" s="12" t="n">
        <v>14</v>
      </c>
      <c r="H343" s="12" t="n">
        <v>0</v>
      </c>
      <c r="I343" s="12" t="n">
        <f aca="false">G343*H343</f>
        <v>0</v>
      </c>
      <c r="J343" s="14" t="n">
        <f aca="false">(I343/$J$143*10000)+7000</f>
        <v>7000</v>
      </c>
      <c r="K343" s="12" t="n">
        <v>2012</v>
      </c>
    </row>
    <row r="344" customFormat="false" ht="15" hidden="false" customHeight="false" outlineLevel="0" collapsed="false">
      <c r="A344" s="15" t="n">
        <v>46</v>
      </c>
      <c r="B344" s="0" t="s">
        <v>754</v>
      </c>
      <c r="C344" s="22" t="n">
        <v>1</v>
      </c>
      <c r="D344" s="0" t="s">
        <v>1081</v>
      </c>
      <c r="E344" s="0" t="s">
        <v>1082</v>
      </c>
      <c r="F344" s="3" t="n">
        <v>2581827</v>
      </c>
      <c r="G344" s="0" t="n">
        <v>71</v>
      </c>
      <c r="H344" s="12" t="n">
        <v>2296</v>
      </c>
      <c r="I344" s="12" t="n">
        <f aca="false">G344*H344</f>
        <v>163016</v>
      </c>
      <c r="J344" s="14" t="n">
        <f aca="false">(I344/$J$143*10000)+7000</f>
        <v>8630.16</v>
      </c>
      <c r="K344" s="12" t="n">
        <v>2010</v>
      </c>
      <c r="L344" s="3" t="n">
        <f aca="false">SUM(I344:I357)</f>
        <v>679147</v>
      </c>
    </row>
    <row r="345" customFormat="false" ht="15" hidden="false" customHeight="false" outlineLevel="0" collapsed="false">
      <c r="A345" s="15" t="n">
        <v>46</v>
      </c>
      <c r="B345" s="0" t="s">
        <v>754</v>
      </c>
      <c r="C345" s="22" t="n">
        <v>2</v>
      </c>
      <c r="D345" s="0" t="s">
        <v>1083</v>
      </c>
      <c r="E345" s="0" t="s">
        <v>790</v>
      </c>
      <c r="F345" s="3" t="n">
        <v>550753</v>
      </c>
      <c r="G345" s="0" t="n">
        <v>32</v>
      </c>
      <c r="H345" s="12" t="n">
        <v>2296</v>
      </c>
      <c r="I345" s="12" t="n">
        <f aca="false">G345*H345</f>
        <v>73472</v>
      </c>
      <c r="J345" s="14" t="n">
        <f aca="false">(I345/$J$143*10000)+7000</f>
        <v>7734.72</v>
      </c>
      <c r="K345" s="12" t="n">
        <v>2010</v>
      </c>
    </row>
    <row r="346" customFormat="false" ht="15" hidden="false" customHeight="false" outlineLevel="0" collapsed="false">
      <c r="A346" s="15" t="n">
        <v>46</v>
      </c>
      <c r="B346" s="0" t="s">
        <v>754</v>
      </c>
      <c r="C346" s="22" t="n">
        <v>3</v>
      </c>
      <c r="D346" s="0" t="s">
        <v>1084</v>
      </c>
      <c r="E346" s="0" t="s">
        <v>1082</v>
      </c>
      <c r="F346" s="3" t="n">
        <v>245269</v>
      </c>
      <c r="G346" s="0" t="n">
        <v>21</v>
      </c>
      <c r="H346" s="12" t="n">
        <v>2296</v>
      </c>
      <c r="I346" s="12" t="n">
        <f aca="false">G346*H346</f>
        <v>48216</v>
      </c>
      <c r="J346" s="14" t="n">
        <f aca="false">(I346/$J$143*10000)+7000</f>
        <v>7482.16</v>
      </c>
      <c r="K346" s="12" t="n">
        <v>2010</v>
      </c>
    </row>
    <row r="347" customFormat="false" ht="15" hidden="false" customHeight="false" outlineLevel="0" collapsed="false">
      <c r="A347" s="15" t="n">
        <v>46</v>
      </c>
      <c r="B347" s="0" t="s">
        <v>752</v>
      </c>
      <c r="C347" s="22" t="n">
        <v>1</v>
      </c>
      <c r="D347" s="0" t="s">
        <v>1085</v>
      </c>
      <c r="E347" s="0" t="s">
        <v>1086</v>
      </c>
      <c r="F347" s="3" t="n">
        <v>381931</v>
      </c>
      <c r="G347" s="0" t="n">
        <v>27</v>
      </c>
      <c r="H347" s="12" t="n">
        <v>1783</v>
      </c>
      <c r="I347" s="12" t="n">
        <f aca="false">G347*H347</f>
        <v>48141</v>
      </c>
      <c r="J347" s="14" t="n">
        <f aca="false">(I347/$J$143*10000)+7000</f>
        <v>7481.41</v>
      </c>
      <c r="K347" s="12" t="n">
        <v>2010</v>
      </c>
    </row>
    <row r="348" customFormat="false" ht="15" hidden="false" customHeight="false" outlineLevel="0" collapsed="false">
      <c r="A348" s="15" t="n">
        <v>46</v>
      </c>
      <c r="B348" s="0" t="s">
        <v>754</v>
      </c>
      <c r="C348" s="22" t="n">
        <v>4</v>
      </c>
      <c r="D348" s="0" t="s">
        <v>1087</v>
      </c>
      <c r="E348" s="0" t="s">
        <v>1088</v>
      </c>
      <c r="F348" s="3" t="n">
        <v>224882</v>
      </c>
      <c r="G348" s="0" t="n">
        <v>20</v>
      </c>
      <c r="H348" s="12" t="n">
        <v>2296</v>
      </c>
      <c r="I348" s="12" t="n">
        <f aca="false">G348*H348</f>
        <v>45920</v>
      </c>
      <c r="J348" s="14" t="n">
        <f aca="false">(I348/$J$143*10000)+7000</f>
        <v>7459.2</v>
      </c>
      <c r="K348" s="12" t="n">
        <v>2010</v>
      </c>
    </row>
    <row r="349" customFormat="false" ht="15" hidden="false" customHeight="false" outlineLevel="0" collapsed="false">
      <c r="A349" s="15" t="n">
        <v>46</v>
      </c>
      <c r="B349" s="0" t="s">
        <v>754</v>
      </c>
      <c r="C349" s="22" t="n">
        <v>5</v>
      </c>
      <c r="D349" s="0" t="s">
        <v>1089</v>
      </c>
      <c r="E349" s="0" t="s">
        <v>26</v>
      </c>
      <c r="F349" s="3" t="n">
        <v>185255</v>
      </c>
      <c r="G349" s="0" t="n">
        <v>18</v>
      </c>
      <c r="H349" s="12" t="n">
        <v>2296</v>
      </c>
      <c r="I349" s="12" t="n">
        <f aca="false">G349*H349</f>
        <v>41328</v>
      </c>
      <c r="J349" s="14" t="n">
        <f aca="false">(I349/$J$143*10000)+7000</f>
        <v>7413.28</v>
      </c>
      <c r="K349" s="12" t="n">
        <v>2010</v>
      </c>
    </row>
    <row r="350" customFormat="false" ht="15" hidden="false" customHeight="false" outlineLevel="0" collapsed="false">
      <c r="A350" s="15" t="n">
        <v>46</v>
      </c>
      <c r="B350" s="0" t="s">
        <v>754</v>
      </c>
      <c r="C350" s="22" t="n">
        <v>6</v>
      </c>
      <c r="D350" s="0" t="s">
        <v>1090</v>
      </c>
      <c r="E350" s="0" t="s">
        <v>1091</v>
      </c>
      <c r="F350" s="3" t="n">
        <v>147978</v>
      </c>
      <c r="G350" s="0" t="n">
        <v>16</v>
      </c>
      <c r="H350" s="12" t="n">
        <v>2296</v>
      </c>
      <c r="I350" s="12" t="n">
        <f aca="false">G350*H350</f>
        <v>36736</v>
      </c>
      <c r="J350" s="14" t="n">
        <f aca="false">(I350/$J$143*10000)+7000</f>
        <v>7367.36</v>
      </c>
      <c r="K350" s="12" t="n">
        <v>2010</v>
      </c>
    </row>
    <row r="351" customFormat="false" ht="15" hidden="false" customHeight="false" outlineLevel="0" collapsed="false">
      <c r="A351" s="15" t="n">
        <v>46</v>
      </c>
      <c r="B351" s="0" t="s">
        <v>754</v>
      </c>
      <c r="C351" s="22" t="n">
        <v>7</v>
      </c>
      <c r="D351" s="0" t="s">
        <v>1070</v>
      </c>
      <c r="E351" s="0" t="s">
        <v>1092</v>
      </c>
      <c r="F351" s="3" t="n">
        <v>138455</v>
      </c>
      <c r="G351" s="0" t="n">
        <v>16</v>
      </c>
      <c r="H351" s="12" t="n">
        <v>2296</v>
      </c>
      <c r="I351" s="12" t="n">
        <f aca="false">G351*H351</f>
        <v>36736</v>
      </c>
      <c r="J351" s="14" t="n">
        <f aca="false">(I351/$J$143*10000)+7000</f>
        <v>7367.36</v>
      </c>
      <c r="K351" s="12" t="n">
        <v>2010</v>
      </c>
    </row>
    <row r="352" customFormat="false" ht="15" hidden="false" customHeight="false" outlineLevel="0" collapsed="false">
      <c r="A352" s="15" t="n">
        <v>46</v>
      </c>
      <c r="B352" s="0" t="s">
        <v>754</v>
      </c>
      <c r="C352" s="22" t="n">
        <v>8</v>
      </c>
      <c r="D352" s="0" t="s">
        <v>1093</v>
      </c>
      <c r="E352" s="0" t="s">
        <v>1094</v>
      </c>
      <c r="F352" s="3" t="n">
        <v>132725</v>
      </c>
      <c r="G352" s="0" t="n">
        <v>15</v>
      </c>
      <c r="H352" s="12" t="n">
        <v>2296</v>
      </c>
      <c r="I352" s="12" t="n">
        <f aca="false">G352*H352</f>
        <v>34440</v>
      </c>
      <c r="J352" s="14" t="n">
        <f aca="false">(I352/$J$143*10000)+7000</f>
        <v>7344.4</v>
      </c>
      <c r="K352" s="12" t="n">
        <v>2010</v>
      </c>
    </row>
    <row r="353" customFormat="false" ht="15" hidden="false" customHeight="false" outlineLevel="0" collapsed="false">
      <c r="A353" s="15" t="n">
        <v>46</v>
      </c>
      <c r="B353" s="0" t="s">
        <v>754</v>
      </c>
      <c r="C353" s="22" t="n">
        <v>9</v>
      </c>
      <c r="D353" s="0" t="s">
        <v>1095</v>
      </c>
      <c r="E353" s="0" t="s">
        <v>1096</v>
      </c>
      <c r="F353" s="3" t="n">
        <v>118282</v>
      </c>
      <c r="G353" s="0" t="n">
        <v>14</v>
      </c>
      <c r="H353" s="12" t="n">
        <v>2296</v>
      </c>
      <c r="I353" s="12" t="n">
        <f aca="false">G353*H353</f>
        <v>32144</v>
      </c>
      <c r="J353" s="14" t="n">
        <f aca="false">(I353/$J$143*10000)+7000</f>
        <v>7321.44</v>
      </c>
      <c r="K353" s="12" t="n">
        <v>2010</v>
      </c>
    </row>
    <row r="354" customFormat="false" ht="15" hidden="false" customHeight="false" outlineLevel="0" collapsed="false">
      <c r="A354" s="15" t="n">
        <v>46</v>
      </c>
      <c r="B354" s="0" t="s">
        <v>752</v>
      </c>
      <c r="C354" s="22" t="n">
        <v>2</v>
      </c>
      <c r="D354" s="0" t="s">
        <v>1097</v>
      </c>
      <c r="E354" s="0" t="s">
        <v>1086</v>
      </c>
      <c r="F354" s="3" t="n">
        <v>185996</v>
      </c>
      <c r="G354" s="0" t="n">
        <v>18</v>
      </c>
      <c r="H354" s="12" t="n">
        <v>1783</v>
      </c>
      <c r="I354" s="12" t="n">
        <f aca="false">G354*H354</f>
        <v>32094</v>
      </c>
      <c r="J354" s="14" t="n">
        <f aca="false">(I354/$J$143*10000)+7000</f>
        <v>7320.94</v>
      </c>
      <c r="K354" s="12" t="n">
        <v>2010</v>
      </c>
    </row>
    <row r="355" customFormat="false" ht="15" hidden="false" customHeight="false" outlineLevel="0" collapsed="false">
      <c r="A355" s="15" t="n">
        <v>46</v>
      </c>
      <c r="B355" s="0" t="s">
        <v>752</v>
      </c>
      <c r="C355" s="22" t="n">
        <v>3</v>
      </c>
      <c r="D355" s="0" t="s">
        <v>1098</v>
      </c>
      <c r="E355" s="0" t="s">
        <v>1086</v>
      </c>
      <c r="F355" s="3" t="n">
        <v>157832</v>
      </c>
      <c r="G355" s="0" t="n">
        <v>17</v>
      </c>
      <c r="H355" s="12" t="n">
        <v>1783</v>
      </c>
      <c r="I355" s="12" t="n">
        <f aca="false">G355*H355</f>
        <v>30311</v>
      </c>
      <c r="J355" s="14" t="n">
        <f aca="false">(I355/$J$143*10000)+7000</f>
        <v>7303.11</v>
      </c>
      <c r="K355" s="12" t="n">
        <v>2010</v>
      </c>
    </row>
    <row r="356" customFormat="false" ht="15" hidden="false" customHeight="false" outlineLevel="0" collapsed="false">
      <c r="A356" s="15" t="n">
        <v>46</v>
      </c>
      <c r="B356" s="0" t="s">
        <v>754</v>
      </c>
      <c r="C356" s="22" t="n">
        <v>10</v>
      </c>
      <c r="D356" s="0" t="s">
        <v>1099</v>
      </c>
      <c r="E356" s="0" t="s">
        <v>1100</v>
      </c>
      <c r="F356" s="3" t="n">
        <v>104536</v>
      </c>
      <c r="G356" s="0" t="n">
        <v>13</v>
      </c>
      <c r="H356" s="12" t="n">
        <v>2296</v>
      </c>
      <c r="I356" s="12" t="n">
        <f aca="false">G356*H356</f>
        <v>29848</v>
      </c>
      <c r="J356" s="14" t="n">
        <f aca="false">(I356/$J$143*10000)+7000</f>
        <v>7298.48</v>
      </c>
      <c r="K356" s="12" t="n">
        <v>2010</v>
      </c>
    </row>
    <row r="357" customFormat="false" ht="15" hidden="false" customHeight="false" outlineLevel="0" collapsed="false">
      <c r="A357" s="15" t="n">
        <v>46</v>
      </c>
      <c r="B357" s="0" t="s">
        <v>752</v>
      </c>
      <c r="C357" s="22" t="n">
        <v>4</v>
      </c>
      <c r="D357" s="0" t="s">
        <v>1101</v>
      </c>
      <c r="E357" s="0" t="s">
        <v>1086</v>
      </c>
      <c r="F357" s="3" t="n">
        <v>132502</v>
      </c>
      <c r="G357" s="0" t="n">
        <v>15</v>
      </c>
      <c r="H357" s="12" t="n">
        <v>1783</v>
      </c>
      <c r="I357" s="12" t="n">
        <f aca="false">G357*H357</f>
        <v>26745</v>
      </c>
      <c r="J357" s="14" t="n">
        <f aca="false">(I357/$J$143*10000)+7000</f>
        <v>7267.45</v>
      </c>
      <c r="K357" s="12" t="n">
        <v>2010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.42857142857143"/>
    <col collapsed="false" hidden="false" max="2" min="2" style="0" width="6.14795918367347"/>
    <col collapsed="false" hidden="false" max="3" min="3" style="0" width="7.29081632653061"/>
    <col collapsed="false" hidden="false" max="4" min="4" style="0" width="47.0051020408163"/>
    <col collapsed="false" hidden="false" max="5" min="5" style="0" width="6.14795918367347"/>
    <col collapsed="false" hidden="false" max="7" min="6" style="0" width="14.8571428571429"/>
    <col collapsed="false" hidden="false" max="8" min="8" style="0" width="10.7091836734694"/>
    <col collapsed="false" hidden="false" max="9" min="9" style="0" width="11.1428571428571"/>
    <col collapsed="false" hidden="false" max="10" min="10" style="0" width="11.2857142857143"/>
    <col collapsed="false" hidden="false" max="11" min="11" style="0" width="5.13775510204082"/>
    <col collapsed="false" hidden="false" max="12" min="12" style="0" width="10.2857142857143"/>
    <col collapsed="false" hidden="false" max="1025" min="13" style="0" width="10.7091836734694"/>
  </cols>
  <sheetData>
    <row r="1" customFormat="false" ht="18.75" hidden="false" customHeight="false" outlineLevel="0" collapsed="false"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customFormat="false" ht="15" hidden="false" customHeight="false" outlineLevel="0" collapsed="false">
      <c r="D2" s="0" t="s">
        <v>1102</v>
      </c>
      <c r="E2" s="0" t="s">
        <v>1103</v>
      </c>
      <c r="F2" s="3" t="n">
        <v>2780400</v>
      </c>
      <c r="G2" s="3" t="n">
        <v>40117098</v>
      </c>
      <c r="H2" s="0" t="n">
        <v>2010</v>
      </c>
    </row>
    <row r="3" customFormat="false" ht="15" hidden="false" customHeight="false" outlineLevel="0" collapsed="false">
      <c r="D3" s="0" t="s">
        <v>1104</v>
      </c>
      <c r="E3" s="0" t="s">
        <v>778</v>
      </c>
      <c r="F3" s="3" t="n">
        <v>1098581</v>
      </c>
      <c r="G3" s="3" t="n">
        <v>10027262</v>
      </c>
      <c r="H3" s="0" t="n">
        <v>2012</v>
      </c>
    </row>
    <row r="4" customFormat="false" ht="15" hidden="false" customHeight="false" outlineLevel="0" collapsed="false">
      <c r="D4" s="0" t="s">
        <v>1105</v>
      </c>
      <c r="E4" s="0" t="s">
        <v>510</v>
      </c>
      <c r="F4" s="3" t="n">
        <v>756096</v>
      </c>
      <c r="G4" s="3" t="n">
        <v>16341929</v>
      </c>
      <c r="H4" s="0" t="n">
        <v>2012</v>
      </c>
    </row>
    <row r="5" customFormat="false" ht="15" hidden="false" customHeight="false" outlineLevel="0" collapsed="false">
      <c r="D5" s="0" t="s">
        <v>1106</v>
      </c>
      <c r="E5" s="0" t="s">
        <v>1107</v>
      </c>
      <c r="F5" s="3" t="n">
        <v>256700</v>
      </c>
      <c r="G5" s="3" t="n">
        <v>14483499</v>
      </c>
      <c r="H5" s="0" t="n">
        <v>2010</v>
      </c>
    </row>
    <row r="6" customFormat="false" ht="15" hidden="false" customHeight="false" outlineLevel="0" collapsed="false">
      <c r="D6" s="0" t="s">
        <v>1108</v>
      </c>
      <c r="E6" s="0" t="s">
        <v>1109</v>
      </c>
      <c r="F6" s="3" t="n">
        <v>12173</v>
      </c>
      <c r="G6" s="3" t="n">
        <v>2931</v>
      </c>
      <c r="H6" s="0" t="n">
        <v>2012</v>
      </c>
    </row>
    <row r="7" customFormat="false" ht="15" hidden="false" customHeight="false" outlineLevel="0" collapsed="false">
      <c r="D7" s="0" t="s">
        <v>1110</v>
      </c>
      <c r="E7" s="0" t="s">
        <v>1111</v>
      </c>
      <c r="F7" s="3" t="n">
        <v>406752</v>
      </c>
      <c r="G7" s="3" t="n">
        <v>5183198</v>
      </c>
      <c r="H7" s="0" t="n">
        <v>2002</v>
      </c>
    </row>
    <row r="8" customFormat="false" ht="15" hidden="false" customHeight="false" outlineLevel="0" collapsed="false">
      <c r="D8" s="0" t="s">
        <v>1112</v>
      </c>
      <c r="E8" s="0" t="s">
        <v>1113</v>
      </c>
      <c r="F8" s="3" t="n">
        <v>1285216</v>
      </c>
      <c r="G8" s="3" t="n">
        <v>27412157</v>
      </c>
      <c r="H8" s="0" t="n">
        <v>2007</v>
      </c>
    </row>
    <row r="9" customFormat="false" ht="15" hidden="false" customHeight="false" outlineLevel="0" collapsed="false">
      <c r="D9" s="0" t="s">
        <v>1114</v>
      </c>
      <c r="E9" s="0" t="s">
        <v>1115</v>
      </c>
      <c r="F9" s="3" t="n">
        <v>175016</v>
      </c>
      <c r="G9" s="3" t="n">
        <v>3288314</v>
      </c>
      <c r="H9" s="0" t="n">
        <v>2011</v>
      </c>
    </row>
    <row r="10" customFormat="false" ht="15" hidden="false" customHeight="false" outlineLevel="0" collapsed="false">
      <c r="G10" s="3"/>
    </row>
    <row r="12" customFormat="false" ht="18.75" hidden="false" customHeight="false" outlineLevel="0" collapsed="false">
      <c r="B12" s="2" t="s">
        <v>27</v>
      </c>
      <c r="C12" s="2" t="s">
        <v>13</v>
      </c>
      <c r="D12" s="2" t="s">
        <v>28</v>
      </c>
      <c r="E12" s="2" t="s">
        <v>13</v>
      </c>
      <c r="F12" s="2" t="s">
        <v>14</v>
      </c>
      <c r="G12" s="2" t="s">
        <v>15</v>
      </c>
      <c r="H12" s="2" t="s">
        <v>29</v>
      </c>
      <c r="I12" s="2" t="s">
        <v>30</v>
      </c>
    </row>
    <row r="13" customFormat="false" ht="15" hidden="false" customHeight="false" outlineLevel="0" collapsed="false">
      <c r="B13" s="6" t="n">
        <v>39</v>
      </c>
      <c r="C13" s="4" t="s">
        <v>1107</v>
      </c>
      <c r="D13" s="4" t="s">
        <v>777</v>
      </c>
      <c r="E13" s="4" t="s">
        <v>778</v>
      </c>
      <c r="F13" s="7" t="n">
        <v>3926</v>
      </c>
      <c r="G13" s="7" t="n">
        <v>183641</v>
      </c>
      <c r="H13" s="3" t="n">
        <f aca="false">SUM(F13:F27)</f>
        <v>149342</v>
      </c>
      <c r="I13" s="3" t="n">
        <f aca="false">SUM(G13:G27)</f>
        <v>10800945</v>
      </c>
    </row>
    <row r="14" customFormat="false" ht="15" hidden="false" customHeight="false" outlineLevel="0" collapsed="false">
      <c r="B14" s="6" t="n">
        <v>39</v>
      </c>
      <c r="C14" s="4" t="s">
        <v>1107</v>
      </c>
      <c r="D14" s="4" t="s">
        <v>1116</v>
      </c>
      <c r="E14" s="4" t="s">
        <v>836</v>
      </c>
      <c r="F14" s="7" t="n">
        <v>3750</v>
      </c>
      <c r="G14" s="7" t="n">
        <v>164524</v>
      </c>
    </row>
    <row r="15" customFormat="false" ht="15" hidden="false" customHeight="false" outlineLevel="0" collapsed="false">
      <c r="B15" s="5" t="n">
        <v>39</v>
      </c>
      <c r="C15" s="0" t="s">
        <v>1107</v>
      </c>
      <c r="D15" s="0" t="s">
        <v>1117</v>
      </c>
      <c r="E15" s="0" t="s">
        <v>1118</v>
      </c>
      <c r="F15" s="3" t="n">
        <v>16219</v>
      </c>
      <c r="G15" s="3" t="n">
        <v>534092</v>
      </c>
    </row>
    <row r="16" customFormat="false" ht="15" hidden="false" customHeight="false" outlineLevel="0" collapsed="false">
      <c r="B16" s="6" t="n">
        <v>39</v>
      </c>
      <c r="C16" s="4" t="s">
        <v>1107</v>
      </c>
      <c r="D16" s="4" t="s">
        <v>1119</v>
      </c>
      <c r="E16" s="4" t="s">
        <v>1120</v>
      </c>
      <c r="F16" s="7" t="n">
        <v>8010</v>
      </c>
      <c r="G16" s="7" t="n">
        <v>25124</v>
      </c>
    </row>
    <row r="17" customFormat="false" ht="15" hidden="false" customHeight="false" outlineLevel="0" collapsed="false">
      <c r="B17" s="5" t="n">
        <v>39</v>
      </c>
      <c r="C17" s="0" t="s">
        <v>1107</v>
      </c>
      <c r="D17" s="0" t="s">
        <v>1121</v>
      </c>
      <c r="E17" s="0" t="s">
        <v>724</v>
      </c>
      <c r="F17" s="3" t="n">
        <v>16803</v>
      </c>
      <c r="G17" s="3" t="n">
        <v>3645483</v>
      </c>
    </row>
    <row r="18" customFormat="false" ht="15" hidden="false" customHeight="false" outlineLevel="0" collapsed="false">
      <c r="B18" s="5" t="n">
        <v>39</v>
      </c>
      <c r="C18" s="0" t="s">
        <v>1107</v>
      </c>
      <c r="D18" s="0" t="s">
        <v>1122</v>
      </c>
      <c r="E18" s="0" t="s">
        <v>1123</v>
      </c>
      <c r="F18" s="3" t="n">
        <v>4615</v>
      </c>
      <c r="G18" s="3" t="n">
        <v>398244</v>
      </c>
    </row>
    <row r="19" customFormat="false" ht="15" hidden="false" customHeight="false" outlineLevel="0" collapsed="false">
      <c r="B19" s="5" t="n">
        <v>39</v>
      </c>
      <c r="C19" s="0" t="s">
        <v>1107</v>
      </c>
      <c r="D19" s="0" t="s">
        <v>1124</v>
      </c>
      <c r="E19" s="0" t="s">
        <v>1125</v>
      </c>
      <c r="F19" s="3" t="n">
        <v>7151</v>
      </c>
      <c r="G19" s="3" t="n">
        <v>778115</v>
      </c>
    </row>
    <row r="20" customFormat="false" ht="15" hidden="false" customHeight="false" outlineLevel="0" collapsed="false">
      <c r="B20" s="6" t="n">
        <v>39</v>
      </c>
      <c r="C20" s="4" t="s">
        <v>1107</v>
      </c>
      <c r="D20" s="4" t="s">
        <v>1126</v>
      </c>
      <c r="E20" s="4" t="s">
        <v>64</v>
      </c>
      <c r="F20" s="7" t="n">
        <v>18894</v>
      </c>
      <c r="G20" s="7" t="n">
        <v>1369780</v>
      </c>
    </row>
    <row r="21" customFormat="false" ht="15" hidden="false" customHeight="false" outlineLevel="0" collapsed="false">
      <c r="B21" s="6" t="n">
        <v>39</v>
      </c>
      <c r="C21" s="4" t="s">
        <v>1107</v>
      </c>
      <c r="D21" s="4" t="s">
        <v>1127</v>
      </c>
      <c r="E21" s="4" t="s">
        <v>1128</v>
      </c>
      <c r="F21" s="7" t="n">
        <v>12483</v>
      </c>
      <c r="G21" s="7" t="n">
        <v>103697</v>
      </c>
    </row>
    <row r="22" customFormat="false" ht="15" hidden="false" customHeight="false" outlineLevel="0" collapsed="false">
      <c r="B22" s="6" t="n">
        <v>39</v>
      </c>
      <c r="C22" s="4" t="s">
        <v>1107</v>
      </c>
      <c r="D22" s="4" t="s">
        <v>1129</v>
      </c>
      <c r="E22" s="4" t="s">
        <v>1130</v>
      </c>
      <c r="F22" s="7" t="n">
        <v>21675</v>
      </c>
      <c r="G22" s="7" t="n">
        <v>136396</v>
      </c>
    </row>
    <row r="23" customFormat="false" ht="15" hidden="false" customHeight="false" outlineLevel="0" collapsed="false">
      <c r="B23" s="5" t="n">
        <v>39</v>
      </c>
      <c r="C23" s="0" t="s">
        <v>1107</v>
      </c>
      <c r="D23" s="0" t="s">
        <v>1131</v>
      </c>
      <c r="E23" s="0" t="s">
        <v>1132</v>
      </c>
      <c r="F23" s="3" t="n">
        <v>9465</v>
      </c>
      <c r="G23" s="3" t="n">
        <v>2576287</v>
      </c>
    </row>
    <row r="24" customFormat="false" ht="15" hidden="false" customHeight="false" outlineLevel="0" collapsed="false">
      <c r="B24" s="6" t="n">
        <v>39</v>
      </c>
      <c r="C24" s="4" t="s">
        <v>1107</v>
      </c>
      <c r="D24" s="4" t="s">
        <v>1133</v>
      </c>
      <c r="E24" s="4" t="s">
        <v>1134</v>
      </c>
      <c r="F24" s="7" t="n">
        <v>3763</v>
      </c>
      <c r="G24" s="7" t="n">
        <v>308693</v>
      </c>
    </row>
    <row r="25" customFormat="false" ht="15" hidden="false" customHeight="false" outlineLevel="0" collapsed="false">
      <c r="B25" s="5" t="n">
        <v>39</v>
      </c>
      <c r="C25" s="0" t="s">
        <v>1107</v>
      </c>
      <c r="D25" s="0" t="s">
        <v>1135</v>
      </c>
      <c r="E25" s="0" t="s">
        <v>1136</v>
      </c>
      <c r="F25" s="3" t="n">
        <v>3805</v>
      </c>
      <c r="G25" s="3" t="n">
        <v>368013</v>
      </c>
    </row>
    <row r="26" customFormat="false" ht="15" hidden="false" customHeight="false" outlineLevel="0" collapsed="false">
      <c r="B26" s="6" t="n">
        <v>39</v>
      </c>
      <c r="C26" s="4" t="s">
        <v>1107</v>
      </c>
      <c r="D26" s="4" t="s">
        <v>1137</v>
      </c>
      <c r="E26" s="4" t="s">
        <v>792</v>
      </c>
      <c r="F26" s="7" t="n">
        <v>18008</v>
      </c>
      <c r="G26" s="7" t="n">
        <v>176472</v>
      </c>
    </row>
    <row r="27" customFormat="false" ht="15" hidden="false" customHeight="false" outlineLevel="0" collapsed="false">
      <c r="B27" s="6" t="n">
        <v>39</v>
      </c>
      <c r="C27" s="4" t="s">
        <v>1107</v>
      </c>
      <c r="D27" s="4" t="s">
        <v>1138</v>
      </c>
      <c r="E27" s="4"/>
      <c r="F27" s="4" t="n">
        <v>775</v>
      </c>
      <c r="G27" s="7" t="n">
        <v>32384</v>
      </c>
    </row>
    <row r="28" customFormat="false" ht="15" hidden="false" customHeight="false" outlineLevel="0" collapsed="false">
      <c r="B28" s="5" t="n">
        <v>40</v>
      </c>
      <c r="C28" s="0" t="s">
        <v>1107</v>
      </c>
      <c r="D28" s="0" t="s">
        <v>1139</v>
      </c>
      <c r="E28" s="0" t="s">
        <v>1140</v>
      </c>
      <c r="F28" s="3" t="n">
        <v>7995</v>
      </c>
      <c r="G28" s="3" t="n">
        <v>712127</v>
      </c>
      <c r="H28" s="3" t="n">
        <f aca="false">SUM(F28:F44)</f>
        <v>654744</v>
      </c>
      <c r="I28" s="3" t="n">
        <f aca="false">SUM(G28:G44)</f>
        <v>10056385</v>
      </c>
    </row>
    <row r="29" customFormat="false" ht="15" hidden="false" customHeight="false" outlineLevel="0" collapsed="false">
      <c r="B29" s="6" t="n">
        <v>40</v>
      </c>
      <c r="C29" s="4" t="s">
        <v>1107</v>
      </c>
      <c r="D29" s="4" t="s">
        <v>1141</v>
      </c>
      <c r="E29" s="4" t="s">
        <v>20</v>
      </c>
      <c r="F29" s="7" t="n">
        <v>3142</v>
      </c>
      <c r="G29" s="7" t="n">
        <v>225184</v>
      </c>
    </row>
    <row r="30" customFormat="false" ht="15" hidden="false" customHeight="false" outlineLevel="0" collapsed="false">
      <c r="B30" s="5" t="n">
        <v>40</v>
      </c>
      <c r="C30" s="0" t="s">
        <v>1107</v>
      </c>
      <c r="D30" s="0" t="s">
        <v>1142</v>
      </c>
      <c r="E30" s="0" t="s">
        <v>510</v>
      </c>
      <c r="F30" s="3" t="n">
        <v>6470</v>
      </c>
      <c r="G30" s="3" t="n">
        <v>458581</v>
      </c>
    </row>
    <row r="31" customFormat="false" ht="15" hidden="false" customHeight="false" outlineLevel="0" collapsed="false">
      <c r="B31" s="5" t="n">
        <v>40</v>
      </c>
      <c r="C31" s="0" t="s">
        <v>1107</v>
      </c>
      <c r="D31" s="0" t="s">
        <v>1143</v>
      </c>
      <c r="E31" s="0" t="s">
        <v>1144</v>
      </c>
      <c r="F31" s="3" t="n">
        <v>5985</v>
      </c>
      <c r="G31" s="3" t="n">
        <v>409205</v>
      </c>
    </row>
    <row r="32" customFormat="false" ht="15" hidden="false" customHeight="false" outlineLevel="0" collapsed="false">
      <c r="B32" s="5" t="n">
        <v>40</v>
      </c>
      <c r="C32" s="0" t="s">
        <v>1107</v>
      </c>
      <c r="D32" s="0" t="s">
        <v>1145</v>
      </c>
      <c r="E32" s="0" t="s">
        <v>1146</v>
      </c>
      <c r="F32" s="3" t="n">
        <v>5817</v>
      </c>
      <c r="G32" s="3" t="n">
        <v>600659</v>
      </c>
    </row>
    <row r="33" customFormat="false" ht="15" hidden="false" customHeight="false" outlineLevel="0" collapsed="false">
      <c r="B33" s="5" t="n">
        <v>40</v>
      </c>
      <c r="C33" s="0" t="s">
        <v>1107</v>
      </c>
      <c r="D33" s="0" t="s">
        <v>1147</v>
      </c>
      <c r="E33" s="0" t="s">
        <v>1148</v>
      </c>
      <c r="F33" s="3" t="n">
        <v>10995</v>
      </c>
      <c r="G33" s="3" t="n">
        <v>448966</v>
      </c>
    </row>
    <row r="34" customFormat="false" ht="15" hidden="false" customHeight="false" outlineLevel="0" collapsed="false">
      <c r="B34" s="6" t="n">
        <v>40</v>
      </c>
      <c r="C34" s="4" t="s">
        <v>1107</v>
      </c>
      <c r="D34" s="4" t="s">
        <v>1149</v>
      </c>
      <c r="E34" s="4" t="s">
        <v>1150</v>
      </c>
      <c r="F34" s="7" t="n">
        <v>23797</v>
      </c>
      <c r="G34" s="7" t="n">
        <v>147940</v>
      </c>
    </row>
    <row r="35" customFormat="false" ht="15" hidden="false" customHeight="false" outlineLevel="0" collapsed="false">
      <c r="B35" s="6" t="n">
        <v>40</v>
      </c>
      <c r="C35" s="4" t="s">
        <v>1107</v>
      </c>
      <c r="D35" s="4" t="s">
        <v>1151</v>
      </c>
      <c r="E35" s="4" t="s">
        <v>1152</v>
      </c>
      <c r="F35" s="7" t="n">
        <v>29325</v>
      </c>
      <c r="G35" s="7" t="n">
        <v>83933</v>
      </c>
    </row>
    <row r="36" customFormat="false" ht="15" hidden="false" customHeight="false" outlineLevel="0" collapsed="false">
      <c r="B36" s="5" t="n">
        <v>40</v>
      </c>
      <c r="C36" s="0" t="s">
        <v>1107</v>
      </c>
      <c r="D36" s="0" t="s">
        <v>1153</v>
      </c>
      <c r="E36" s="0" t="s">
        <v>944</v>
      </c>
      <c r="F36" s="3" t="n">
        <v>3369</v>
      </c>
      <c r="G36" s="3" t="n">
        <v>504583</v>
      </c>
    </row>
    <row r="37" customFormat="false" ht="15" hidden="false" customHeight="false" outlineLevel="0" collapsed="false">
      <c r="B37" s="6" t="n">
        <v>40</v>
      </c>
      <c r="C37" s="4" t="s">
        <v>1107</v>
      </c>
      <c r="D37" s="4" t="s">
        <v>1154</v>
      </c>
      <c r="E37" s="4" t="s">
        <v>1155</v>
      </c>
      <c r="F37" s="7" t="n">
        <v>10456</v>
      </c>
      <c r="G37" s="7" t="n">
        <v>91376</v>
      </c>
    </row>
    <row r="38" customFormat="false" ht="15" hidden="false" customHeight="false" outlineLevel="0" collapsed="false">
      <c r="B38" s="6" t="n">
        <v>40</v>
      </c>
      <c r="C38" s="4" t="s">
        <v>1113</v>
      </c>
      <c r="D38" s="4" t="s">
        <v>849</v>
      </c>
      <c r="E38" s="4" t="s">
        <v>850</v>
      </c>
      <c r="F38" s="7" t="n">
        <v>39249</v>
      </c>
      <c r="G38" s="7" t="n">
        <v>375993</v>
      </c>
    </row>
    <row r="39" customFormat="false" ht="15" hidden="false" customHeight="false" outlineLevel="0" collapsed="false">
      <c r="B39" s="5" t="n">
        <v>40</v>
      </c>
      <c r="C39" s="0" t="s">
        <v>1113</v>
      </c>
      <c r="D39" s="0" t="s">
        <v>1156</v>
      </c>
      <c r="E39" s="0" t="s">
        <v>1157</v>
      </c>
      <c r="F39" s="3" t="n">
        <v>33247</v>
      </c>
      <c r="G39" s="3" t="n">
        <v>1387809</v>
      </c>
    </row>
    <row r="40" customFormat="false" ht="15" hidden="false" customHeight="false" outlineLevel="0" collapsed="false">
      <c r="B40" s="5" t="n">
        <v>40</v>
      </c>
      <c r="C40" s="0" t="s">
        <v>1113</v>
      </c>
      <c r="D40" s="0" t="s">
        <v>1158</v>
      </c>
      <c r="E40" s="0" t="s">
        <v>1159</v>
      </c>
      <c r="F40" s="3" t="n">
        <v>14231</v>
      </c>
      <c r="G40" s="3" t="n">
        <v>1112868</v>
      </c>
    </row>
    <row r="41" customFormat="false" ht="15" hidden="false" customHeight="false" outlineLevel="0" collapsed="false">
      <c r="B41" s="5" t="n">
        <v>40</v>
      </c>
      <c r="C41" s="0" t="s">
        <v>1113</v>
      </c>
      <c r="D41" s="0" t="s">
        <v>1160</v>
      </c>
      <c r="E41" s="0" t="s">
        <v>1161</v>
      </c>
      <c r="F41" s="3" t="n">
        <v>368852</v>
      </c>
      <c r="G41" s="3" t="n">
        <v>891732</v>
      </c>
    </row>
    <row r="42" customFormat="false" ht="15" hidden="false" customHeight="false" outlineLevel="0" collapsed="false">
      <c r="B42" s="5" t="n">
        <v>40</v>
      </c>
      <c r="C42" s="0" t="s">
        <v>1113</v>
      </c>
      <c r="D42" s="0" t="s">
        <v>1162</v>
      </c>
      <c r="E42" s="0" t="s">
        <v>1163</v>
      </c>
      <c r="F42" s="3" t="n">
        <v>35892</v>
      </c>
      <c r="G42" s="3" t="n">
        <v>1676315</v>
      </c>
    </row>
    <row r="43" customFormat="false" ht="15" hidden="false" customHeight="false" outlineLevel="0" collapsed="false">
      <c r="B43" s="5" t="n">
        <v>40</v>
      </c>
      <c r="C43" s="0" t="s">
        <v>1113</v>
      </c>
      <c r="D43" s="0" t="s">
        <v>1164</v>
      </c>
      <c r="E43" s="0" t="s">
        <v>1165</v>
      </c>
      <c r="F43" s="3" t="n">
        <v>51253</v>
      </c>
      <c r="G43" s="3" t="n">
        <v>728808</v>
      </c>
    </row>
    <row r="44" customFormat="false" ht="15" hidden="false" customHeight="false" outlineLevel="0" collapsed="false">
      <c r="B44" s="6" t="n">
        <v>40</v>
      </c>
      <c r="C44" s="4" t="s">
        <v>1113</v>
      </c>
      <c r="D44" s="4" t="s">
        <v>1166</v>
      </c>
      <c r="E44" s="4" t="s">
        <v>1167</v>
      </c>
      <c r="F44" s="7" t="n">
        <v>4669</v>
      </c>
      <c r="G44" s="7" t="n">
        <v>200306</v>
      </c>
    </row>
    <row r="45" customFormat="false" ht="15" hidden="false" customHeight="false" outlineLevel="0" collapsed="false">
      <c r="B45" s="5" t="n">
        <v>41</v>
      </c>
      <c r="C45" s="0" t="s">
        <v>1113</v>
      </c>
      <c r="D45" s="0" t="s">
        <v>1168</v>
      </c>
      <c r="E45" s="0" t="s">
        <v>1169</v>
      </c>
      <c r="F45" s="3" t="n">
        <v>35826</v>
      </c>
      <c r="G45" s="3" t="n">
        <v>1063459</v>
      </c>
      <c r="H45" s="3" t="n">
        <f aca="false">SUM(F45:F57)</f>
        <v>626653</v>
      </c>
      <c r="I45" s="3" t="n">
        <f aca="false">SUM(G45:G57)</f>
        <v>10040450</v>
      </c>
    </row>
    <row r="46" customFormat="false" ht="15" hidden="false" customHeight="false" outlineLevel="0" collapsed="false">
      <c r="B46" s="6" t="n">
        <v>41</v>
      </c>
      <c r="C46" s="4" t="s">
        <v>1113</v>
      </c>
      <c r="D46" s="4" t="s">
        <v>1170</v>
      </c>
      <c r="E46" s="4" t="s">
        <v>869</v>
      </c>
      <c r="F46" s="7" t="n">
        <v>20896</v>
      </c>
      <c r="G46" s="7" t="n">
        <v>404190</v>
      </c>
    </row>
    <row r="47" customFormat="false" ht="15" hidden="false" customHeight="false" outlineLevel="0" collapsed="false">
      <c r="B47" s="5" t="n">
        <v>41</v>
      </c>
      <c r="C47" s="0" t="s">
        <v>1113</v>
      </c>
      <c r="D47" s="0" t="s">
        <v>1171</v>
      </c>
      <c r="E47" s="0" t="s">
        <v>1172</v>
      </c>
      <c r="F47" s="3" t="n">
        <v>63345</v>
      </c>
      <c r="G47" s="3" t="n">
        <v>1152303</v>
      </c>
    </row>
    <row r="48" customFormat="false" ht="15" hidden="false" customHeight="false" outlineLevel="0" collapsed="false">
      <c r="B48" s="5" t="n">
        <v>41</v>
      </c>
      <c r="C48" s="0" t="s">
        <v>1113</v>
      </c>
      <c r="D48" s="0" t="s">
        <v>1173</v>
      </c>
      <c r="E48" s="0" t="s">
        <v>1174</v>
      </c>
      <c r="F48" s="3" t="n">
        <v>43814</v>
      </c>
      <c r="G48" s="3" t="n">
        <v>612489</v>
      </c>
    </row>
    <row r="49" customFormat="false" ht="15" hidden="false" customHeight="false" outlineLevel="0" collapsed="false">
      <c r="B49" s="5" t="n">
        <v>41</v>
      </c>
      <c r="C49" s="0" t="s">
        <v>1113</v>
      </c>
      <c r="D49" s="0" t="s">
        <v>1175</v>
      </c>
      <c r="E49" s="0" t="s">
        <v>1176</v>
      </c>
      <c r="F49" s="3" t="n">
        <v>71892</v>
      </c>
      <c r="G49" s="3" t="n">
        <v>1171403</v>
      </c>
    </row>
    <row r="50" customFormat="false" ht="15" hidden="false" customHeight="false" outlineLevel="0" collapsed="false">
      <c r="B50" s="6" t="n">
        <v>41</v>
      </c>
      <c r="C50" s="4" t="s">
        <v>1113</v>
      </c>
      <c r="D50" s="4" t="s">
        <v>1177</v>
      </c>
      <c r="E50" s="4" t="s">
        <v>1178</v>
      </c>
      <c r="F50" s="7" t="n">
        <v>22131</v>
      </c>
      <c r="G50" s="7" t="n">
        <v>454797</v>
      </c>
    </row>
    <row r="51" customFormat="false" ht="15" hidden="false" customHeight="false" outlineLevel="0" collapsed="false">
      <c r="B51" s="5" t="n">
        <v>41</v>
      </c>
      <c r="C51" s="0" t="s">
        <v>1113</v>
      </c>
      <c r="D51" s="0" t="s">
        <v>1179</v>
      </c>
      <c r="E51" s="0" t="s">
        <v>1180</v>
      </c>
      <c r="F51" s="3" t="n">
        <v>36938</v>
      </c>
      <c r="G51" s="3" t="n">
        <v>762223</v>
      </c>
    </row>
    <row r="52" customFormat="false" ht="15" hidden="false" customHeight="false" outlineLevel="0" collapsed="false">
      <c r="B52" s="5" t="n">
        <v>41</v>
      </c>
      <c r="C52" s="0" t="s">
        <v>1113</v>
      </c>
      <c r="D52" s="0" t="s">
        <v>1181</v>
      </c>
      <c r="E52" s="0" t="s">
        <v>1181</v>
      </c>
      <c r="F52" s="3" t="n">
        <v>21328</v>
      </c>
      <c r="G52" s="3" t="n">
        <v>711932</v>
      </c>
    </row>
    <row r="53" customFormat="false" ht="15" hidden="false" customHeight="false" outlineLevel="0" collapsed="false">
      <c r="B53" s="5" t="n">
        <v>41</v>
      </c>
      <c r="C53" s="0" t="s">
        <v>1113</v>
      </c>
      <c r="D53" s="0" t="s">
        <v>1182</v>
      </c>
      <c r="E53" s="0" t="s">
        <v>907</v>
      </c>
      <c r="F53" s="3" t="n">
        <v>25570</v>
      </c>
      <c r="G53" s="3" t="n">
        <v>1617050</v>
      </c>
    </row>
    <row r="54" customFormat="false" ht="15" hidden="false" customHeight="false" outlineLevel="0" collapsed="false">
      <c r="B54" s="6" t="n">
        <v>41</v>
      </c>
      <c r="C54" s="4" t="s">
        <v>1113</v>
      </c>
      <c r="D54" s="4" t="s">
        <v>1183</v>
      </c>
      <c r="E54" s="4" t="s">
        <v>1184</v>
      </c>
      <c r="F54" s="7" t="n">
        <v>85183</v>
      </c>
      <c r="G54" s="7" t="n">
        <v>109555</v>
      </c>
    </row>
    <row r="55" customFormat="false" ht="15" hidden="false" customHeight="false" outlineLevel="0" collapsed="false">
      <c r="B55" s="6" t="n">
        <v>41</v>
      </c>
      <c r="C55" s="4" t="s">
        <v>1113</v>
      </c>
      <c r="D55" s="4" t="s">
        <v>1185</v>
      </c>
      <c r="E55" s="4" t="s">
        <v>1152</v>
      </c>
      <c r="F55" s="7" t="n">
        <v>25320</v>
      </c>
      <c r="G55" s="7" t="n">
        <v>280449</v>
      </c>
    </row>
    <row r="56" customFormat="false" ht="15" hidden="false" customHeight="false" outlineLevel="0" collapsed="false">
      <c r="B56" s="5" t="n">
        <v>41</v>
      </c>
      <c r="C56" s="0" t="s">
        <v>1113</v>
      </c>
      <c r="D56" s="0" t="s">
        <v>1186</v>
      </c>
      <c r="E56" s="0" t="s">
        <v>1187</v>
      </c>
      <c r="F56" s="3" t="n">
        <v>71999</v>
      </c>
      <c r="G56" s="3" t="n">
        <v>1268441</v>
      </c>
    </row>
    <row r="57" customFormat="false" ht="15" hidden="false" customHeight="false" outlineLevel="0" collapsed="false">
      <c r="B57" s="5" t="n">
        <v>41</v>
      </c>
      <c r="C57" s="0" t="s">
        <v>1113</v>
      </c>
      <c r="D57" s="0" t="s">
        <v>1188</v>
      </c>
      <c r="E57" s="0" t="s">
        <v>1189</v>
      </c>
      <c r="F57" s="3" t="n">
        <v>102411</v>
      </c>
      <c r="G57" s="3" t="n">
        <v>432159</v>
      </c>
    </row>
    <row r="58" customFormat="false" ht="15" hidden="false" customHeight="false" outlineLevel="0" collapsed="false">
      <c r="B58" s="5" t="n">
        <v>42</v>
      </c>
      <c r="C58" s="0" t="s">
        <v>1113</v>
      </c>
      <c r="D58" s="0" t="s">
        <v>1190</v>
      </c>
      <c r="E58" s="0" t="s">
        <v>807</v>
      </c>
      <c r="F58" s="0" t="n">
        <v>147</v>
      </c>
      <c r="G58" s="3" t="n">
        <v>876877</v>
      </c>
      <c r="H58" s="3" t="n">
        <f aca="false">SUM(F58:F60)</f>
        <v>79359</v>
      </c>
      <c r="I58" s="3" t="n">
        <f aca="false">SUM(G58:G60)</f>
        <v>10554699</v>
      </c>
    </row>
    <row r="59" customFormat="false" ht="15" hidden="false" customHeight="false" outlineLevel="0" collapsed="false">
      <c r="B59" s="5" t="n">
        <v>42</v>
      </c>
      <c r="C59" s="0" t="s">
        <v>1113</v>
      </c>
      <c r="D59" s="0" t="s">
        <v>1191</v>
      </c>
      <c r="E59" s="0" t="s">
        <v>1192</v>
      </c>
      <c r="F59" s="3" t="n">
        <v>44410</v>
      </c>
      <c r="G59" s="3" t="n">
        <v>1232611</v>
      </c>
    </row>
    <row r="60" customFormat="false" ht="15" hidden="false" customHeight="false" outlineLevel="0" collapsed="false">
      <c r="B60" s="5" t="n">
        <v>42</v>
      </c>
      <c r="C60" s="0" t="s">
        <v>1113</v>
      </c>
      <c r="D60" s="0" t="s">
        <v>1193</v>
      </c>
      <c r="E60" s="0" t="s">
        <v>1194</v>
      </c>
      <c r="F60" s="3" t="n">
        <v>34802</v>
      </c>
      <c r="G60" s="3" t="n">
        <v>8445211</v>
      </c>
    </row>
    <row r="61" customFormat="false" ht="15" hidden="false" customHeight="false" outlineLevel="0" collapsed="false">
      <c r="B61" s="6" t="n">
        <v>47</v>
      </c>
      <c r="C61" s="4" t="s">
        <v>778</v>
      </c>
      <c r="D61" s="4" t="s">
        <v>1195</v>
      </c>
      <c r="E61" s="4" t="s">
        <v>1196</v>
      </c>
      <c r="F61" s="7" t="n">
        <v>213564</v>
      </c>
      <c r="G61" s="7" t="n">
        <v>422008</v>
      </c>
    </row>
    <row r="62" customFormat="false" ht="15" hidden="false" customHeight="false" outlineLevel="0" collapsed="false">
      <c r="B62" s="15" t="n">
        <v>47</v>
      </c>
      <c r="C62" s="0" t="s">
        <v>778</v>
      </c>
      <c r="D62" s="0" t="s">
        <v>1197</v>
      </c>
      <c r="E62" s="0" t="s">
        <v>1198</v>
      </c>
      <c r="F62" s="3" t="n">
        <v>55631</v>
      </c>
      <c r="G62" s="3" t="n">
        <v>1762761</v>
      </c>
    </row>
    <row r="63" customFormat="false" ht="15" hidden="false" customHeight="false" outlineLevel="0" collapsed="false">
      <c r="B63" s="15" t="n">
        <v>47</v>
      </c>
      <c r="C63" s="0" t="s">
        <v>778</v>
      </c>
      <c r="D63" s="0" t="s">
        <v>1199</v>
      </c>
      <c r="E63" s="0" t="s">
        <v>1200</v>
      </c>
      <c r="F63" s="3" t="n">
        <v>133985</v>
      </c>
      <c r="G63" s="3" t="n">
        <v>2719344</v>
      </c>
      <c r="H63" s="3" t="n">
        <f aca="false">SUM(F63:F74)</f>
        <v>1128896</v>
      </c>
      <c r="I63" s="3" t="n">
        <f aca="false">SUM(G63:G74)</f>
        <v>9884744</v>
      </c>
    </row>
    <row r="64" customFormat="false" ht="15" hidden="false" customHeight="false" outlineLevel="0" collapsed="false">
      <c r="B64" s="15" t="n">
        <v>47</v>
      </c>
      <c r="C64" s="0" t="s">
        <v>778</v>
      </c>
      <c r="D64" s="0" t="s">
        <v>1201</v>
      </c>
      <c r="E64" s="0" t="s">
        <v>1202</v>
      </c>
      <c r="F64" s="3" t="n">
        <v>53588</v>
      </c>
      <c r="G64" s="3" t="n">
        <v>494587</v>
      </c>
    </row>
    <row r="65" customFormat="false" ht="15" hidden="false" customHeight="false" outlineLevel="0" collapsed="false">
      <c r="B65" s="6" t="n">
        <v>47</v>
      </c>
      <c r="C65" s="4" t="s">
        <v>778</v>
      </c>
      <c r="D65" s="4" t="s">
        <v>1203</v>
      </c>
      <c r="E65" s="4" t="s">
        <v>750</v>
      </c>
      <c r="F65" s="7" t="n">
        <v>63827</v>
      </c>
      <c r="G65" s="7" t="n">
        <v>110436</v>
      </c>
    </row>
    <row r="66" customFormat="false" ht="15" hidden="false" customHeight="false" outlineLevel="0" collapsed="false">
      <c r="B66" s="15" t="n">
        <v>47</v>
      </c>
      <c r="C66" s="0" t="s">
        <v>778</v>
      </c>
      <c r="D66" s="0" t="s">
        <v>1204</v>
      </c>
      <c r="E66" s="0" t="s">
        <v>1205</v>
      </c>
      <c r="F66" s="3" t="n">
        <v>118218</v>
      </c>
      <c r="G66" s="3" t="n">
        <v>828093</v>
      </c>
    </row>
    <row r="67" customFormat="false" ht="15" hidden="false" customHeight="false" outlineLevel="0" collapsed="false">
      <c r="B67" s="15" t="n">
        <v>47</v>
      </c>
      <c r="C67" s="0" t="s">
        <v>778</v>
      </c>
      <c r="D67" s="0" t="s">
        <v>1206</v>
      </c>
      <c r="E67" s="0" t="s">
        <v>790</v>
      </c>
      <c r="F67" s="3" t="n">
        <v>370621</v>
      </c>
      <c r="G67" s="3" t="n">
        <v>2657762</v>
      </c>
    </row>
    <row r="68" customFormat="false" ht="15" hidden="false" customHeight="false" outlineLevel="0" collapsed="false">
      <c r="B68" s="15" t="n">
        <v>47</v>
      </c>
      <c r="C68" s="0" t="s">
        <v>510</v>
      </c>
      <c r="D68" s="0" t="s">
        <v>1207</v>
      </c>
      <c r="E68" s="0" t="s">
        <v>1208</v>
      </c>
      <c r="F68" s="3" t="n">
        <v>126049</v>
      </c>
      <c r="G68" s="3" t="n">
        <v>530879</v>
      </c>
    </row>
    <row r="69" customFormat="false" ht="15" hidden="false" customHeight="false" outlineLevel="0" collapsed="false">
      <c r="B69" s="15" t="n">
        <v>47</v>
      </c>
      <c r="C69" s="0" t="s">
        <v>510</v>
      </c>
      <c r="D69" s="0" t="s">
        <v>1209</v>
      </c>
      <c r="E69" s="0" t="s">
        <v>1210</v>
      </c>
      <c r="F69" s="3" t="n">
        <v>16873</v>
      </c>
      <c r="G69" s="3" t="n">
        <v>212813</v>
      </c>
    </row>
    <row r="70" customFormat="false" ht="15" hidden="false" customHeight="false" outlineLevel="0" collapsed="false">
      <c r="B70" s="15" t="n">
        <v>47</v>
      </c>
      <c r="C70" s="0" t="s">
        <v>510</v>
      </c>
      <c r="D70" s="0" t="s">
        <v>1211</v>
      </c>
      <c r="E70" s="0" t="s">
        <v>1212</v>
      </c>
      <c r="F70" s="3" t="n">
        <v>42226</v>
      </c>
      <c r="G70" s="3" t="n">
        <v>295095</v>
      </c>
    </row>
    <row r="71" customFormat="false" ht="15" hidden="false" customHeight="false" outlineLevel="0" collapsed="false">
      <c r="B71" s="6" t="n">
        <v>47</v>
      </c>
      <c r="C71" s="4" t="s">
        <v>1113</v>
      </c>
      <c r="D71" s="4" t="s">
        <v>1213</v>
      </c>
      <c r="E71" s="4" t="s">
        <v>1214</v>
      </c>
      <c r="F71" s="7" t="n">
        <v>15734</v>
      </c>
      <c r="G71" s="7" t="n">
        <v>161533</v>
      </c>
    </row>
    <row r="72" customFormat="false" ht="15" hidden="false" customHeight="false" outlineLevel="0" collapsed="false">
      <c r="B72" s="15" t="n">
        <v>47</v>
      </c>
      <c r="C72" s="0" t="s">
        <v>1113</v>
      </c>
      <c r="D72" s="0" t="s">
        <v>1215</v>
      </c>
      <c r="E72" s="0" t="s">
        <v>876</v>
      </c>
      <c r="F72" s="3" t="n">
        <v>16076</v>
      </c>
      <c r="G72" s="3" t="n">
        <v>288781</v>
      </c>
    </row>
    <row r="73" customFormat="false" ht="15" hidden="false" customHeight="false" outlineLevel="0" collapsed="false">
      <c r="B73" s="15" t="n">
        <v>48</v>
      </c>
      <c r="C73" s="0" t="s">
        <v>1103</v>
      </c>
      <c r="D73" s="0" t="s">
        <v>1216</v>
      </c>
      <c r="E73" s="0" t="s">
        <v>1217</v>
      </c>
      <c r="F73" s="3" t="n">
        <v>99633</v>
      </c>
      <c r="G73" s="3" t="n">
        <v>1055259</v>
      </c>
      <c r="H73" s="3" t="n">
        <f aca="false">SUM(F73:F81)</f>
        <v>1035180</v>
      </c>
      <c r="I73" s="3" t="n">
        <f aca="false">SUM(G73:G81)</f>
        <v>12043426</v>
      </c>
    </row>
    <row r="74" customFormat="false" ht="15" hidden="false" customHeight="false" outlineLevel="0" collapsed="false">
      <c r="B74" s="15" t="n">
        <v>48</v>
      </c>
      <c r="C74" s="0" t="s">
        <v>1103</v>
      </c>
      <c r="D74" s="0" t="s">
        <v>1218</v>
      </c>
      <c r="E74" s="0" t="s">
        <v>1219</v>
      </c>
      <c r="F74" s="3" t="n">
        <v>72066</v>
      </c>
      <c r="G74" s="3" t="n">
        <v>530162</v>
      </c>
    </row>
    <row r="75" customFormat="false" ht="15" hidden="false" customHeight="false" outlineLevel="0" collapsed="false">
      <c r="B75" s="15" t="n">
        <v>48</v>
      </c>
      <c r="C75" s="0" t="s">
        <v>1103</v>
      </c>
      <c r="D75" s="0" t="s">
        <v>1220</v>
      </c>
      <c r="E75" s="0" t="s">
        <v>1221</v>
      </c>
      <c r="F75" s="3" t="n">
        <v>53219</v>
      </c>
      <c r="G75" s="3" t="n">
        <v>673307</v>
      </c>
    </row>
    <row r="76" customFormat="false" ht="15" hidden="false" customHeight="false" outlineLevel="0" collapsed="false">
      <c r="B76" s="5" t="n">
        <v>48</v>
      </c>
      <c r="C76" s="0" t="s">
        <v>1103</v>
      </c>
      <c r="D76" s="0" t="s">
        <v>1222</v>
      </c>
      <c r="E76" s="0" t="s">
        <v>1223</v>
      </c>
      <c r="F76" s="3" t="n">
        <v>155488</v>
      </c>
      <c r="G76" s="3" t="n">
        <v>1214441</v>
      </c>
    </row>
    <row r="77" customFormat="false" ht="15" hidden="false" customHeight="false" outlineLevel="0" collapsed="false">
      <c r="B77" s="15" t="n">
        <v>48</v>
      </c>
      <c r="C77" s="0" t="s">
        <v>1103</v>
      </c>
      <c r="D77" s="0" t="s">
        <v>1224</v>
      </c>
      <c r="E77" s="0" t="s">
        <v>1225</v>
      </c>
      <c r="F77" s="3" t="n">
        <v>136351</v>
      </c>
      <c r="G77" s="3" t="n">
        <v>874006</v>
      </c>
    </row>
    <row r="78" customFormat="false" ht="15" hidden="false" customHeight="false" outlineLevel="0" collapsed="false">
      <c r="B78" s="15" t="n">
        <v>48</v>
      </c>
      <c r="C78" s="0" t="s">
        <v>1103</v>
      </c>
      <c r="D78" s="0" t="s">
        <v>1226</v>
      </c>
      <c r="E78" s="0" t="s">
        <v>1227</v>
      </c>
      <c r="F78" s="3" t="n">
        <v>22524</v>
      </c>
      <c r="G78" s="3" t="n">
        <v>1448188</v>
      </c>
    </row>
    <row r="79" customFormat="false" ht="15" hidden="false" customHeight="false" outlineLevel="0" collapsed="false">
      <c r="B79" s="15" t="n">
        <v>48</v>
      </c>
      <c r="C79" s="0" t="s">
        <v>778</v>
      </c>
      <c r="D79" s="0" t="s">
        <v>1228</v>
      </c>
      <c r="E79" s="0" t="s">
        <v>1229</v>
      </c>
      <c r="F79" s="3" t="n">
        <v>51524</v>
      </c>
      <c r="G79" s="3" t="n">
        <v>581347</v>
      </c>
    </row>
    <row r="80" customFormat="false" ht="15" hidden="false" customHeight="false" outlineLevel="0" collapsed="false">
      <c r="B80" s="15" t="n">
        <v>48</v>
      </c>
      <c r="C80" s="0" t="s">
        <v>778</v>
      </c>
      <c r="D80" s="0" t="s">
        <v>1230</v>
      </c>
      <c r="E80" s="0" t="s">
        <v>1231</v>
      </c>
      <c r="F80" s="3" t="n">
        <v>37623</v>
      </c>
      <c r="G80" s="3" t="n">
        <v>483518</v>
      </c>
    </row>
    <row r="81" customFormat="false" ht="15" hidden="false" customHeight="false" outlineLevel="0" collapsed="false">
      <c r="B81" s="15" t="n">
        <v>48</v>
      </c>
      <c r="C81" s="0" t="s">
        <v>1111</v>
      </c>
      <c r="D81" s="0" t="s">
        <v>1110</v>
      </c>
      <c r="F81" s="3" t="n">
        <v>406752</v>
      </c>
      <c r="G81" s="3" t="n">
        <v>5183198</v>
      </c>
    </row>
    <row r="82" customFormat="false" ht="15" hidden="false" customHeight="false" outlineLevel="0" collapsed="false">
      <c r="B82" s="5" t="n">
        <v>49</v>
      </c>
      <c r="C82" s="0" t="s">
        <v>1103</v>
      </c>
      <c r="D82" s="0" t="s">
        <v>781</v>
      </c>
      <c r="E82" s="0" t="s">
        <v>1232</v>
      </c>
      <c r="F82" s="3" t="n">
        <v>165321</v>
      </c>
      <c r="G82" s="3" t="n">
        <v>3308876</v>
      </c>
      <c r="H82" s="3" t="n">
        <f aca="false">SUM(F82:F87)</f>
        <v>670125</v>
      </c>
      <c r="I82" s="3" t="n">
        <f aca="false">SUM(G82:G87)</f>
        <v>13121909</v>
      </c>
    </row>
    <row r="83" customFormat="false" ht="15" hidden="false" customHeight="false" outlineLevel="0" collapsed="false">
      <c r="B83" s="15" t="n">
        <v>49</v>
      </c>
      <c r="C83" s="0" t="s">
        <v>1103</v>
      </c>
      <c r="D83" s="0" t="s">
        <v>1233</v>
      </c>
      <c r="E83" s="0" t="s">
        <v>782</v>
      </c>
      <c r="F83" s="3" t="n">
        <v>88199</v>
      </c>
      <c r="G83" s="3" t="n">
        <v>992595</v>
      </c>
    </row>
    <row r="84" customFormat="false" ht="15" hidden="false" customHeight="false" outlineLevel="0" collapsed="false">
      <c r="B84" s="5" t="n">
        <v>49</v>
      </c>
      <c r="C84" s="0" t="s">
        <v>1103</v>
      </c>
      <c r="D84" s="0" t="s">
        <v>1234</v>
      </c>
      <c r="E84" s="0" t="s">
        <v>1235</v>
      </c>
      <c r="F84" s="3" t="n">
        <v>78781</v>
      </c>
      <c r="G84" s="3" t="n">
        <v>1235994</v>
      </c>
      <c r="H84" s="3"/>
      <c r="I84" s="3"/>
    </row>
    <row r="85" customFormat="false" ht="15" hidden="false" customHeight="false" outlineLevel="0" collapsed="false">
      <c r="B85" s="5" t="n">
        <v>49</v>
      </c>
      <c r="C85" s="0" t="s">
        <v>1103</v>
      </c>
      <c r="D85" s="0" t="s">
        <v>1236</v>
      </c>
      <c r="E85" s="0" t="s">
        <v>1237</v>
      </c>
      <c r="F85" s="3" t="n">
        <v>29801</v>
      </c>
      <c r="G85" s="3" t="n">
        <v>1101593</v>
      </c>
    </row>
    <row r="86" customFormat="false" ht="15" hidden="false" customHeight="false" outlineLevel="0" collapsed="false">
      <c r="B86" s="5" t="n">
        <v>49</v>
      </c>
      <c r="C86" s="0" t="s">
        <v>1103</v>
      </c>
      <c r="D86" s="0" t="s">
        <v>1238</v>
      </c>
      <c r="E86" s="0" t="s">
        <v>1239</v>
      </c>
      <c r="F86" s="3" t="n">
        <v>133007</v>
      </c>
      <c r="G86" s="3" t="n">
        <v>3194537</v>
      </c>
    </row>
    <row r="87" customFormat="false" ht="15" hidden="false" customHeight="false" outlineLevel="0" collapsed="false">
      <c r="B87" s="5" t="n">
        <v>49</v>
      </c>
      <c r="C87" s="0" t="s">
        <v>1115</v>
      </c>
      <c r="D87" s="0" t="s">
        <v>1114</v>
      </c>
      <c r="F87" s="3" t="n">
        <v>175016</v>
      </c>
      <c r="G87" s="3" t="n">
        <v>3288314</v>
      </c>
    </row>
    <row r="88" customFormat="false" ht="15" hidden="false" customHeight="false" outlineLevel="0" collapsed="false">
      <c r="B88" s="5" t="n">
        <v>61</v>
      </c>
      <c r="C88" s="0" t="s">
        <v>1103</v>
      </c>
      <c r="D88" s="0" t="s">
        <v>1240</v>
      </c>
      <c r="E88" s="0" t="s">
        <v>2</v>
      </c>
      <c r="F88" s="3" t="n">
        <v>102602</v>
      </c>
      <c r="G88" s="3" t="n">
        <v>367828</v>
      </c>
      <c r="H88" s="3" t="n">
        <f aca="false">SUM(F88:F107)</f>
        <v>1824347</v>
      </c>
      <c r="I88" s="3" t="n">
        <f aca="false">SUM(G88:G107)</f>
        <v>10386225</v>
      </c>
    </row>
    <row r="89" customFormat="false" ht="15" hidden="false" customHeight="false" outlineLevel="0" collapsed="false">
      <c r="B89" s="5" t="n">
        <v>61</v>
      </c>
      <c r="C89" s="0" t="s">
        <v>1103</v>
      </c>
      <c r="D89" s="0" t="s">
        <v>1241</v>
      </c>
      <c r="E89" s="0" t="s">
        <v>1229</v>
      </c>
      <c r="F89" s="3" t="n">
        <v>224686</v>
      </c>
      <c r="G89" s="3" t="n">
        <v>509108</v>
      </c>
    </row>
    <row r="90" customFormat="false" ht="15" hidden="false" customHeight="false" outlineLevel="0" collapsed="false">
      <c r="B90" s="5" t="n">
        <v>61</v>
      </c>
      <c r="C90" s="0" t="s">
        <v>1103</v>
      </c>
      <c r="D90" s="0" t="s">
        <v>1242</v>
      </c>
      <c r="E90" s="0" t="s">
        <v>1243</v>
      </c>
      <c r="F90" s="3" t="n">
        <v>143440</v>
      </c>
      <c r="G90" s="3" t="n">
        <v>318951</v>
      </c>
    </row>
    <row r="91" customFormat="false" ht="15" hidden="false" customHeight="false" outlineLevel="0" collapsed="false">
      <c r="B91" s="5" t="n">
        <v>61</v>
      </c>
      <c r="C91" s="0" t="s">
        <v>1103</v>
      </c>
      <c r="D91" s="0" t="s">
        <v>1244</v>
      </c>
      <c r="E91" s="0" t="s">
        <v>1125</v>
      </c>
      <c r="F91" s="3" t="n">
        <v>89680</v>
      </c>
      <c r="G91" s="3" t="n">
        <v>333642</v>
      </c>
    </row>
    <row r="92" customFormat="false" ht="15" hidden="false" customHeight="false" outlineLevel="0" collapsed="false">
      <c r="B92" s="5" t="n">
        <v>61</v>
      </c>
      <c r="C92" s="0" t="s">
        <v>1103</v>
      </c>
      <c r="D92" s="0" t="s">
        <v>1245</v>
      </c>
      <c r="E92" s="0" t="s">
        <v>1246</v>
      </c>
      <c r="F92" s="3" t="n">
        <v>94078</v>
      </c>
      <c r="G92" s="3" t="n">
        <v>551266</v>
      </c>
    </row>
    <row r="93" customFormat="false" ht="15" hidden="false" customHeight="false" outlineLevel="0" collapsed="false">
      <c r="B93" s="5" t="n">
        <v>61</v>
      </c>
      <c r="C93" s="0" t="s">
        <v>1103</v>
      </c>
      <c r="D93" s="0" t="s">
        <v>1247</v>
      </c>
      <c r="E93" s="0" t="s">
        <v>1248</v>
      </c>
      <c r="F93" s="3" t="n">
        <v>203013</v>
      </c>
      <c r="G93" s="3" t="n">
        <v>638645</v>
      </c>
    </row>
    <row r="94" customFormat="false" ht="15" hidden="false" customHeight="false" outlineLevel="0" collapsed="false">
      <c r="B94" s="5" t="n">
        <v>61</v>
      </c>
      <c r="C94" s="0" t="s">
        <v>1103</v>
      </c>
      <c r="D94" s="0" t="s">
        <v>1249</v>
      </c>
      <c r="E94" s="0" t="s">
        <v>1250</v>
      </c>
      <c r="F94" s="3" t="n">
        <v>89651</v>
      </c>
      <c r="G94" s="3" t="n">
        <v>681055</v>
      </c>
    </row>
    <row r="95" customFormat="false" ht="15" hidden="false" customHeight="false" outlineLevel="0" collapsed="false">
      <c r="B95" s="5" t="n">
        <v>61</v>
      </c>
      <c r="C95" s="0" t="s">
        <v>1103</v>
      </c>
      <c r="D95" s="0" t="s">
        <v>1251</v>
      </c>
      <c r="E95" s="0" t="s">
        <v>1252</v>
      </c>
      <c r="F95" s="3" t="n">
        <v>76748</v>
      </c>
      <c r="G95" s="3" t="n">
        <v>432310</v>
      </c>
    </row>
    <row r="96" customFormat="false" ht="15" hidden="false" customHeight="false" outlineLevel="0" collapsed="false">
      <c r="B96" s="15" t="n">
        <v>61</v>
      </c>
      <c r="C96" s="12" t="s">
        <v>1103</v>
      </c>
      <c r="D96" s="12" t="s">
        <v>1206</v>
      </c>
      <c r="E96" s="12" t="s">
        <v>1092</v>
      </c>
      <c r="F96" s="14" t="n">
        <v>243943</v>
      </c>
      <c r="G96" s="14" t="n">
        <v>273964</v>
      </c>
    </row>
    <row r="97" customFormat="false" ht="15" hidden="false" customHeight="false" outlineLevel="0" collapsed="false">
      <c r="B97" s="6" t="n">
        <v>61</v>
      </c>
      <c r="C97" s="4" t="s">
        <v>1103</v>
      </c>
      <c r="D97" s="4" t="s">
        <v>1253</v>
      </c>
      <c r="E97" s="4" t="s">
        <v>1254</v>
      </c>
      <c r="F97" s="7" t="n">
        <v>21571</v>
      </c>
      <c r="G97" s="7" t="n">
        <v>127205</v>
      </c>
    </row>
    <row r="98" customFormat="false" ht="15" hidden="false" customHeight="false" outlineLevel="0" collapsed="false">
      <c r="B98" s="5" t="n">
        <v>61</v>
      </c>
      <c r="C98" s="0" t="s">
        <v>510</v>
      </c>
      <c r="D98" s="0" t="s">
        <v>1255</v>
      </c>
      <c r="E98" s="0" t="s">
        <v>1256</v>
      </c>
      <c r="F98" s="3" t="n">
        <v>75176</v>
      </c>
      <c r="G98" s="3" t="n">
        <v>284992</v>
      </c>
    </row>
    <row r="99" customFormat="false" ht="15" hidden="false" customHeight="false" outlineLevel="0" collapsed="false">
      <c r="B99" s="6" t="n">
        <v>61</v>
      </c>
      <c r="C99" s="4" t="s">
        <v>510</v>
      </c>
      <c r="D99" s="4" t="s">
        <v>1257</v>
      </c>
      <c r="E99" s="4" t="s">
        <v>1258</v>
      </c>
      <c r="F99" s="7" t="n">
        <v>108494</v>
      </c>
      <c r="G99" s="7" t="n">
        <v>94271</v>
      </c>
      <c r="H99" s="3"/>
      <c r="I99" s="3"/>
    </row>
    <row r="100" customFormat="false" ht="15" hidden="false" customHeight="false" outlineLevel="0" collapsed="false">
      <c r="B100" s="5" t="n">
        <v>61</v>
      </c>
      <c r="C100" s="0" t="s">
        <v>510</v>
      </c>
      <c r="D100" s="0" t="s">
        <v>1259</v>
      </c>
      <c r="E100" s="0" t="s">
        <v>1260</v>
      </c>
      <c r="F100" s="3" t="n">
        <v>37063</v>
      </c>
      <c r="G100" s="3" t="n">
        <v>1950482</v>
      </c>
      <c r="H100" s="3"/>
      <c r="I100" s="3"/>
    </row>
    <row r="101" customFormat="false" ht="15" hidden="false" customHeight="false" outlineLevel="0" collapsed="false">
      <c r="B101" s="5" t="n">
        <v>61</v>
      </c>
      <c r="C101" s="0" t="s">
        <v>510</v>
      </c>
      <c r="D101" s="0" t="s">
        <v>1261</v>
      </c>
      <c r="E101" s="0" t="s">
        <v>1262</v>
      </c>
      <c r="F101" s="3" t="n">
        <v>40580</v>
      </c>
      <c r="G101" s="3" t="n">
        <v>687806</v>
      </c>
    </row>
    <row r="102" customFormat="false" ht="15" hidden="false" customHeight="false" outlineLevel="0" collapsed="false">
      <c r="B102" s="5" t="n">
        <v>61</v>
      </c>
      <c r="C102" s="0" t="s">
        <v>510</v>
      </c>
      <c r="D102" s="0" t="s">
        <v>1263</v>
      </c>
      <c r="E102" s="0" t="s">
        <v>1264</v>
      </c>
      <c r="F102" s="3" t="n">
        <v>31842</v>
      </c>
      <c r="G102" s="3" t="n">
        <v>889492</v>
      </c>
    </row>
    <row r="103" customFormat="false" ht="15" hidden="false" customHeight="false" outlineLevel="0" collapsed="false">
      <c r="B103" s="5" t="n">
        <v>61</v>
      </c>
      <c r="C103" s="0" t="s">
        <v>510</v>
      </c>
      <c r="D103" s="0" t="s">
        <v>1265</v>
      </c>
      <c r="E103" s="0" t="s">
        <v>1266</v>
      </c>
      <c r="F103" s="3" t="n">
        <v>48584</v>
      </c>
      <c r="G103" s="3" t="n">
        <v>767714</v>
      </c>
    </row>
    <row r="104" customFormat="false" ht="15" hidden="false" customHeight="false" outlineLevel="0" collapsed="false">
      <c r="B104" s="5" t="n">
        <v>61</v>
      </c>
      <c r="C104" s="0" t="s">
        <v>510</v>
      </c>
      <c r="D104" s="0" t="s">
        <v>1124</v>
      </c>
      <c r="E104" s="0" t="s">
        <v>1267</v>
      </c>
      <c r="F104" s="3" t="n">
        <v>18430</v>
      </c>
      <c r="G104" s="3" t="n">
        <v>364183</v>
      </c>
    </row>
    <row r="105" customFormat="false" ht="15" hidden="false" customHeight="false" outlineLevel="0" collapsed="false">
      <c r="B105" s="5" t="n">
        <v>61</v>
      </c>
      <c r="C105" s="0" t="s">
        <v>510</v>
      </c>
      <c r="D105" s="0" t="s">
        <v>1268</v>
      </c>
      <c r="E105" s="0" t="s">
        <v>1269</v>
      </c>
      <c r="F105" s="3" t="n">
        <v>132297</v>
      </c>
      <c r="G105" s="3" t="n">
        <v>155332</v>
      </c>
    </row>
    <row r="106" customFormat="false" ht="15" hidden="false" customHeight="false" outlineLevel="0" collapsed="false">
      <c r="B106" s="5" t="n">
        <v>61</v>
      </c>
      <c r="C106" s="0" t="s">
        <v>510</v>
      </c>
      <c r="D106" s="0" t="s">
        <v>1270</v>
      </c>
      <c r="E106" s="0" t="s">
        <v>1271</v>
      </c>
      <c r="F106" s="3" t="n">
        <v>30296</v>
      </c>
      <c r="G106" s="3" t="n">
        <v>955048</v>
      </c>
    </row>
    <row r="107" customFormat="false" ht="15" hidden="false" customHeight="false" outlineLevel="0" collapsed="false">
      <c r="B107" s="6" t="n">
        <v>61</v>
      </c>
      <c r="C107" s="4" t="s">
        <v>1109</v>
      </c>
      <c r="D107" s="4" t="s">
        <v>1108</v>
      </c>
      <c r="E107" s="4"/>
      <c r="F107" s="7" t="n">
        <v>12173</v>
      </c>
      <c r="G107" s="7" t="n">
        <v>2931</v>
      </c>
    </row>
    <row r="108" customFormat="false" ht="15" hidden="false" customHeight="false" outlineLevel="0" collapsed="false">
      <c r="B108" s="5" t="n">
        <v>62</v>
      </c>
      <c r="C108" s="0" t="s">
        <v>1103</v>
      </c>
      <c r="D108" s="0" t="s">
        <v>1272</v>
      </c>
      <c r="E108" s="0" t="s">
        <v>1273</v>
      </c>
      <c r="F108" s="3" t="n">
        <v>148827</v>
      </c>
      <c r="G108" s="3" t="n">
        <v>1738929</v>
      </c>
      <c r="H108" s="3" t="n">
        <f aca="false">SUM(F108:F111)</f>
        <v>197013</v>
      </c>
      <c r="I108" s="3" t="n">
        <f aca="false">SUM(G108:G111)</f>
        <v>10892751</v>
      </c>
    </row>
    <row r="109" customFormat="false" ht="15" hidden="false" customHeight="false" outlineLevel="0" collapsed="false">
      <c r="B109" s="5" t="n">
        <v>62</v>
      </c>
      <c r="C109" s="0" t="s">
        <v>510</v>
      </c>
      <c r="D109" s="0" t="s">
        <v>1274</v>
      </c>
      <c r="E109" s="0" t="s">
        <v>1275</v>
      </c>
      <c r="F109" s="3" t="n">
        <v>16387</v>
      </c>
      <c r="G109" s="3" t="n">
        <v>851406</v>
      </c>
    </row>
    <row r="110" customFormat="false" ht="15" hidden="false" customHeight="false" outlineLevel="0" collapsed="false">
      <c r="B110" s="5" t="n">
        <v>62</v>
      </c>
      <c r="C110" s="0" t="s">
        <v>510</v>
      </c>
      <c r="D110" s="0" t="s">
        <v>1276</v>
      </c>
      <c r="E110" s="0" t="s">
        <v>1277</v>
      </c>
      <c r="F110" s="3" t="n">
        <v>15403</v>
      </c>
      <c r="G110" s="3" t="n">
        <v>6604835</v>
      </c>
    </row>
    <row r="111" customFormat="false" ht="15" hidden="false" customHeight="false" outlineLevel="0" collapsed="false">
      <c r="B111" s="5" t="n">
        <v>62</v>
      </c>
      <c r="C111" s="0" t="s">
        <v>510</v>
      </c>
      <c r="D111" s="0" t="s">
        <v>1278</v>
      </c>
      <c r="E111" s="0" t="s">
        <v>1279</v>
      </c>
      <c r="F111" s="3" t="n">
        <v>16396</v>
      </c>
      <c r="G111" s="3" t="n">
        <v>1697581</v>
      </c>
    </row>
    <row r="112" customFormat="false" ht="15" hidden="false" customHeight="false" outlineLevel="0" collapsed="false">
      <c r="B112" s="5" t="n">
        <v>63</v>
      </c>
      <c r="C112" s="0" t="s">
        <v>1103</v>
      </c>
      <c r="D112" s="0" t="s">
        <v>1280</v>
      </c>
      <c r="E112" s="0" t="s">
        <v>1281</v>
      </c>
      <c r="F112" s="3" t="n">
        <v>307571</v>
      </c>
      <c r="G112" s="3" t="n">
        <v>15625084</v>
      </c>
      <c r="H112" s="3" t="n">
        <f aca="false">SUM(F112:F113)</f>
        <v>307774</v>
      </c>
      <c r="I112" s="3" t="n">
        <f aca="false">SUM(G112:G113)</f>
        <v>18515235</v>
      </c>
    </row>
    <row r="113" customFormat="false" ht="15" hidden="false" customHeight="false" outlineLevel="0" collapsed="false">
      <c r="B113" s="5" t="n">
        <v>63</v>
      </c>
      <c r="C113" s="0" t="s">
        <v>1103</v>
      </c>
      <c r="D113" s="0" t="s">
        <v>1282</v>
      </c>
      <c r="E113" s="0" t="s">
        <v>1283</v>
      </c>
      <c r="F113" s="0" t="n">
        <v>203</v>
      </c>
      <c r="G113" s="3" t="n">
        <v>2890151</v>
      </c>
    </row>
    <row r="116" customFormat="false" ht="18.75" hidden="false" customHeight="false" outlineLevel="0" collapsed="false">
      <c r="A116" s="2" t="s">
        <v>27</v>
      </c>
      <c r="B116" s="2" t="s">
        <v>13</v>
      </c>
      <c r="C116" s="2" t="s">
        <v>159</v>
      </c>
      <c r="D116" s="2" t="s">
        <v>160</v>
      </c>
      <c r="E116" s="2" t="s">
        <v>13</v>
      </c>
      <c r="F116" s="2" t="s">
        <v>15</v>
      </c>
      <c r="G116" s="2" t="s">
        <v>161</v>
      </c>
      <c r="H116" s="2" t="s">
        <v>2</v>
      </c>
      <c r="I116" s="2" t="s">
        <v>162</v>
      </c>
      <c r="J116" s="11" t="n">
        <v>1000000</v>
      </c>
      <c r="K116" s="2" t="s">
        <v>163</v>
      </c>
      <c r="L116" s="2" t="s">
        <v>164</v>
      </c>
    </row>
    <row r="117" customFormat="false" ht="15" hidden="false" customHeight="false" outlineLevel="0" collapsed="false">
      <c r="A117" s="5" t="n">
        <v>39</v>
      </c>
      <c r="B117" s="0" t="s">
        <v>1107</v>
      </c>
      <c r="C117" s="22" t="n">
        <v>1</v>
      </c>
      <c r="D117" s="0" t="s">
        <v>1284</v>
      </c>
      <c r="E117" s="0" t="s">
        <v>724</v>
      </c>
      <c r="F117" s="3" t="n">
        <v>2278691</v>
      </c>
      <c r="G117" s="0" t="n">
        <v>67</v>
      </c>
      <c r="H117" s="0" t="n">
        <v>2748</v>
      </c>
      <c r="I117" s="12" t="n">
        <f aca="false">G117*H117</f>
        <v>184116</v>
      </c>
      <c r="J117" s="14" t="n">
        <f aca="false">(I117/$J$116*10000)+7000</f>
        <v>8841.16</v>
      </c>
      <c r="K117" s="12" t="n">
        <v>2010</v>
      </c>
      <c r="L117" s="3" t="n">
        <f aca="false">SUM(I117:I127)</f>
        <v>750204</v>
      </c>
    </row>
    <row r="118" customFormat="false" ht="15" hidden="false" customHeight="false" outlineLevel="0" collapsed="false">
      <c r="A118" s="5" t="n">
        <v>39</v>
      </c>
      <c r="B118" s="0" t="s">
        <v>1107</v>
      </c>
      <c r="C118" s="22" t="n">
        <v>2</v>
      </c>
      <c r="D118" s="0" t="s">
        <v>1285</v>
      </c>
      <c r="E118" s="0" t="s">
        <v>1132</v>
      </c>
      <c r="F118" s="3" t="n">
        <v>1607734</v>
      </c>
      <c r="G118" s="0" t="n">
        <v>56</v>
      </c>
      <c r="H118" s="0" t="n">
        <v>2748</v>
      </c>
      <c r="I118" s="12" t="n">
        <f aca="false">G118*H118</f>
        <v>153888</v>
      </c>
      <c r="J118" s="14" t="n">
        <f aca="false">(I118/$J$116*10000)+7000</f>
        <v>8538.88</v>
      </c>
      <c r="K118" s="12" t="n">
        <v>2010</v>
      </c>
    </row>
    <row r="119" customFormat="false" ht="15" hidden="false" customHeight="false" outlineLevel="0" collapsed="false">
      <c r="A119" s="5" t="n">
        <v>39</v>
      </c>
      <c r="B119" s="0" t="s">
        <v>1107</v>
      </c>
      <c r="C119" s="22" t="n">
        <v>4</v>
      </c>
      <c r="D119" s="0" t="s">
        <v>1286</v>
      </c>
      <c r="E119" s="0" t="s">
        <v>1136</v>
      </c>
      <c r="F119" s="3" t="n">
        <v>270875</v>
      </c>
      <c r="G119" s="0" t="n">
        <v>22</v>
      </c>
      <c r="H119" s="0" t="n">
        <v>2748</v>
      </c>
      <c r="I119" s="12" t="n">
        <f aca="false">G119*H119</f>
        <v>60456</v>
      </c>
      <c r="J119" s="14" t="n">
        <f aca="false">(I119/$J$116*10000)+7000</f>
        <v>7604.56</v>
      </c>
      <c r="K119" s="12" t="n">
        <v>2010</v>
      </c>
    </row>
    <row r="120" customFormat="false" ht="15" hidden="false" customHeight="false" outlineLevel="0" collapsed="false">
      <c r="A120" s="5" t="n">
        <v>39</v>
      </c>
      <c r="B120" s="0" t="s">
        <v>1107</v>
      </c>
      <c r="C120" s="22" t="n">
        <v>6</v>
      </c>
      <c r="D120" s="0" t="s">
        <v>1287</v>
      </c>
      <c r="E120" s="0" t="s">
        <v>724</v>
      </c>
      <c r="F120" s="3" t="n">
        <v>230839</v>
      </c>
      <c r="G120" s="0" t="n">
        <v>20</v>
      </c>
      <c r="H120" s="0" t="n">
        <v>2748</v>
      </c>
      <c r="I120" s="12" t="n">
        <f aca="false">G120*H120</f>
        <v>54960</v>
      </c>
      <c r="J120" s="14" t="n">
        <f aca="false">(I120/$J$116*10000)+7000</f>
        <v>7549.6</v>
      </c>
      <c r="K120" s="12" t="n">
        <v>2010</v>
      </c>
    </row>
    <row r="121" customFormat="false" ht="15" hidden="false" customHeight="false" outlineLevel="0" collapsed="false">
      <c r="A121" s="5" t="n">
        <v>39</v>
      </c>
      <c r="B121" s="0" t="s">
        <v>1107</v>
      </c>
      <c r="C121" s="22" t="n">
        <v>7</v>
      </c>
      <c r="D121" s="0" t="s">
        <v>1288</v>
      </c>
      <c r="E121" s="0" t="s">
        <v>64</v>
      </c>
      <c r="F121" s="3" t="n">
        <v>217553</v>
      </c>
      <c r="G121" s="0" t="n">
        <v>20</v>
      </c>
      <c r="H121" s="0" t="n">
        <v>2748</v>
      </c>
      <c r="I121" s="12" t="n">
        <f aca="false">G121*H121</f>
        <v>54960</v>
      </c>
      <c r="J121" s="14" t="n">
        <f aca="false">(I121/$J$116*10000)+7000</f>
        <v>7549.6</v>
      </c>
      <c r="K121" s="12" t="n">
        <v>2010</v>
      </c>
    </row>
    <row r="122" customFormat="false" ht="15" hidden="false" customHeight="false" outlineLevel="0" collapsed="false">
      <c r="A122" s="5" t="n">
        <v>39</v>
      </c>
      <c r="B122" s="0" t="s">
        <v>1107</v>
      </c>
      <c r="C122" s="22" t="n">
        <v>8</v>
      </c>
      <c r="D122" s="0" t="s">
        <v>1289</v>
      </c>
      <c r="E122" s="0" t="s">
        <v>64</v>
      </c>
      <c r="F122" s="3" t="n">
        <v>206682</v>
      </c>
      <c r="G122" s="0" t="n">
        <v>19</v>
      </c>
      <c r="H122" s="0" t="n">
        <v>2748</v>
      </c>
      <c r="I122" s="12" t="n">
        <f aca="false">G122*H122</f>
        <v>52212</v>
      </c>
      <c r="J122" s="14" t="n">
        <f aca="false">(I122/$J$116*10000)+7000</f>
        <v>7522.12</v>
      </c>
      <c r="K122" s="12" t="n">
        <v>2010</v>
      </c>
    </row>
    <row r="123" customFormat="false" ht="15" hidden="false" customHeight="false" outlineLevel="0" collapsed="false">
      <c r="A123" s="5" t="n">
        <v>39</v>
      </c>
      <c r="B123" s="0" t="s">
        <v>1107</v>
      </c>
      <c r="C123" s="22" t="n">
        <v>11</v>
      </c>
      <c r="D123" s="0" t="s">
        <v>1290</v>
      </c>
      <c r="E123" s="0" t="s">
        <v>1118</v>
      </c>
      <c r="F123" s="3" t="n">
        <v>154035</v>
      </c>
      <c r="G123" s="0" t="n">
        <v>17</v>
      </c>
      <c r="H123" s="0" t="n">
        <v>2748</v>
      </c>
      <c r="I123" s="12" t="n">
        <f aca="false">G123*H123</f>
        <v>46716</v>
      </c>
      <c r="J123" s="14" t="n">
        <f aca="false">(I123/$J$116*10000)+7000</f>
        <v>7467.16</v>
      </c>
      <c r="K123" s="12" t="n">
        <v>2010</v>
      </c>
    </row>
    <row r="124" customFormat="false" ht="15" hidden="false" customHeight="false" outlineLevel="0" collapsed="false">
      <c r="A124" s="5" t="n">
        <v>39</v>
      </c>
      <c r="B124" s="0" t="s">
        <v>1107</v>
      </c>
      <c r="C124" s="22" t="n">
        <v>12</v>
      </c>
      <c r="D124" s="0" t="s">
        <v>1291</v>
      </c>
      <c r="E124" s="0" t="s">
        <v>1125</v>
      </c>
      <c r="F124" s="3" t="n">
        <v>150827</v>
      </c>
      <c r="G124" s="0" t="n">
        <v>16</v>
      </c>
      <c r="H124" s="0" t="n">
        <v>2748</v>
      </c>
      <c r="I124" s="12" t="n">
        <f aca="false">G124*H124</f>
        <v>43968</v>
      </c>
      <c r="J124" s="14" t="n">
        <f aca="false">(I124/$J$116*10000)+7000</f>
        <v>7439.68</v>
      </c>
      <c r="K124" s="12" t="n">
        <v>2010</v>
      </c>
    </row>
    <row r="125" customFormat="false" ht="15" hidden="false" customHeight="false" outlineLevel="0" collapsed="false">
      <c r="A125" s="5" t="n">
        <v>39</v>
      </c>
      <c r="B125" s="0" t="s">
        <v>1107</v>
      </c>
      <c r="C125" s="22" t="n">
        <v>14</v>
      </c>
      <c r="D125" s="0" t="s">
        <v>1292</v>
      </c>
      <c r="E125" s="0" t="s">
        <v>724</v>
      </c>
      <c r="F125" s="3" t="n">
        <v>133508</v>
      </c>
      <c r="G125" s="0" t="n">
        <v>15</v>
      </c>
      <c r="H125" s="0" t="n">
        <v>2748</v>
      </c>
      <c r="I125" s="12" t="n">
        <f aca="false">G125*H125</f>
        <v>41220</v>
      </c>
      <c r="J125" s="14" t="n">
        <f aca="false">(I125/$J$116*10000)+7000</f>
        <v>7412.2</v>
      </c>
      <c r="K125" s="12" t="n">
        <v>2010</v>
      </c>
    </row>
    <row r="126" customFormat="false" ht="15" hidden="false" customHeight="false" outlineLevel="0" collapsed="false">
      <c r="A126" s="5" t="n">
        <v>39</v>
      </c>
      <c r="B126" s="0" t="s">
        <v>1107</v>
      </c>
      <c r="C126" s="22" t="n">
        <v>15</v>
      </c>
      <c r="D126" s="0" t="s">
        <v>1293</v>
      </c>
      <c r="E126" s="0" t="s">
        <v>1123</v>
      </c>
      <c r="F126" s="3" t="n">
        <v>131856</v>
      </c>
      <c r="G126" s="0" t="n">
        <v>15</v>
      </c>
      <c r="H126" s="0" t="n">
        <v>2748</v>
      </c>
      <c r="I126" s="12" t="n">
        <f aca="false">G126*H126</f>
        <v>41220</v>
      </c>
      <c r="J126" s="14" t="n">
        <f aca="false">(I126/$J$116*10000)+7000</f>
        <v>7412.2</v>
      </c>
      <c r="K126" s="12" t="n">
        <v>2010</v>
      </c>
    </row>
    <row r="127" customFormat="false" ht="15" hidden="false" customHeight="false" outlineLevel="0" collapsed="false">
      <c r="A127" s="5" t="n">
        <v>39</v>
      </c>
      <c r="B127" s="0" t="s">
        <v>1107</v>
      </c>
      <c r="D127" s="0" t="s">
        <v>1119</v>
      </c>
      <c r="E127" s="0" t="s">
        <v>1120</v>
      </c>
      <c r="F127" s="3" t="n">
        <v>25124</v>
      </c>
      <c r="G127" s="0" t="n">
        <v>6</v>
      </c>
      <c r="H127" s="0" t="n">
        <v>2748</v>
      </c>
      <c r="I127" s="12" t="n">
        <f aca="false">G127*H127</f>
        <v>16488</v>
      </c>
      <c r="J127" s="14" t="n">
        <f aca="false">(I127/$J$116*10000)+7000</f>
        <v>7164.88</v>
      </c>
      <c r="K127" s="12" t="n">
        <v>2010</v>
      </c>
    </row>
    <row r="128" customFormat="false" ht="15" hidden="false" customHeight="false" outlineLevel="0" collapsed="false">
      <c r="A128" s="5" t="n">
        <v>40</v>
      </c>
      <c r="B128" s="0" t="s">
        <v>1113</v>
      </c>
      <c r="C128" s="22" t="n">
        <v>5</v>
      </c>
      <c r="D128" s="0" t="s">
        <v>1294</v>
      </c>
      <c r="E128" s="0" t="s">
        <v>1159</v>
      </c>
      <c r="F128" s="3" t="n">
        <v>600400</v>
      </c>
      <c r="G128" s="0" t="n">
        <v>34</v>
      </c>
      <c r="H128" s="0" t="n">
        <v>2674</v>
      </c>
      <c r="I128" s="12" t="n">
        <f aca="false">G128*H128</f>
        <v>90916</v>
      </c>
      <c r="J128" s="14" t="n">
        <f aca="false">(I128/$J$116*10000)+7000</f>
        <v>7909.16</v>
      </c>
      <c r="K128" s="12" t="n">
        <v>2015</v>
      </c>
      <c r="L128" s="3" t="n">
        <f aca="false">SUM(I128:I139)</f>
        <v>694322</v>
      </c>
    </row>
    <row r="129" customFormat="false" ht="15" hidden="false" customHeight="false" outlineLevel="0" collapsed="false">
      <c r="A129" s="5" t="n">
        <v>40</v>
      </c>
      <c r="B129" s="0" t="s">
        <v>1113</v>
      </c>
      <c r="C129" s="22" t="n">
        <v>6</v>
      </c>
      <c r="D129" s="0" t="s">
        <v>1295</v>
      </c>
      <c r="E129" s="0" t="s">
        <v>1161</v>
      </c>
      <c r="F129" s="3" t="n">
        <v>437400</v>
      </c>
      <c r="G129" s="0" t="n">
        <v>29</v>
      </c>
      <c r="H129" s="0" t="n">
        <v>2674</v>
      </c>
      <c r="I129" s="12" t="n">
        <f aca="false">G129*H129</f>
        <v>77546</v>
      </c>
      <c r="J129" s="14" t="n">
        <f aca="false">(I129/$J$116*10000)+7000</f>
        <v>7775.46</v>
      </c>
      <c r="K129" s="12" t="n">
        <v>2015</v>
      </c>
    </row>
    <row r="130" customFormat="false" ht="15" hidden="false" customHeight="false" outlineLevel="0" collapsed="false">
      <c r="A130" s="5" t="n">
        <v>40</v>
      </c>
      <c r="B130" s="0" t="s">
        <v>1113</v>
      </c>
      <c r="C130" s="22" t="n">
        <v>7</v>
      </c>
      <c r="D130" s="0" t="s">
        <v>1296</v>
      </c>
      <c r="E130" s="0" t="s">
        <v>1163</v>
      </c>
      <c r="F130" s="3" t="n">
        <v>436400</v>
      </c>
      <c r="G130" s="0" t="n">
        <v>29</v>
      </c>
      <c r="H130" s="0" t="n">
        <v>2674</v>
      </c>
      <c r="I130" s="12" t="n">
        <f aca="false">G130*H130</f>
        <v>77546</v>
      </c>
      <c r="J130" s="14" t="n">
        <f aca="false">(I130/$J$116*10000)+7000</f>
        <v>7775.46</v>
      </c>
      <c r="K130" s="12" t="n">
        <v>2015</v>
      </c>
    </row>
    <row r="131" customFormat="false" ht="15" hidden="false" customHeight="false" outlineLevel="0" collapsed="false">
      <c r="A131" s="5" t="n">
        <v>40</v>
      </c>
      <c r="B131" s="0" t="s">
        <v>1107</v>
      </c>
      <c r="C131" s="22" t="n">
        <v>3</v>
      </c>
      <c r="D131" s="0" t="s">
        <v>1297</v>
      </c>
      <c r="E131" s="0" t="s">
        <v>1140</v>
      </c>
      <c r="F131" s="3" t="n">
        <v>329928</v>
      </c>
      <c r="G131" s="0" t="n">
        <v>25</v>
      </c>
      <c r="H131" s="0" t="n">
        <v>2748</v>
      </c>
      <c r="I131" s="12" t="n">
        <f aca="false">G131*H131</f>
        <v>68700</v>
      </c>
      <c r="J131" s="14" t="n">
        <f aca="false">(I131/$J$116*10000)+7000</f>
        <v>7687</v>
      </c>
      <c r="K131" s="12" t="n">
        <v>2010</v>
      </c>
    </row>
    <row r="132" customFormat="false" ht="15" hidden="false" customHeight="false" outlineLevel="0" collapsed="false">
      <c r="A132" s="5" t="n">
        <v>40</v>
      </c>
      <c r="B132" s="0" t="s">
        <v>1107</v>
      </c>
      <c r="C132" s="22" t="n">
        <v>5</v>
      </c>
      <c r="D132" s="0" t="s">
        <v>1298</v>
      </c>
      <c r="E132" s="0" t="s">
        <v>1146</v>
      </c>
      <c r="F132" s="3" t="n">
        <v>231260</v>
      </c>
      <c r="G132" s="0" t="n">
        <v>21</v>
      </c>
      <c r="H132" s="0" t="n">
        <v>2748</v>
      </c>
      <c r="I132" s="12" t="n">
        <f aca="false">G132*H132</f>
        <v>57708</v>
      </c>
      <c r="J132" s="14" t="n">
        <f aca="false">(I132/$J$116*10000)+7000</f>
        <v>7577.08</v>
      </c>
      <c r="K132" s="12" t="n">
        <v>2010</v>
      </c>
    </row>
    <row r="133" customFormat="false" ht="15" hidden="false" customHeight="false" outlineLevel="0" collapsed="false">
      <c r="A133" s="5" t="n">
        <v>40</v>
      </c>
      <c r="B133" s="0" t="s">
        <v>1113</v>
      </c>
      <c r="C133" s="22" t="n">
        <v>15</v>
      </c>
      <c r="D133" s="0" t="s">
        <v>1299</v>
      </c>
      <c r="E133" s="0" t="s">
        <v>1157</v>
      </c>
      <c r="F133" s="3" t="n">
        <v>226000</v>
      </c>
      <c r="G133" s="0" t="n">
        <v>20</v>
      </c>
      <c r="H133" s="0" t="n">
        <v>2674</v>
      </c>
      <c r="I133" s="12" t="n">
        <f aca="false">G133*H133</f>
        <v>53480</v>
      </c>
      <c r="J133" s="14" t="n">
        <f aca="false">(I133/$J$116*10000)+7000</f>
        <v>7534.8</v>
      </c>
      <c r="K133" s="12" t="n">
        <v>2015</v>
      </c>
    </row>
    <row r="134" customFormat="false" ht="15" hidden="false" customHeight="false" outlineLevel="0" collapsed="false">
      <c r="A134" s="5" t="n">
        <v>40</v>
      </c>
      <c r="B134" s="0" t="s">
        <v>1113</v>
      </c>
      <c r="C134" s="22" t="n">
        <v>16</v>
      </c>
      <c r="D134" s="0" t="s">
        <v>1300</v>
      </c>
      <c r="E134" s="0" t="s">
        <v>1163</v>
      </c>
      <c r="F134" s="3" t="n">
        <v>201300</v>
      </c>
      <c r="G134" s="0" t="n">
        <v>19</v>
      </c>
      <c r="H134" s="0" t="n">
        <v>2674</v>
      </c>
      <c r="I134" s="12" t="n">
        <f aca="false">G134*H134</f>
        <v>50806</v>
      </c>
      <c r="J134" s="14" t="n">
        <f aca="false">(I134/$J$116*10000)+7000</f>
        <v>7508.06</v>
      </c>
      <c r="K134" s="12" t="n">
        <v>2015</v>
      </c>
    </row>
    <row r="135" customFormat="false" ht="15" hidden="false" customHeight="false" outlineLevel="0" collapsed="false">
      <c r="A135" s="5" t="n">
        <v>40</v>
      </c>
      <c r="B135" s="0" t="s">
        <v>1107</v>
      </c>
      <c r="C135" s="22" t="n">
        <v>9</v>
      </c>
      <c r="D135" s="0" t="s">
        <v>1301</v>
      </c>
      <c r="E135" s="0" t="s">
        <v>1148</v>
      </c>
      <c r="F135" s="3" t="n">
        <v>170280</v>
      </c>
      <c r="G135" s="0" t="n">
        <v>17</v>
      </c>
      <c r="H135" s="0" t="n">
        <v>2748</v>
      </c>
      <c r="I135" s="12" t="n">
        <f aca="false">G135*H135</f>
        <v>46716</v>
      </c>
      <c r="J135" s="14" t="n">
        <f aca="false">(I135/$J$116*10000)+7000</f>
        <v>7467.16</v>
      </c>
      <c r="K135" s="12" t="n">
        <v>2010</v>
      </c>
    </row>
    <row r="136" customFormat="false" ht="15" hidden="false" customHeight="false" outlineLevel="0" collapsed="false">
      <c r="A136" s="5" t="n">
        <v>40</v>
      </c>
      <c r="B136" s="0" t="s">
        <v>1107</v>
      </c>
      <c r="C136" s="22" t="n">
        <v>10</v>
      </c>
      <c r="D136" s="0" t="s">
        <v>1302</v>
      </c>
      <c r="E136" s="0" t="s">
        <v>944</v>
      </c>
      <c r="F136" s="3" t="n">
        <v>165185</v>
      </c>
      <c r="G136" s="0" t="n">
        <v>17</v>
      </c>
      <c r="H136" s="0" t="n">
        <v>2748</v>
      </c>
      <c r="I136" s="12" t="n">
        <f aca="false">G136*H136</f>
        <v>46716</v>
      </c>
      <c r="J136" s="14" t="n">
        <f aca="false">(I136/$J$116*10000)+7000</f>
        <v>7467.16</v>
      </c>
      <c r="K136" s="12" t="n">
        <v>2010</v>
      </c>
    </row>
    <row r="137" customFormat="false" ht="15" hidden="false" customHeight="false" outlineLevel="0" collapsed="false">
      <c r="A137" s="5" t="n">
        <v>40</v>
      </c>
      <c r="B137" s="0" t="s">
        <v>1107</v>
      </c>
      <c r="C137" s="22" t="n">
        <v>13</v>
      </c>
      <c r="D137" s="0" t="s">
        <v>1303</v>
      </c>
      <c r="E137" s="0" t="s">
        <v>510</v>
      </c>
      <c r="F137" s="3" t="n">
        <v>146324</v>
      </c>
      <c r="G137" s="0" t="n">
        <v>16</v>
      </c>
      <c r="H137" s="0" t="n">
        <v>2748</v>
      </c>
      <c r="I137" s="12" t="n">
        <f aca="false">G137*H137</f>
        <v>43968</v>
      </c>
      <c r="J137" s="14" t="n">
        <f aca="false">(I137/$J$116*10000)+7000</f>
        <v>7439.68</v>
      </c>
      <c r="K137" s="12" t="n">
        <v>2010</v>
      </c>
    </row>
    <row r="138" customFormat="false" ht="15" hidden="false" customHeight="false" outlineLevel="0" collapsed="false">
      <c r="A138" s="5" t="n">
        <v>40</v>
      </c>
      <c r="B138" s="0" t="s">
        <v>1113</v>
      </c>
      <c r="C138" s="22" t="n">
        <v>20</v>
      </c>
      <c r="D138" s="0" t="s">
        <v>1304</v>
      </c>
      <c r="E138" s="0" t="s">
        <v>1165</v>
      </c>
      <c r="F138" s="3" t="n">
        <v>144200</v>
      </c>
      <c r="G138" s="0" t="n">
        <v>16</v>
      </c>
      <c r="H138" s="0" t="n">
        <v>2674</v>
      </c>
      <c r="I138" s="12" t="n">
        <f aca="false">G138*H138</f>
        <v>42784</v>
      </c>
      <c r="J138" s="14" t="n">
        <f aca="false">(I138/$J$116*10000)+7000</f>
        <v>7427.84</v>
      </c>
      <c r="K138" s="12" t="n">
        <v>2015</v>
      </c>
    </row>
    <row r="139" customFormat="false" ht="15" hidden="false" customHeight="false" outlineLevel="0" collapsed="false">
      <c r="A139" s="5" t="n">
        <v>40</v>
      </c>
      <c r="B139" s="0" t="s">
        <v>1113</v>
      </c>
      <c r="C139" s="22" t="n">
        <v>23</v>
      </c>
      <c r="D139" s="0" t="s">
        <v>1305</v>
      </c>
      <c r="E139" s="0" t="s">
        <v>1167</v>
      </c>
      <c r="F139" s="3" t="n">
        <v>111600</v>
      </c>
      <c r="G139" s="0" t="n">
        <v>14</v>
      </c>
      <c r="H139" s="0" t="n">
        <v>2674</v>
      </c>
      <c r="I139" s="12" t="n">
        <f aca="false">G139*H139</f>
        <v>37436</v>
      </c>
      <c r="J139" s="14" t="n">
        <f aca="false">(I139/$J$116*10000)+7000</f>
        <v>7374.36</v>
      </c>
      <c r="K139" s="12" t="n">
        <v>2015</v>
      </c>
    </row>
    <row r="140" customFormat="false" ht="15" hidden="false" customHeight="false" outlineLevel="0" collapsed="false">
      <c r="A140" s="5" t="n">
        <v>41</v>
      </c>
      <c r="B140" s="0" t="s">
        <v>1113</v>
      </c>
      <c r="C140" s="22" t="n">
        <v>3</v>
      </c>
      <c r="D140" s="0" t="s">
        <v>1306</v>
      </c>
      <c r="E140" s="0" t="s">
        <v>1172</v>
      </c>
      <c r="F140" s="3" t="n">
        <v>869400</v>
      </c>
      <c r="G140" s="0" t="n">
        <v>41</v>
      </c>
      <c r="H140" s="0" t="n">
        <v>2674</v>
      </c>
      <c r="I140" s="12" t="n">
        <f aca="false">G140*H140</f>
        <v>109634</v>
      </c>
      <c r="J140" s="14" t="n">
        <f aca="false">(I140/$J$116*10000)+7000</f>
        <v>8096.34</v>
      </c>
      <c r="K140" s="12" t="n">
        <v>2015</v>
      </c>
      <c r="L140" s="3" t="n">
        <f aca="false">SUM(I140:I152)</f>
        <v>799526</v>
      </c>
    </row>
    <row r="141" customFormat="false" ht="15" hidden="false" customHeight="false" outlineLevel="0" collapsed="false">
      <c r="A141" s="5" t="n">
        <v>41</v>
      </c>
      <c r="B141" s="0" t="s">
        <v>1113</v>
      </c>
      <c r="C141" s="22" t="n">
        <v>4</v>
      </c>
      <c r="D141" s="0" t="s">
        <v>1307</v>
      </c>
      <c r="E141" s="0" t="s">
        <v>907</v>
      </c>
      <c r="F141" s="3" t="n">
        <v>799600</v>
      </c>
      <c r="G141" s="0" t="n">
        <v>39</v>
      </c>
      <c r="H141" s="0" t="n">
        <v>2674</v>
      </c>
      <c r="I141" s="12" t="n">
        <f aca="false">G141*H141</f>
        <v>104286</v>
      </c>
      <c r="J141" s="14" t="n">
        <f aca="false">(I141/$J$116*10000)+7000</f>
        <v>8042.86</v>
      </c>
      <c r="K141" s="12" t="n">
        <v>2015</v>
      </c>
    </row>
    <row r="142" customFormat="false" ht="15" hidden="false" customHeight="false" outlineLevel="0" collapsed="false">
      <c r="A142" s="5" t="n">
        <v>41</v>
      </c>
      <c r="B142" s="0" t="s">
        <v>1113</v>
      </c>
      <c r="C142" s="22" t="n">
        <v>8</v>
      </c>
      <c r="D142" s="0" t="s">
        <v>1308</v>
      </c>
      <c r="E142" s="0" t="s">
        <v>1176</v>
      </c>
      <c r="F142" s="3" t="n">
        <v>427200</v>
      </c>
      <c r="G142" s="0" t="n">
        <v>28</v>
      </c>
      <c r="H142" s="0" t="n">
        <v>2674</v>
      </c>
      <c r="I142" s="12" t="n">
        <f aca="false">G142*H142</f>
        <v>74872</v>
      </c>
      <c r="J142" s="14" t="n">
        <f aca="false">(I142/$J$116*10000)+7000</f>
        <v>7748.72</v>
      </c>
      <c r="K142" s="12" t="n">
        <v>2015</v>
      </c>
    </row>
    <row r="143" customFormat="false" ht="15" hidden="false" customHeight="false" outlineLevel="0" collapsed="false">
      <c r="A143" s="5" t="n">
        <v>41</v>
      </c>
      <c r="B143" s="0" t="s">
        <v>1113</v>
      </c>
      <c r="C143" s="22" t="n">
        <v>9</v>
      </c>
      <c r="D143" s="0" t="s">
        <v>1309</v>
      </c>
      <c r="E143" s="0" t="s">
        <v>1169</v>
      </c>
      <c r="F143" s="3" t="n">
        <v>371000</v>
      </c>
      <c r="G143" s="0" t="n">
        <v>26</v>
      </c>
      <c r="H143" s="0" t="n">
        <v>2674</v>
      </c>
      <c r="I143" s="12" t="n">
        <f aca="false">G143*H143</f>
        <v>69524</v>
      </c>
      <c r="J143" s="14" t="n">
        <f aca="false">(I143/$J$116*10000)+7000</f>
        <v>7695.24</v>
      </c>
      <c r="K143" s="12" t="n">
        <v>2015</v>
      </c>
    </row>
    <row r="144" customFormat="false" ht="15" hidden="false" customHeight="false" outlineLevel="0" collapsed="false">
      <c r="A144" s="5" t="n">
        <v>41</v>
      </c>
      <c r="B144" s="0" t="s">
        <v>1113</v>
      </c>
      <c r="C144" s="22" t="n">
        <v>11</v>
      </c>
      <c r="D144" s="0" t="s">
        <v>1310</v>
      </c>
      <c r="E144" s="0" t="s">
        <v>1189</v>
      </c>
      <c r="F144" s="3" t="n">
        <v>309100</v>
      </c>
      <c r="G144" s="0" t="n">
        <v>24</v>
      </c>
      <c r="H144" s="0" t="n">
        <v>2674</v>
      </c>
      <c r="I144" s="12" t="n">
        <f aca="false">G144*H144</f>
        <v>64176</v>
      </c>
      <c r="J144" s="14" t="n">
        <f aca="false">(I144/$J$116*10000)+7000</f>
        <v>7641.76</v>
      </c>
      <c r="K144" s="12" t="n">
        <v>2015</v>
      </c>
    </row>
    <row r="145" customFormat="false" ht="15" hidden="false" customHeight="false" outlineLevel="0" collapsed="false">
      <c r="A145" s="5" t="n">
        <v>41</v>
      </c>
      <c r="B145" s="0" t="s">
        <v>1113</v>
      </c>
      <c r="C145" s="22" t="n">
        <v>13</v>
      </c>
      <c r="D145" s="0" t="s">
        <v>1311</v>
      </c>
      <c r="E145" s="0" t="s">
        <v>1187</v>
      </c>
      <c r="F145" s="3" t="n">
        <v>273900</v>
      </c>
      <c r="G145" s="0" t="n">
        <v>22</v>
      </c>
      <c r="H145" s="0" t="n">
        <v>2674</v>
      </c>
      <c r="I145" s="12" t="n">
        <f aca="false">G145*H145</f>
        <v>58828</v>
      </c>
      <c r="J145" s="14" t="n">
        <f aca="false">(I145/$J$116*10000)+7000</f>
        <v>7588.28</v>
      </c>
      <c r="K145" s="12" t="n">
        <v>2015</v>
      </c>
    </row>
    <row r="146" customFormat="false" ht="15" hidden="false" customHeight="false" outlineLevel="0" collapsed="false">
      <c r="A146" s="5" t="n">
        <v>41</v>
      </c>
      <c r="B146" s="0" t="s">
        <v>1113</v>
      </c>
      <c r="C146" s="22" t="n">
        <v>14</v>
      </c>
      <c r="D146" s="0" t="s">
        <v>1312</v>
      </c>
      <c r="E146" s="0" t="s">
        <v>1181</v>
      </c>
      <c r="F146" s="3" t="n">
        <v>244400</v>
      </c>
      <c r="G146" s="0" t="n">
        <v>21</v>
      </c>
      <c r="H146" s="0" t="n">
        <v>2674</v>
      </c>
      <c r="I146" s="12" t="n">
        <f aca="false">G146*H146</f>
        <v>56154</v>
      </c>
      <c r="J146" s="14" t="n">
        <f aca="false">(I146/$J$116*10000)+7000</f>
        <v>7561.54</v>
      </c>
      <c r="K146" s="12" t="n">
        <v>2015</v>
      </c>
    </row>
    <row r="147" customFormat="false" ht="15" hidden="false" customHeight="false" outlineLevel="0" collapsed="false">
      <c r="A147" s="5" t="n">
        <v>41</v>
      </c>
      <c r="B147" s="0" t="s">
        <v>1113</v>
      </c>
      <c r="C147" s="22" t="n">
        <v>17</v>
      </c>
      <c r="D147" s="0" t="s">
        <v>1313</v>
      </c>
      <c r="E147" s="0" t="s">
        <v>1174</v>
      </c>
      <c r="F147" s="3" t="n">
        <v>180800</v>
      </c>
      <c r="G147" s="0" t="n">
        <v>18</v>
      </c>
      <c r="H147" s="0" t="n">
        <v>2674</v>
      </c>
      <c r="I147" s="12" t="n">
        <f aca="false">G147*H147</f>
        <v>48132</v>
      </c>
      <c r="J147" s="14" t="n">
        <f aca="false">(I147/$J$116*10000)+7000</f>
        <v>7481.32</v>
      </c>
      <c r="K147" s="12" t="n">
        <v>2015</v>
      </c>
    </row>
    <row r="148" customFormat="false" ht="15" hidden="false" customHeight="false" outlineLevel="0" collapsed="false">
      <c r="A148" s="5" t="n">
        <v>41</v>
      </c>
      <c r="B148" s="0" t="s">
        <v>1113</v>
      </c>
      <c r="C148" s="22" t="n">
        <v>18</v>
      </c>
      <c r="D148" s="0" t="s">
        <v>1314</v>
      </c>
      <c r="E148" s="0" t="s">
        <v>1181</v>
      </c>
      <c r="F148" s="3" t="n">
        <v>177200</v>
      </c>
      <c r="G148" s="0" t="n">
        <v>18</v>
      </c>
      <c r="H148" s="0" t="n">
        <v>2674</v>
      </c>
      <c r="I148" s="12" t="n">
        <f aca="false">G148*H148</f>
        <v>48132</v>
      </c>
      <c r="J148" s="14" t="n">
        <f aca="false">(I148/$J$116*10000)+7000</f>
        <v>7481.32</v>
      </c>
      <c r="K148" s="12" t="n">
        <v>2015</v>
      </c>
    </row>
    <row r="149" customFormat="false" ht="15" hidden="false" customHeight="false" outlineLevel="0" collapsed="false">
      <c r="A149" s="5" t="n">
        <v>41</v>
      </c>
      <c r="B149" s="0" t="s">
        <v>1113</v>
      </c>
      <c r="C149" s="22" t="n">
        <v>19</v>
      </c>
      <c r="D149" s="0" t="s">
        <v>1315</v>
      </c>
      <c r="E149" s="0" t="s">
        <v>1180</v>
      </c>
      <c r="F149" s="3" t="n">
        <v>175100</v>
      </c>
      <c r="G149" s="0" t="n">
        <v>18</v>
      </c>
      <c r="H149" s="0" t="n">
        <v>2674</v>
      </c>
      <c r="I149" s="12" t="n">
        <f aca="false">G149*H149</f>
        <v>48132</v>
      </c>
      <c r="J149" s="14" t="n">
        <f aca="false">(I149/$J$116*10000)+7000</f>
        <v>7481.32</v>
      </c>
      <c r="K149" s="12" t="n">
        <v>2015</v>
      </c>
    </row>
    <row r="150" customFormat="false" ht="15" hidden="false" customHeight="false" outlineLevel="0" collapsed="false">
      <c r="A150" s="5" t="n">
        <v>41</v>
      </c>
      <c r="B150" s="0" t="s">
        <v>1113</v>
      </c>
      <c r="C150" s="22" t="n">
        <v>21</v>
      </c>
      <c r="D150" s="0" t="s">
        <v>1316</v>
      </c>
      <c r="E150" s="0" t="s">
        <v>1187</v>
      </c>
      <c r="F150" s="3" t="n">
        <v>140800</v>
      </c>
      <c r="G150" s="0" t="n">
        <v>16</v>
      </c>
      <c r="H150" s="0" t="n">
        <v>2674</v>
      </c>
      <c r="I150" s="12" t="n">
        <f aca="false">G150*H150</f>
        <v>42784</v>
      </c>
      <c r="J150" s="14" t="n">
        <f aca="false">(I150/$J$116*10000)+7000</f>
        <v>7427.84</v>
      </c>
      <c r="K150" s="12" t="n">
        <v>2015</v>
      </c>
    </row>
    <row r="151" customFormat="false" ht="15" hidden="false" customHeight="false" outlineLevel="0" collapsed="false">
      <c r="A151" s="5" t="n">
        <v>41</v>
      </c>
      <c r="B151" s="0" t="s">
        <v>1113</v>
      </c>
      <c r="C151" s="22" t="n">
        <v>22</v>
      </c>
      <c r="D151" s="0" t="s">
        <v>1317</v>
      </c>
      <c r="E151" s="0" t="s">
        <v>1169</v>
      </c>
      <c r="F151" s="3" t="n">
        <v>127000</v>
      </c>
      <c r="G151" s="0" t="n">
        <v>15</v>
      </c>
      <c r="H151" s="0" t="n">
        <v>2674</v>
      </c>
      <c r="I151" s="12" t="n">
        <f aca="false">G151*H151</f>
        <v>40110</v>
      </c>
      <c r="J151" s="14" t="n">
        <f aca="false">(I151/$J$116*10000)+7000</f>
        <v>7401.1</v>
      </c>
      <c r="K151" s="12" t="n">
        <v>2015</v>
      </c>
    </row>
    <row r="152" customFormat="false" ht="15" hidden="false" customHeight="false" outlineLevel="0" collapsed="false">
      <c r="A152" s="5" t="n">
        <v>41</v>
      </c>
      <c r="B152" s="0" t="s">
        <v>1113</v>
      </c>
      <c r="C152" s="22" t="n">
        <v>24</v>
      </c>
      <c r="D152" s="0" t="s">
        <v>1318</v>
      </c>
      <c r="E152" s="0" t="s">
        <v>1181</v>
      </c>
      <c r="F152" s="3" t="n">
        <v>104700</v>
      </c>
      <c r="G152" s="0" t="n">
        <v>13</v>
      </c>
      <c r="H152" s="0" t="n">
        <v>2674</v>
      </c>
      <c r="I152" s="12" t="n">
        <f aca="false">G152*H152</f>
        <v>34762</v>
      </c>
      <c r="J152" s="14" t="n">
        <f aca="false">(I152/$J$116*10000)+7000</f>
        <v>7347.62</v>
      </c>
      <c r="K152" s="12" t="n">
        <v>2015</v>
      </c>
    </row>
    <row r="153" customFormat="false" ht="15" hidden="false" customHeight="false" outlineLevel="0" collapsed="false">
      <c r="A153" s="5" t="n">
        <v>42</v>
      </c>
      <c r="B153" s="0" t="s">
        <v>1113</v>
      </c>
      <c r="C153" s="22" t="n">
        <v>1</v>
      </c>
      <c r="D153" s="0" t="s">
        <v>1319</v>
      </c>
      <c r="E153" s="0" t="s">
        <v>1194</v>
      </c>
      <c r="F153" s="3" t="n">
        <v>8876300</v>
      </c>
      <c r="G153" s="0" t="n">
        <v>132</v>
      </c>
      <c r="H153" s="0" t="n">
        <v>2674</v>
      </c>
      <c r="I153" s="12" t="n">
        <f aca="false">G153*H153</f>
        <v>352968</v>
      </c>
      <c r="J153" s="14" t="n">
        <f aca="false">(I153/$J$116*10000)+7000</f>
        <v>10529.68</v>
      </c>
      <c r="K153" s="12" t="n">
        <v>2015</v>
      </c>
      <c r="L153" s="3" t="n">
        <f aca="false">SUM(I153:I155)</f>
        <v>540148</v>
      </c>
    </row>
    <row r="154" customFormat="false" ht="15" hidden="false" customHeight="false" outlineLevel="0" collapsed="false">
      <c r="A154" s="5" t="n">
        <v>42</v>
      </c>
      <c r="B154" s="0" t="s">
        <v>1113</v>
      </c>
      <c r="C154" s="22" t="n">
        <v>2</v>
      </c>
      <c r="D154" s="0" t="s">
        <v>1320</v>
      </c>
      <c r="E154" s="0" t="s">
        <v>807</v>
      </c>
      <c r="F154" s="3" t="n">
        <v>1010300</v>
      </c>
      <c r="G154" s="0" t="n">
        <v>44</v>
      </c>
      <c r="H154" s="0" t="n">
        <v>2674</v>
      </c>
      <c r="I154" s="12" t="n">
        <f aca="false">G154*H154</f>
        <v>117656</v>
      </c>
      <c r="J154" s="14" t="n">
        <f aca="false">(I154/$J$116*10000)+7000</f>
        <v>8176.56</v>
      </c>
      <c r="K154" s="12" t="n">
        <v>2015</v>
      </c>
      <c r="L154" s="3"/>
    </row>
    <row r="155" customFormat="false" ht="15" hidden="false" customHeight="false" outlineLevel="0" collapsed="false">
      <c r="A155" s="5" t="n">
        <v>42</v>
      </c>
      <c r="B155" s="0" t="s">
        <v>1113</v>
      </c>
      <c r="C155" s="22" t="n">
        <v>10</v>
      </c>
      <c r="D155" s="0" t="s">
        <v>1321</v>
      </c>
      <c r="E155" s="0" t="s">
        <v>1192</v>
      </c>
      <c r="F155" s="3" t="n">
        <v>364700</v>
      </c>
      <c r="G155" s="0" t="n">
        <v>26</v>
      </c>
      <c r="H155" s="0" t="n">
        <v>2674</v>
      </c>
      <c r="I155" s="12" t="n">
        <f aca="false">G155*H155</f>
        <v>69524</v>
      </c>
      <c r="J155" s="14" t="n">
        <f aca="false">(I155/$J$116*10000)+7000</f>
        <v>7695.24</v>
      </c>
      <c r="K155" s="12" t="n">
        <v>2015</v>
      </c>
    </row>
    <row r="156" customFormat="false" ht="15" hidden="false" customHeight="false" outlineLevel="0" collapsed="false">
      <c r="A156" s="5" t="n">
        <v>47</v>
      </c>
      <c r="B156" s="0" t="s">
        <v>778</v>
      </c>
      <c r="C156" s="22" t="n">
        <v>1</v>
      </c>
      <c r="D156" s="0" t="s">
        <v>1322</v>
      </c>
      <c r="E156" s="0" t="s">
        <v>790</v>
      </c>
      <c r="F156" s="3" t="n">
        <v>1113582</v>
      </c>
      <c r="G156" s="0" t="n">
        <v>46</v>
      </c>
      <c r="H156" s="0" t="n">
        <v>2116</v>
      </c>
      <c r="I156" s="12" t="n">
        <f aca="false">G156*H156</f>
        <v>97336</v>
      </c>
      <c r="J156" s="14" t="n">
        <f aca="false">(I156/$J$116*10000)+7000</f>
        <v>7973.36</v>
      </c>
      <c r="K156" s="12" t="n">
        <v>2001</v>
      </c>
      <c r="L156" s="3" t="n">
        <f aca="false">SUM(I156:I166)</f>
        <v>732678</v>
      </c>
    </row>
    <row r="157" customFormat="false" ht="15" hidden="false" customHeight="false" outlineLevel="0" collapsed="false">
      <c r="A157" s="5" t="n">
        <v>47</v>
      </c>
      <c r="B157" s="0" t="s">
        <v>510</v>
      </c>
      <c r="C157" s="22" t="n">
        <v>4</v>
      </c>
      <c r="D157" s="0" t="s">
        <v>1323</v>
      </c>
      <c r="E157" s="0" t="s">
        <v>1208</v>
      </c>
      <c r="F157" s="3" t="n">
        <v>322900</v>
      </c>
      <c r="G157" s="0" t="n">
        <v>24</v>
      </c>
      <c r="H157" s="0" t="n">
        <v>3764</v>
      </c>
      <c r="I157" s="12" t="n">
        <f aca="false">G157*H157</f>
        <v>90336</v>
      </c>
      <c r="J157" s="14" t="n">
        <f aca="false">(I157/$J$116*10000)+7000</f>
        <v>7903.36</v>
      </c>
      <c r="K157" s="12" t="n">
        <v>2012</v>
      </c>
    </row>
    <row r="158" customFormat="false" ht="15" hidden="false" customHeight="false" outlineLevel="0" collapsed="false">
      <c r="A158" s="5" t="n">
        <v>47</v>
      </c>
      <c r="B158" s="0" t="s">
        <v>778</v>
      </c>
      <c r="C158" s="22" t="n">
        <v>2</v>
      </c>
      <c r="D158" s="0" t="s">
        <v>581</v>
      </c>
      <c r="E158" s="0" t="s">
        <v>1200</v>
      </c>
      <c r="F158" s="3" t="n">
        <v>789585</v>
      </c>
      <c r="G158" s="0" t="n">
        <v>39</v>
      </c>
      <c r="H158" s="0" t="n">
        <v>2116</v>
      </c>
      <c r="I158" s="12" t="n">
        <f aca="false">G158*H158</f>
        <v>82524</v>
      </c>
      <c r="J158" s="14" t="n">
        <f aca="false">(I158/$J$116*10000)+7000</f>
        <v>7825.24</v>
      </c>
      <c r="K158" s="12" t="n">
        <v>2001</v>
      </c>
    </row>
    <row r="159" customFormat="false" ht="15" hidden="false" customHeight="false" outlineLevel="0" collapsed="false">
      <c r="A159" s="5" t="n">
        <v>47</v>
      </c>
      <c r="B159" s="0" t="s">
        <v>778</v>
      </c>
      <c r="C159" s="22" t="n">
        <v>3</v>
      </c>
      <c r="D159" s="0" t="s">
        <v>1324</v>
      </c>
      <c r="E159" s="0" t="s">
        <v>1200</v>
      </c>
      <c r="F159" s="3" t="n">
        <v>647350</v>
      </c>
      <c r="G159" s="0" t="n">
        <v>35</v>
      </c>
      <c r="H159" s="0" t="n">
        <v>2116</v>
      </c>
      <c r="I159" s="12" t="n">
        <f aca="false">G159*H159</f>
        <v>74060</v>
      </c>
      <c r="J159" s="14" t="n">
        <f aca="false">(I159/$J$116*10000)+7000</f>
        <v>7740.6</v>
      </c>
      <c r="K159" s="12" t="n">
        <v>2001</v>
      </c>
    </row>
    <row r="160" customFormat="false" ht="15" hidden="false" customHeight="false" outlineLevel="0" collapsed="false">
      <c r="A160" s="5" t="n">
        <v>47</v>
      </c>
      <c r="B160" s="0" t="s">
        <v>510</v>
      </c>
      <c r="C160" s="22" t="n">
        <v>10</v>
      </c>
      <c r="D160" s="0" t="s">
        <v>1325</v>
      </c>
      <c r="E160" s="0" t="s">
        <v>1210</v>
      </c>
      <c r="F160" s="3" t="n">
        <v>195985</v>
      </c>
      <c r="G160" s="0" t="n">
        <v>19</v>
      </c>
      <c r="H160" s="0" t="n">
        <v>3764</v>
      </c>
      <c r="I160" s="12" t="n">
        <f aca="false">G160*H160</f>
        <v>71516</v>
      </c>
      <c r="J160" s="14" t="n">
        <f aca="false">(I160/$J$116*10000)+7000</f>
        <v>7715.16</v>
      </c>
      <c r="K160" s="12" t="n">
        <v>2012</v>
      </c>
    </row>
    <row r="161" customFormat="false" ht="15" hidden="false" customHeight="false" outlineLevel="0" collapsed="false">
      <c r="A161" s="5" t="n">
        <v>47</v>
      </c>
      <c r="B161" s="0" t="s">
        <v>510</v>
      </c>
      <c r="C161" s="22" t="n">
        <v>15</v>
      </c>
      <c r="D161" s="0" t="s">
        <v>1326</v>
      </c>
      <c r="E161" s="0" t="s">
        <v>1212</v>
      </c>
      <c r="F161" s="3" t="n">
        <v>178901</v>
      </c>
      <c r="G161" s="0" t="n">
        <v>18</v>
      </c>
      <c r="H161" s="0" t="n">
        <v>3764</v>
      </c>
      <c r="I161" s="12" t="n">
        <f aca="false">G161*H161</f>
        <v>67752</v>
      </c>
      <c r="J161" s="14" t="n">
        <f aca="false">(I161/$J$116*10000)+7000</f>
        <v>7677.52</v>
      </c>
      <c r="K161" s="12" t="n">
        <v>2012</v>
      </c>
    </row>
    <row r="162" customFormat="false" ht="15" hidden="false" customHeight="false" outlineLevel="0" collapsed="false">
      <c r="A162" s="5" t="n">
        <v>47</v>
      </c>
      <c r="B162" s="0" t="s">
        <v>1113</v>
      </c>
      <c r="C162" s="22" t="n">
        <v>12</v>
      </c>
      <c r="D162" s="0" t="s">
        <v>1327</v>
      </c>
      <c r="E162" s="0" t="s">
        <v>876</v>
      </c>
      <c r="F162" s="3" t="n">
        <v>293100</v>
      </c>
      <c r="G162" s="0" t="n">
        <v>23</v>
      </c>
      <c r="H162" s="0" t="n">
        <v>2674</v>
      </c>
      <c r="I162" s="12" t="n">
        <f aca="false">G162*H162</f>
        <v>61502</v>
      </c>
      <c r="J162" s="14" t="n">
        <f aca="false">(I162/$J$116*10000)+7000</f>
        <v>7615.02</v>
      </c>
      <c r="K162" s="12" t="n">
        <v>2015</v>
      </c>
    </row>
    <row r="163" customFormat="false" ht="15" hidden="false" customHeight="false" outlineLevel="0" collapsed="false">
      <c r="A163" s="5" t="n">
        <v>47</v>
      </c>
      <c r="B163" s="0" t="s">
        <v>778</v>
      </c>
      <c r="C163" s="22" t="n">
        <v>4</v>
      </c>
      <c r="D163" s="0" t="s">
        <v>1328</v>
      </c>
      <c r="E163" s="0" t="s">
        <v>1198</v>
      </c>
      <c r="F163" s="3" t="n">
        <v>516683</v>
      </c>
      <c r="G163" s="0" t="n">
        <v>28</v>
      </c>
      <c r="H163" s="0" t="n">
        <v>2116</v>
      </c>
      <c r="I163" s="12" t="n">
        <f aca="false">G163*H163</f>
        <v>59248</v>
      </c>
      <c r="J163" s="14" t="n">
        <f aca="false">(I163/$J$116*10000)+7000</f>
        <v>7592.48</v>
      </c>
      <c r="K163" s="12" t="n">
        <v>2001</v>
      </c>
    </row>
    <row r="164" customFormat="false" ht="15" hidden="false" customHeight="false" outlineLevel="0" collapsed="false">
      <c r="A164" s="5" t="n">
        <v>47</v>
      </c>
      <c r="B164" s="0" t="s">
        <v>510</v>
      </c>
      <c r="C164" s="22" t="n">
        <v>23</v>
      </c>
      <c r="D164" s="0" t="s">
        <v>1329</v>
      </c>
      <c r="E164" s="0" t="s">
        <v>1208</v>
      </c>
      <c r="F164" s="3" t="n">
        <v>126600</v>
      </c>
      <c r="G164" s="0" t="n">
        <v>15</v>
      </c>
      <c r="H164" s="0" t="n">
        <v>3764</v>
      </c>
      <c r="I164" s="12" t="n">
        <f aca="false">G164*H164</f>
        <v>56460</v>
      </c>
      <c r="J164" s="14" t="n">
        <f aca="false">(I164/$J$116*10000)+7000</f>
        <v>7564.6</v>
      </c>
      <c r="K164" s="12" t="n">
        <v>2012</v>
      </c>
    </row>
    <row r="165" customFormat="false" ht="15" hidden="false" customHeight="false" outlineLevel="0" collapsed="false">
      <c r="A165" s="5" t="n">
        <v>47</v>
      </c>
      <c r="B165" s="0" t="s">
        <v>778</v>
      </c>
      <c r="C165" s="22" t="n">
        <v>5</v>
      </c>
      <c r="D165" s="0" t="s">
        <v>1330</v>
      </c>
      <c r="E165" s="0" t="s">
        <v>1202</v>
      </c>
      <c r="F165" s="3" t="n">
        <v>201230</v>
      </c>
      <c r="G165" s="0" t="n">
        <v>19</v>
      </c>
      <c r="H165" s="0" t="n">
        <v>2116</v>
      </c>
      <c r="I165" s="12" t="n">
        <f aca="false">G165*H165</f>
        <v>40204</v>
      </c>
      <c r="J165" s="14" t="n">
        <f aca="false">(I165/$J$116*10000)+7000</f>
        <v>7402.04</v>
      </c>
      <c r="K165" s="12" t="n">
        <v>2001</v>
      </c>
    </row>
    <row r="166" customFormat="false" ht="15" hidden="false" customHeight="false" outlineLevel="0" collapsed="false">
      <c r="A166" s="5" t="n">
        <v>47</v>
      </c>
      <c r="B166" s="0" t="s">
        <v>778</v>
      </c>
      <c r="C166" s="22" t="n">
        <v>8</v>
      </c>
      <c r="D166" s="0" t="s">
        <v>1331</v>
      </c>
      <c r="E166" s="0" t="s">
        <v>1205</v>
      </c>
      <c r="F166" s="3" t="n">
        <v>132966</v>
      </c>
      <c r="G166" s="0" t="n">
        <v>15</v>
      </c>
      <c r="H166" s="0" t="n">
        <v>2116</v>
      </c>
      <c r="I166" s="12" t="n">
        <f aca="false">G166*H166</f>
        <v>31740</v>
      </c>
      <c r="J166" s="14" t="n">
        <f aca="false">(I166/$J$116*10000)+7000</f>
        <v>7317.4</v>
      </c>
      <c r="K166" s="12" t="n">
        <v>2001</v>
      </c>
    </row>
    <row r="167" customFormat="false" ht="15" hidden="false" customHeight="false" outlineLevel="0" collapsed="false">
      <c r="A167" s="5" t="n">
        <v>48</v>
      </c>
      <c r="B167" s="0" t="s">
        <v>1103</v>
      </c>
      <c r="C167" s="22" t="n">
        <v>5</v>
      </c>
      <c r="D167" s="0" t="s">
        <v>1332</v>
      </c>
      <c r="E167" s="0" t="s">
        <v>1227</v>
      </c>
      <c r="F167" s="3" t="n">
        <v>864700</v>
      </c>
      <c r="G167" s="0" t="n">
        <v>41</v>
      </c>
      <c r="H167" s="0" t="n">
        <v>6251</v>
      </c>
      <c r="I167" s="12" t="n">
        <f aca="false">G167*H167</f>
        <v>256291</v>
      </c>
      <c r="J167" s="14" t="n">
        <f aca="false">(I167/$J$116*10000)+7000</f>
        <v>9562.91</v>
      </c>
      <c r="K167" s="12" t="n">
        <v>2015</v>
      </c>
      <c r="L167" s="3" t="n">
        <f aca="false">SUM(I167:I184)</f>
        <v>1853748</v>
      </c>
    </row>
    <row r="168" customFormat="false" ht="15" hidden="false" customHeight="false" outlineLevel="0" collapsed="false">
      <c r="A168" s="5" t="n">
        <v>48</v>
      </c>
      <c r="B168" s="0" t="s">
        <v>1103</v>
      </c>
      <c r="C168" s="22" t="n">
        <v>9</v>
      </c>
      <c r="D168" s="0" t="s">
        <v>1333</v>
      </c>
      <c r="E168" s="0" t="s">
        <v>1223</v>
      </c>
      <c r="F168" s="3" t="n">
        <v>608400</v>
      </c>
      <c r="G168" s="0" t="n">
        <v>34</v>
      </c>
      <c r="H168" s="0" t="n">
        <v>6251</v>
      </c>
      <c r="I168" s="12" t="n">
        <f aca="false">G168*H168</f>
        <v>212534</v>
      </c>
      <c r="J168" s="14" t="n">
        <f aca="false">(I168/$J$116*10000)+7000</f>
        <v>9125.34</v>
      </c>
      <c r="K168" s="12" t="n">
        <v>2015</v>
      </c>
    </row>
    <row r="169" customFormat="false" ht="15" hidden="false" customHeight="false" outlineLevel="0" collapsed="false">
      <c r="A169" s="5" t="n">
        <v>48</v>
      </c>
      <c r="B169" s="0" t="s">
        <v>1103</v>
      </c>
      <c r="C169" s="22" t="n">
        <v>17</v>
      </c>
      <c r="D169" s="0" t="s">
        <v>1334</v>
      </c>
      <c r="E169" s="0" t="s">
        <v>1217</v>
      </c>
      <c r="F169" s="3" t="n">
        <v>416100</v>
      </c>
      <c r="G169" s="0" t="n">
        <v>28</v>
      </c>
      <c r="H169" s="0" t="n">
        <v>6251</v>
      </c>
      <c r="I169" s="12" t="n">
        <f aca="false">G169*H169</f>
        <v>175028</v>
      </c>
      <c r="J169" s="14" t="n">
        <f aca="false">(I169/$J$116*10000)+7000</f>
        <v>8750.28</v>
      </c>
      <c r="K169" s="12" t="n">
        <v>2015</v>
      </c>
    </row>
    <row r="170" customFormat="false" ht="15" hidden="false" customHeight="false" outlineLevel="0" collapsed="false">
      <c r="A170" s="5" t="n">
        <v>48</v>
      </c>
      <c r="B170" s="0" t="s">
        <v>1103</v>
      </c>
      <c r="C170" s="22" t="n">
        <v>25</v>
      </c>
      <c r="D170" s="0" t="s">
        <v>1335</v>
      </c>
      <c r="E170" s="0" t="s">
        <v>1221</v>
      </c>
      <c r="F170" s="3" t="n">
        <v>335300</v>
      </c>
      <c r="G170" s="0" t="n">
        <v>25</v>
      </c>
      <c r="H170" s="0" t="n">
        <v>6251</v>
      </c>
      <c r="I170" s="12" t="n">
        <f aca="false">G170*H170</f>
        <v>156275</v>
      </c>
      <c r="J170" s="14" t="n">
        <f aca="false">(I170/$J$116*10000)+7000</f>
        <v>8562.75</v>
      </c>
      <c r="K170" s="12" t="n">
        <v>2015</v>
      </c>
    </row>
    <row r="171" customFormat="false" ht="15" hidden="false" customHeight="false" outlineLevel="0" collapsed="false">
      <c r="A171" s="5" t="n">
        <v>48</v>
      </c>
      <c r="B171" s="0" t="s">
        <v>1103</v>
      </c>
      <c r="C171" s="22" t="n">
        <v>38</v>
      </c>
      <c r="D171" s="0" t="s">
        <v>1336</v>
      </c>
      <c r="E171" s="0" t="s">
        <v>1225</v>
      </c>
      <c r="F171" s="3" t="n">
        <v>252192</v>
      </c>
      <c r="G171" s="0" t="n">
        <v>21</v>
      </c>
      <c r="H171" s="0" t="n">
        <v>6251</v>
      </c>
      <c r="I171" s="12" t="n">
        <f aca="false">G171*H171</f>
        <v>131271</v>
      </c>
      <c r="J171" s="14" t="n">
        <f aca="false">(I171/$J$116*10000)+7000</f>
        <v>8312.71</v>
      </c>
      <c r="K171" s="12" t="n">
        <v>2010</v>
      </c>
    </row>
    <row r="172" customFormat="false" ht="15" hidden="false" customHeight="false" outlineLevel="0" collapsed="false">
      <c r="A172" s="5" t="n">
        <v>48</v>
      </c>
      <c r="B172" s="0" t="s">
        <v>1103</v>
      </c>
      <c r="C172" s="22" t="n">
        <v>39</v>
      </c>
      <c r="D172" s="0" t="s">
        <v>1337</v>
      </c>
      <c r="E172" s="0" t="s">
        <v>1219</v>
      </c>
      <c r="F172" s="3" t="n">
        <v>244600</v>
      </c>
      <c r="G172" s="0" t="n">
        <v>21</v>
      </c>
      <c r="H172" s="0" t="n">
        <v>6251</v>
      </c>
      <c r="I172" s="12" t="n">
        <f aca="false">G172*H172</f>
        <v>131271</v>
      </c>
      <c r="J172" s="14" t="n">
        <f aca="false">(I172/$J$116*10000)+7000</f>
        <v>8312.71</v>
      </c>
      <c r="K172" s="12" t="n">
        <v>2015</v>
      </c>
    </row>
    <row r="173" customFormat="false" ht="15" hidden="false" customHeight="false" outlineLevel="0" collapsed="false">
      <c r="A173" s="5" t="n">
        <v>48</v>
      </c>
      <c r="B173" s="0" t="s">
        <v>1111</v>
      </c>
      <c r="C173" s="22" t="n">
        <v>1</v>
      </c>
      <c r="D173" s="0" t="s">
        <v>1338</v>
      </c>
      <c r="E173" s="0" t="s">
        <v>1339</v>
      </c>
      <c r="F173" s="3" t="n">
        <v>526400</v>
      </c>
      <c r="G173" s="0" t="n">
        <v>31</v>
      </c>
      <c r="H173" s="0" t="n">
        <v>3509</v>
      </c>
      <c r="I173" s="12" t="n">
        <f aca="false">G173*H173</f>
        <v>108779</v>
      </c>
      <c r="J173" s="14" t="n">
        <f aca="false">(I173/$J$116*10000)+7000</f>
        <v>8087.79</v>
      </c>
      <c r="K173" s="12" t="n">
        <v>2015</v>
      </c>
    </row>
    <row r="174" customFormat="false" ht="15" hidden="false" customHeight="false" outlineLevel="0" collapsed="false">
      <c r="A174" s="5" t="n">
        <v>48</v>
      </c>
      <c r="B174" s="0" t="s">
        <v>1103</v>
      </c>
      <c r="C174" s="22" t="n">
        <v>64</v>
      </c>
      <c r="D174" s="0" t="s">
        <v>1340</v>
      </c>
      <c r="E174" s="0" t="s">
        <v>1225</v>
      </c>
      <c r="F174" s="3" t="n">
        <v>106441</v>
      </c>
      <c r="G174" s="0" t="n">
        <v>14</v>
      </c>
      <c r="H174" s="0" t="n">
        <v>6251</v>
      </c>
      <c r="I174" s="12" t="n">
        <f aca="false">G174*H174</f>
        <v>87514</v>
      </c>
      <c r="J174" s="14" t="n">
        <f aca="false">(I174/$J$116*10000)+7000</f>
        <v>7875.14</v>
      </c>
      <c r="K174" s="12" t="n">
        <v>2010</v>
      </c>
    </row>
    <row r="175" customFormat="false" ht="15" hidden="false" customHeight="false" outlineLevel="0" collapsed="false">
      <c r="A175" s="5" t="n">
        <v>48</v>
      </c>
      <c r="B175" s="0" t="s">
        <v>1111</v>
      </c>
      <c r="C175" s="22" t="n">
        <v>2</v>
      </c>
      <c r="D175" s="0" t="s">
        <v>1341</v>
      </c>
      <c r="E175" s="0" t="s">
        <v>1342</v>
      </c>
      <c r="F175" s="3" t="n">
        <v>290900</v>
      </c>
      <c r="G175" s="0" t="n">
        <v>23</v>
      </c>
      <c r="H175" s="0" t="n">
        <v>3509</v>
      </c>
      <c r="I175" s="12" t="n">
        <f aca="false">G175*H175</f>
        <v>80707</v>
      </c>
      <c r="J175" s="14" t="n">
        <f aca="false">(I175/$J$116*10000)+7000</f>
        <v>7807.07</v>
      </c>
      <c r="K175" s="12" t="n">
        <v>2015</v>
      </c>
    </row>
    <row r="176" customFormat="false" ht="15" hidden="false" customHeight="false" outlineLevel="0" collapsed="false">
      <c r="A176" s="5" t="n">
        <v>48</v>
      </c>
      <c r="B176" s="0" t="s">
        <v>1111</v>
      </c>
      <c r="C176" s="22" t="n">
        <v>3</v>
      </c>
      <c r="D176" s="0" t="s">
        <v>1343</v>
      </c>
      <c r="E176" s="0" t="s">
        <v>1344</v>
      </c>
      <c r="F176" s="3" t="n">
        <v>250600</v>
      </c>
      <c r="G176" s="0" t="n">
        <v>21</v>
      </c>
      <c r="H176" s="0" t="n">
        <v>3509</v>
      </c>
      <c r="I176" s="12" t="n">
        <f aca="false">G176*H176</f>
        <v>73689</v>
      </c>
      <c r="J176" s="14" t="n">
        <f aca="false">(I176/$J$116*10000)+7000</f>
        <v>7736.89</v>
      </c>
      <c r="K176" s="12" t="n">
        <v>2015</v>
      </c>
    </row>
    <row r="177" customFormat="false" ht="15" hidden="false" customHeight="false" outlineLevel="0" collapsed="false">
      <c r="A177" s="5" t="n">
        <v>48</v>
      </c>
      <c r="B177" s="0" t="s">
        <v>1111</v>
      </c>
      <c r="C177" s="22" t="n">
        <v>4</v>
      </c>
      <c r="D177" s="0" t="s">
        <v>1345</v>
      </c>
      <c r="E177" s="0" t="s">
        <v>1344</v>
      </c>
      <c r="F177" s="3" t="n">
        <v>239100</v>
      </c>
      <c r="G177" s="0" t="n">
        <v>21</v>
      </c>
      <c r="H177" s="0" t="n">
        <v>3509</v>
      </c>
      <c r="I177" s="12" t="n">
        <f aca="false">G177*H177</f>
        <v>73689</v>
      </c>
      <c r="J177" s="14" t="n">
        <f aca="false">(I177/$J$116*10000)+7000</f>
        <v>7736.89</v>
      </c>
      <c r="K177" s="12" t="n">
        <v>2015</v>
      </c>
    </row>
    <row r="178" customFormat="false" ht="15" hidden="false" customHeight="false" outlineLevel="0" collapsed="false">
      <c r="A178" s="5" t="n">
        <v>48</v>
      </c>
      <c r="B178" s="0" t="s">
        <v>1111</v>
      </c>
      <c r="C178" s="22" t="n">
        <v>5</v>
      </c>
      <c r="D178" s="0" t="s">
        <v>1346</v>
      </c>
      <c r="E178" s="0" t="s">
        <v>1344</v>
      </c>
      <c r="F178" s="3" t="n">
        <v>219800</v>
      </c>
      <c r="G178" s="0" t="n">
        <v>20</v>
      </c>
      <c r="H178" s="0" t="n">
        <v>3509</v>
      </c>
      <c r="I178" s="12" t="n">
        <f aca="false">G178*H178</f>
        <v>70180</v>
      </c>
      <c r="J178" s="14" t="n">
        <f aca="false">(I178/$J$116*10000)+7000</f>
        <v>7701.8</v>
      </c>
      <c r="K178" s="12" t="n">
        <v>2015</v>
      </c>
    </row>
    <row r="179" customFormat="false" ht="15" hidden="false" customHeight="false" outlineLevel="0" collapsed="false">
      <c r="A179" s="5" t="n">
        <v>48</v>
      </c>
      <c r="B179" s="0" t="s">
        <v>1111</v>
      </c>
      <c r="C179" s="22" t="n">
        <v>6</v>
      </c>
      <c r="D179" s="0" t="s">
        <v>1347</v>
      </c>
      <c r="E179" s="0" t="s">
        <v>1344</v>
      </c>
      <c r="F179" s="3" t="n">
        <v>167800</v>
      </c>
      <c r="G179" s="0" t="n">
        <v>17</v>
      </c>
      <c r="H179" s="0" t="n">
        <v>3509</v>
      </c>
      <c r="I179" s="12" t="n">
        <f aca="false">G179*H179</f>
        <v>59653</v>
      </c>
      <c r="J179" s="14" t="n">
        <f aca="false">(I179/$J$116*10000)+7000</f>
        <v>7596.53</v>
      </c>
      <c r="K179" s="12" t="n">
        <v>2015</v>
      </c>
    </row>
    <row r="180" customFormat="false" ht="15" hidden="false" customHeight="false" outlineLevel="0" collapsed="false">
      <c r="A180" s="5" t="n">
        <v>48</v>
      </c>
      <c r="B180" s="0" t="s">
        <v>1111</v>
      </c>
      <c r="C180" s="22" t="n">
        <v>7</v>
      </c>
      <c r="D180" s="0" t="s">
        <v>1348</v>
      </c>
      <c r="E180" s="0" t="s">
        <v>1344</v>
      </c>
      <c r="F180" s="3" t="n">
        <v>163700</v>
      </c>
      <c r="G180" s="0" t="n">
        <v>17</v>
      </c>
      <c r="H180" s="0" t="n">
        <v>3509</v>
      </c>
      <c r="I180" s="12" t="n">
        <f aca="false">G180*H180</f>
        <v>59653</v>
      </c>
      <c r="J180" s="14" t="n">
        <f aca="false">(I180/$J$116*10000)+7000</f>
        <v>7596.53</v>
      </c>
      <c r="K180" s="12" t="n">
        <v>2015</v>
      </c>
    </row>
    <row r="181" customFormat="false" ht="15" hidden="false" customHeight="false" outlineLevel="0" collapsed="false">
      <c r="A181" s="15" t="n">
        <v>48</v>
      </c>
      <c r="B181" s="12" t="s">
        <v>1111</v>
      </c>
      <c r="C181" s="23" t="n">
        <v>8</v>
      </c>
      <c r="D181" s="12" t="s">
        <v>1349</v>
      </c>
      <c r="E181" s="12" t="s">
        <v>1344</v>
      </c>
      <c r="F181" s="14" t="n">
        <v>127200</v>
      </c>
      <c r="G181" s="12" t="n">
        <v>15</v>
      </c>
      <c r="H181" s="12" t="n">
        <v>3509</v>
      </c>
      <c r="I181" s="12" t="n">
        <f aca="false">G181*H181</f>
        <v>52635</v>
      </c>
      <c r="J181" s="14" t="n">
        <f aca="false">(I181/$J$116*10000)+7000</f>
        <v>7526.35</v>
      </c>
      <c r="K181" s="12" t="n">
        <v>2015</v>
      </c>
      <c r="L181" s="12"/>
    </row>
    <row r="182" customFormat="false" ht="15" hidden="false" customHeight="false" outlineLevel="0" collapsed="false">
      <c r="A182" s="15" t="n">
        <v>48</v>
      </c>
      <c r="B182" s="12" t="s">
        <v>1111</v>
      </c>
      <c r="C182" s="23" t="n">
        <v>9</v>
      </c>
      <c r="D182" s="12" t="s">
        <v>1350</v>
      </c>
      <c r="E182" s="12" t="s">
        <v>1344</v>
      </c>
      <c r="F182" s="14" t="n">
        <v>122700</v>
      </c>
      <c r="G182" s="12" t="n">
        <v>15</v>
      </c>
      <c r="H182" s="12" t="n">
        <v>3509</v>
      </c>
      <c r="I182" s="12" t="n">
        <f aca="false">G182*H182</f>
        <v>52635</v>
      </c>
      <c r="J182" s="14" t="n">
        <f aca="false">(I182/$J$116*10000)+7000</f>
        <v>7526.35</v>
      </c>
      <c r="K182" s="12" t="n">
        <v>2015</v>
      </c>
      <c r="L182" s="12"/>
    </row>
    <row r="183" customFormat="false" ht="15" hidden="false" customHeight="false" outlineLevel="0" collapsed="false">
      <c r="A183" s="5" t="n">
        <v>48</v>
      </c>
      <c r="B183" s="0" t="s">
        <v>778</v>
      </c>
      <c r="C183" s="22" t="n">
        <v>6</v>
      </c>
      <c r="D183" s="0" t="s">
        <v>1351</v>
      </c>
      <c r="E183" s="0" t="s">
        <v>1229</v>
      </c>
      <c r="F183" s="3" t="n">
        <v>193876</v>
      </c>
      <c r="G183" s="0" t="n">
        <v>19</v>
      </c>
      <c r="H183" s="0" t="n">
        <v>2116</v>
      </c>
      <c r="I183" s="12" t="n">
        <f aca="false">G183*H183</f>
        <v>40204</v>
      </c>
      <c r="J183" s="14" t="n">
        <f aca="false">(I183/$J$116*10000)+7000</f>
        <v>7402.04</v>
      </c>
      <c r="K183" s="12" t="n">
        <v>2001</v>
      </c>
    </row>
    <row r="184" customFormat="false" ht="15" hidden="false" customHeight="false" outlineLevel="0" collapsed="false">
      <c r="A184" s="5" t="n">
        <v>48</v>
      </c>
      <c r="B184" s="0" t="s">
        <v>778</v>
      </c>
      <c r="C184" s="22" t="n">
        <v>7</v>
      </c>
      <c r="D184" s="0" t="s">
        <v>1352</v>
      </c>
      <c r="E184" s="0" t="s">
        <v>1231</v>
      </c>
      <c r="F184" s="3" t="n">
        <v>135783</v>
      </c>
      <c r="G184" s="0" t="n">
        <v>15</v>
      </c>
      <c r="H184" s="0" t="n">
        <v>2116</v>
      </c>
      <c r="I184" s="12" t="n">
        <f aca="false">G184*H184</f>
        <v>31740</v>
      </c>
      <c r="J184" s="14" t="n">
        <f aca="false">(I184/$J$116*10000)+7000</f>
        <v>7317.4</v>
      </c>
      <c r="K184" s="12" t="n">
        <v>2001</v>
      </c>
    </row>
    <row r="185" customFormat="false" ht="15" hidden="false" customHeight="false" outlineLevel="0" collapsed="false">
      <c r="A185" s="5" t="n">
        <v>49</v>
      </c>
      <c r="B185" s="0" t="s">
        <v>1103</v>
      </c>
      <c r="C185" s="22" t="n">
        <v>3</v>
      </c>
      <c r="D185" s="0" t="s">
        <v>677</v>
      </c>
      <c r="E185" s="0" t="s">
        <v>1232</v>
      </c>
      <c r="F185" s="3" t="n">
        <v>1560900</v>
      </c>
      <c r="G185" s="0" t="n">
        <v>55</v>
      </c>
      <c r="H185" s="0" t="n">
        <v>6251</v>
      </c>
      <c r="I185" s="12" t="n">
        <f aca="false">G185*H185</f>
        <v>343805</v>
      </c>
      <c r="J185" s="14" t="n">
        <f aca="false">(I185/$J$116*10000)+7000</f>
        <v>10438.05</v>
      </c>
      <c r="K185" s="12" t="n">
        <v>2015</v>
      </c>
      <c r="L185" s="3" t="n">
        <f aca="false">SUM(I185:I196)</f>
        <v>1985284</v>
      </c>
    </row>
    <row r="186" customFormat="false" ht="15" hidden="false" customHeight="false" outlineLevel="0" collapsed="false">
      <c r="A186" s="5" t="n">
        <v>49</v>
      </c>
      <c r="B186" s="0" t="s">
        <v>1103</v>
      </c>
      <c r="C186" s="22" t="n">
        <v>4</v>
      </c>
      <c r="D186" s="0" t="s">
        <v>1353</v>
      </c>
      <c r="E186" s="0" t="s">
        <v>1239</v>
      </c>
      <c r="F186" s="3" t="n">
        <v>1305100</v>
      </c>
      <c r="G186" s="0" t="n">
        <v>50</v>
      </c>
      <c r="H186" s="0" t="n">
        <v>6251</v>
      </c>
      <c r="I186" s="12" t="n">
        <f aca="false">G186*H186</f>
        <v>312550</v>
      </c>
      <c r="J186" s="14" t="n">
        <f aca="false">(I186/$J$116*10000)+7000</f>
        <v>10125.5</v>
      </c>
      <c r="K186" s="12" t="n">
        <v>2015</v>
      </c>
    </row>
    <row r="187" customFormat="false" ht="15" hidden="false" customHeight="false" outlineLevel="0" collapsed="false">
      <c r="A187" s="15" t="n">
        <v>49</v>
      </c>
      <c r="B187" s="12" t="s">
        <v>1115</v>
      </c>
      <c r="C187" s="23" t="n">
        <v>1</v>
      </c>
      <c r="D187" s="12" t="s">
        <v>1354</v>
      </c>
      <c r="E187" s="12" t="s">
        <v>828</v>
      </c>
      <c r="F187" s="14" t="n">
        <v>1304687</v>
      </c>
      <c r="G187" s="12" t="n">
        <v>50</v>
      </c>
      <c r="H187" s="12" t="n">
        <v>4524</v>
      </c>
      <c r="I187" s="12" t="n">
        <f aca="false">G187*H187</f>
        <v>226200</v>
      </c>
      <c r="J187" s="14" t="n">
        <f aca="false">(I187/$J$116*10000)+7000</f>
        <v>9262</v>
      </c>
      <c r="K187" s="12" t="n">
        <v>2011</v>
      </c>
    </row>
    <row r="188" customFormat="false" ht="15" hidden="false" customHeight="false" outlineLevel="0" collapsed="false">
      <c r="A188" s="5" t="n">
        <v>49</v>
      </c>
      <c r="B188" s="0" t="s">
        <v>1103</v>
      </c>
      <c r="C188" s="22" t="n">
        <v>13</v>
      </c>
      <c r="D188" s="0" t="s">
        <v>1355</v>
      </c>
      <c r="E188" s="0" t="s">
        <v>1239</v>
      </c>
      <c r="F188" s="3" t="n">
        <v>522200</v>
      </c>
      <c r="G188" s="0" t="n">
        <v>31</v>
      </c>
      <c r="H188" s="0" t="n">
        <v>6251</v>
      </c>
      <c r="I188" s="12" t="n">
        <f aca="false">G188*H188</f>
        <v>193781</v>
      </c>
      <c r="J188" s="14" t="n">
        <f aca="false">(I188/$J$116*10000)+7000</f>
        <v>8937.81</v>
      </c>
      <c r="K188" s="12" t="n">
        <v>2015</v>
      </c>
    </row>
    <row r="189" customFormat="false" ht="15" hidden="false" customHeight="false" outlineLevel="0" collapsed="false">
      <c r="A189" s="5" t="n">
        <v>49</v>
      </c>
      <c r="B189" s="0" t="s">
        <v>1103</v>
      </c>
      <c r="C189" s="22" t="n">
        <v>20</v>
      </c>
      <c r="D189" s="0" t="s">
        <v>1356</v>
      </c>
      <c r="E189" s="0" t="s">
        <v>782</v>
      </c>
      <c r="F189" s="3" t="n">
        <v>376400</v>
      </c>
      <c r="G189" s="0" t="n">
        <v>26</v>
      </c>
      <c r="H189" s="0" t="n">
        <v>6251</v>
      </c>
      <c r="I189" s="12" t="n">
        <f aca="false">G189*H189</f>
        <v>162526</v>
      </c>
      <c r="J189" s="14" t="n">
        <f aca="false">(I189/$J$116*10000)+7000</f>
        <v>8625.26</v>
      </c>
      <c r="K189" s="12" t="n">
        <v>2015</v>
      </c>
    </row>
    <row r="190" customFormat="false" ht="15" hidden="false" customHeight="false" outlineLevel="0" collapsed="false">
      <c r="A190" s="5" t="n">
        <v>49</v>
      </c>
      <c r="B190" s="0" t="s">
        <v>1103</v>
      </c>
      <c r="C190" s="22" t="n">
        <v>23</v>
      </c>
      <c r="D190" s="0" t="s">
        <v>1357</v>
      </c>
      <c r="E190" s="0" t="s">
        <v>1237</v>
      </c>
      <c r="F190" s="3" t="n">
        <v>344700</v>
      </c>
      <c r="G190" s="0" t="n">
        <v>25</v>
      </c>
      <c r="H190" s="0" t="n">
        <v>6251</v>
      </c>
      <c r="I190" s="12" t="n">
        <f aca="false">G190*H190</f>
        <v>156275</v>
      </c>
      <c r="J190" s="14" t="n">
        <f aca="false">(I190/$J$116*10000)+7000</f>
        <v>8562.75</v>
      </c>
      <c r="K190" s="12" t="n">
        <v>2015</v>
      </c>
    </row>
    <row r="191" customFormat="false" ht="15" hidden="false" customHeight="false" outlineLevel="0" collapsed="false">
      <c r="A191" s="5" t="n">
        <v>49</v>
      </c>
      <c r="B191" s="0" t="s">
        <v>1103</v>
      </c>
      <c r="C191" s="22" t="n">
        <v>33</v>
      </c>
      <c r="D191" s="0" t="s">
        <v>1358</v>
      </c>
      <c r="E191" s="0" t="s">
        <v>1235</v>
      </c>
      <c r="F191" s="3" t="n">
        <v>280800</v>
      </c>
      <c r="G191" s="0" t="n">
        <v>23</v>
      </c>
      <c r="H191" s="0" t="n">
        <v>6251</v>
      </c>
      <c r="I191" s="12" t="n">
        <f aca="false">G191*H191</f>
        <v>143773</v>
      </c>
      <c r="J191" s="14" t="n">
        <f aca="false">(I191/$J$116*10000)+7000</f>
        <v>8437.73</v>
      </c>
      <c r="K191" s="12" t="n">
        <v>2015</v>
      </c>
    </row>
    <row r="192" customFormat="false" ht="15" hidden="false" customHeight="false" outlineLevel="0" collapsed="false">
      <c r="A192" s="5" t="n">
        <v>49</v>
      </c>
      <c r="B192" s="0" t="s">
        <v>1103</v>
      </c>
      <c r="C192" s="22" t="n">
        <v>48</v>
      </c>
      <c r="D192" s="0" t="s">
        <v>1359</v>
      </c>
      <c r="E192" s="0" t="s">
        <v>1232</v>
      </c>
      <c r="F192" s="3" t="n">
        <v>175400</v>
      </c>
      <c r="G192" s="0" t="n">
        <v>18</v>
      </c>
      <c r="H192" s="0" t="n">
        <v>6251</v>
      </c>
      <c r="I192" s="12" t="n">
        <f aca="false">G192*H192</f>
        <v>112518</v>
      </c>
      <c r="J192" s="14" t="n">
        <f aca="false">(I192/$J$116*10000)+7000</f>
        <v>8125.18</v>
      </c>
      <c r="K192" s="12" t="n">
        <v>2015</v>
      </c>
    </row>
    <row r="193" customFormat="false" ht="15" hidden="false" customHeight="false" outlineLevel="0" collapsed="false">
      <c r="A193" s="5" t="n">
        <v>49</v>
      </c>
      <c r="B193" s="0" t="s">
        <v>1103</v>
      </c>
      <c r="C193" s="22" t="n">
        <v>52</v>
      </c>
      <c r="D193" s="0" t="s">
        <v>1360</v>
      </c>
      <c r="E193" s="0" t="s">
        <v>1235</v>
      </c>
      <c r="F193" s="3" t="n">
        <v>159800</v>
      </c>
      <c r="G193" s="0" t="n">
        <v>17</v>
      </c>
      <c r="H193" s="0" t="n">
        <v>6251</v>
      </c>
      <c r="I193" s="12" t="n">
        <f aca="false">G193*H193</f>
        <v>106267</v>
      </c>
      <c r="J193" s="14" t="n">
        <f aca="false">(I193/$J$116*10000)+7000</f>
        <v>8062.67</v>
      </c>
      <c r="K193" s="12" t="n">
        <v>2015</v>
      </c>
    </row>
    <row r="194" customFormat="false" ht="15" hidden="false" customHeight="false" outlineLevel="0" collapsed="false">
      <c r="A194" s="15" t="n">
        <v>49</v>
      </c>
      <c r="B194" s="12" t="s">
        <v>1103</v>
      </c>
      <c r="C194" s="23" t="n">
        <v>65</v>
      </c>
      <c r="D194" s="12" t="s">
        <v>1361</v>
      </c>
      <c r="E194" s="12" t="s">
        <v>1232</v>
      </c>
      <c r="F194" s="14" t="n">
        <v>105200</v>
      </c>
      <c r="G194" s="12" t="n">
        <v>14</v>
      </c>
      <c r="H194" s="12" t="n">
        <v>6251</v>
      </c>
      <c r="I194" s="12" t="n">
        <f aca="false">G194*H194</f>
        <v>87514</v>
      </c>
      <c r="J194" s="14" t="n">
        <f aca="false">(I194/$J$116*10000)+7000</f>
        <v>7875.14</v>
      </c>
      <c r="K194" s="12" t="n">
        <v>2015</v>
      </c>
    </row>
    <row r="195" customFormat="false" ht="15" hidden="false" customHeight="false" outlineLevel="0" collapsed="false">
      <c r="A195" s="15" t="n">
        <v>49</v>
      </c>
      <c r="B195" s="12" t="s">
        <v>1103</v>
      </c>
      <c r="C195" s="23" t="n">
        <v>69</v>
      </c>
      <c r="D195" s="12" t="s">
        <v>1362</v>
      </c>
      <c r="E195" s="12" t="s">
        <v>1239</v>
      </c>
      <c r="F195" s="14" t="n">
        <v>100900</v>
      </c>
      <c r="G195" s="12" t="n">
        <v>13</v>
      </c>
      <c r="H195" s="12" t="n">
        <v>6251</v>
      </c>
      <c r="I195" s="12" t="n">
        <f aca="false">G195*H195</f>
        <v>81263</v>
      </c>
      <c r="J195" s="14" t="n">
        <f aca="false">(I195/$J$116*10000)+7000</f>
        <v>7812.63</v>
      </c>
      <c r="K195" s="12" t="n">
        <v>2015</v>
      </c>
    </row>
    <row r="196" customFormat="false" ht="15" hidden="false" customHeight="false" outlineLevel="0" collapsed="false">
      <c r="A196" s="5" t="n">
        <v>49</v>
      </c>
      <c r="B196" s="0" t="s">
        <v>1115</v>
      </c>
      <c r="C196" s="22" t="n">
        <v>2</v>
      </c>
      <c r="D196" s="0" t="s">
        <v>1363</v>
      </c>
      <c r="E196" s="0" t="s">
        <v>1223</v>
      </c>
      <c r="F196" s="3" t="n">
        <v>104011</v>
      </c>
      <c r="G196" s="0" t="n">
        <v>13</v>
      </c>
      <c r="H196" s="0" t="n">
        <v>4524</v>
      </c>
      <c r="I196" s="12" t="n">
        <f aca="false">G196*H196</f>
        <v>58812</v>
      </c>
      <c r="J196" s="14" t="n">
        <f aca="false">(I196/$J$116*10000)+7000</f>
        <v>7588.12</v>
      </c>
      <c r="K196" s="12" t="n">
        <v>2011</v>
      </c>
    </row>
    <row r="197" customFormat="false" ht="15" hidden="false" customHeight="false" outlineLevel="0" collapsed="false">
      <c r="A197" s="5" t="n">
        <v>61</v>
      </c>
      <c r="B197" s="0" t="s">
        <v>1103</v>
      </c>
      <c r="C197" s="22" t="n">
        <v>19</v>
      </c>
      <c r="D197" s="0" t="s">
        <v>1364</v>
      </c>
      <c r="E197" s="0" t="s">
        <v>1246</v>
      </c>
      <c r="F197" s="3" t="n">
        <v>377500</v>
      </c>
      <c r="G197" s="0" t="n">
        <v>26</v>
      </c>
      <c r="H197" s="0" t="n">
        <v>6251</v>
      </c>
      <c r="I197" s="12" t="n">
        <f aca="false">G197*H197</f>
        <v>162526</v>
      </c>
      <c r="J197" s="14" t="n">
        <f aca="false">(I197/$J$116*10000)+7000</f>
        <v>8625.26</v>
      </c>
      <c r="K197" s="12" t="n">
        <v>2015</v>
      </c>
      <c r="L197" s="3" t="n">
        <f aca="false">SUM(I197:I227)</f>
        <v>2406623</v>
      </c>
    </row>
    <row r="198" customFormat="false" ht="15" hidden="false" customHeight="false" outlineLevel="0" collapsed="false">
      <c r="A198" s="5" t="n">
        <v>61</v>
      </c>
      <c r="B198" s="0" t="s">
        <v>1103</v>
      </c>
      <c r="C198" s="22" t="n">
        <v>40</v>
      </c>
      <c r="D198" s="0" t="s">
        <v>1365</v>
      </c>
      <c r="E198" s="0" t="s">
        <v>2</v>
      </c>
      <c r="F198" s="3" t="n">
        <v>212500</v>
      </c>
      <c r="G198" s="0" t="n">
        <v>20</v>
      </c>
      <c r="H198" s="0" t="n">
        <v>6251</v>
      </c>
      <c r="I198" s="12" t="n">
        <f aca="false">G198*H198</f>
        <v>125020</v>
      </c>
      <c r="J198" s="14" t="n">
        <f aca="false">(I198/$J$116*10000)+7000</f>
        <v>8250.2</v>
      </c>
      <c r="K198" s="12" t="n">
        <v>2015</v>
      </c>
    </row>
    <row r="199" customFormat="false" ht="15" hidden="false" customHeight="false" outlineLevel="0" collapsed="false">
      <c r="A199" s="5" t="n">
        <v>61</v>
      </c>
      <c r="B199" s="0" t="s">
        <v>1103</v>
      </c>
      <c r="C199" s="22" t="n">
        <v>42</v>
      </c>
      <c r="D199" s="0" t="s">
        <v>1366</v>
      </c>
      <c r="E199" s="0" t="s">
        <v>1252</v>
      </c>
      <c r="F199" s="3" t="n">
        <v>202300</v>
      </c>
      <c r="G199" s="0" t="n">
        <v>19</v>
      </c>
      <c r="H199" s="0" t="n">
        <v>6251</v>
      </c>
      <c r="I199" s="12" t="n">
        <f aca="false">G199*H199</f>
        <v>118769</v>
      </c>
      <c r="J199" s="14" t="n">
        <f aca="false">(I199/$J$116*10000)+7000</f>
        <v>8187.69</v>
      </c>
      <c r="K199" s="12" t="n">
        <v>2015</v>
      </c>
    </row>
    <row r="200" customFormat="false" ht="15" hidden="false" customHeight="false" outlineLevel="0" collapsed="false">
      <c r="A200" s="5" t="n">
        <v>61</v>
      </c>
      <c r="B200" s="0" t="s">
        <v>1103</v>
      </c>
      <c r="C200" s="22" t="n">
        <v>43</v>
      </c>
      <c r="D200" s="0" t="s">
        <v>1367</v>
      </c>
      <c r="E200" s="0" t="s">
        <v>1125</v>
      </c>
      <c r="F200" s="3" t="n">
        <v>201700</v>
      </c>
      <c r="G200" s="0" t="n">
        <v>19</v>
      </c>
      <c r="H200" s="0" t="n">
        <v>6251</v>
      </c>
      <c r="I200" s="12" t="n">
        <f aca="false">G200*H200</f>
        <v>118769</v>
      </c>
      <c r="J200" s="14" t="n">
        <f aca="false">(I200/$J$116*10000)+7000</f>
        <v>8187.69</v>
      </c>
      <c r="K200" s="12" t="n">
        <v>2015</v>
      </c>
    </row>
    <row r="201" customFormat="false" ht="15" hidden="false" customHeight="false" outlineLevel="0" collapsed="false">
      <c r="A201" s="5" t="n">
        <v>61</v>
      </c>
      <c r="B201" s="0" t="s">
        <v>1103</v>
      </c>
      <c r="C201" s="22" t="n">
        <v>44</v>
      </c>
      <c r="D201" s="0" t="s">
        <v>1368</v>
      </c>
      <c r="E201" s="0" t="s">
        <v>1229</v>
      </c>
      <c r="F201" s="3" t="n">
        <v>198400</v>
      </c>
      <c r="G201" s="0" t="n">
        <v>19</v>
      </c>
      <c r="H201" s="0" t="n">
        <v>6251</v>
      </c>
      <c r="I201" s="12" t="n">
        <f aca="false">G201*H201</f>
        <v>118769</v>
      </c>
      <c r="J201" s="14" t="n">
        <f aca="false">(I201/$J$116*10000)+7000</f>
        <v>8187.69</v>
      </c>
      <c r="K201" s="12" t="n">
        <v>2015</v>
      </c>
    </row>
    <row r="202" customFormat="false" ht="15" hidden="false" customHeight="false" outlineLevel="0" collapsed="false">
      <c r="A202" s="5" t="n">
        <v>61</v>
      </c>
      <c r="B202" s="0" t="s">
        <v>1103</v>
      </c>
      <c r="D202" s="12" t="s">
        <v>1253</v>
      </c>
      <c r="E202" s="12" t="s">
        <v>1254</v>
      </c>
      <c r="F202" s="14" t="n">
        <v>127205</v>
      </c>
      <c r="G202" s="12" t="n">
        <v>15</v>
      </c>
      <c r="H202" s="12" t="n">
        <v>6251</v>
      </c>
      <c r="I202" s="12" t="n">
        <f aca="false">G202*H202</f>
        <v>93765</v>
      </c>
      <c r="J202" s="14" t="n">
        <f aca="false">(I202/$J$116*10000)+7000</f>
        <v>7937.65</v>
      </c>
      <c r="K202" s="12" t="n">
        <v>2010</v>
      </c>
    </row>
    <row r="203" customFormat="false" ht="15" hidden="false" customHeight="false" outlineLevel="0" collapsed="false">
      <c r="A203" s="5" t="n">
        <v>61</v>
      </c>
      <c r="B203" s="0" t="s">
        <v>1103</v>
      </c>
      <c r="C203" s="22" t="n">
        <v>56</v>
      </c>
      <c r="D203" s="0" t="s">
        <v>1369</v>
      </c>
      <c r="E203" s="0" t="s">
        <v>1248</v>
      </c>
      <c r="F203" s="3" t="n">
        <v>122700</v>
      </c>
      <c r="G203" s="0" t="n">
        <v>15</v>
      </c>
      <c r="H203" s="0" t="n">
        <v>6251</v>
      </c>
      <c r="I203" s="12" t="n">
        <f aca="false">G203*H203</f>
        <v>93765</v>
      </c>
      <c r="J203" s="14" t="n">
        <f aca="false">(I203/$J$116*10000)+7000</f>
        <v>7937.65</v>
      </c>
      <c r="K203" s="12" t="n">
        <v>2015</v>
      </c>
    </row>
    <row r="204" customFormat="false" ht="15" hidden="false" customHeight="false" outlineLevel="0" collapsed="false">
      <c r="A204" s="5" t="n">
        <v>61</v>
      </c>
      <c r="B204" s="0" t="s">
        <v>1103</v>
      </c>
      <c r="C204" s="22" t="n">
        <v>57</v>
      </c>
      <c r="D204" s="0" t="s">
        <v>1370</v>
      </c>
      <c r="E204" s="0" t="s">
        <v>1252</v>
      </c>
      <c r="F204" s="3" t="n">
        <v>121600</v>
      </c>
      <c r="G204" s="0" t="n">
        <v>15</v>
      </c>
      <c r="H204" s="0" t="n">
        <v>6251</v>
      </c>
      <c r="I204" s="12" t="n">
        <f aca="false">G204*H204</f>
        <v>93765</v>
      </c>
      <c r="J204" s="14" t="n">
        <f aca="false">(I204/$J$116*10000)+7000</f>
        <v>7937.65</v>
      </c>
      <c r="K204" s="12" t="n">
        <v>2015</v>
      </c>
    </row>
    <row r="205" customFormat="false" ht="15" hidden="false" customHeight="false" outlineLevel="0" collapsed="false">
      <c r="A205" s="5" t="n">
        <v>61</v>
      </c>
      <c r="B205" s="0" t="s">
        <v>1103</v>
      </c>
      <c r="C205" s="22" t="n">
        <v>59</v>
      </c>
      <c r="D205" s="0" t="s">
        <v>209</v>
      </c>
      <c r="E205" s="0" t="s">
        <v>1243</v>
      </c>
      <c r="F205" s="3" t="n">
        <v>111400</v>
      </c>
      <c r="G205" s="0" t="n">
        <v>14</v>
      </c>
      <c r="H205" s="0" t="n">
        <v>6251</v>
      </c>
      <c r="I205" s="12" t="n">
        <f aca="false">G205*H205</f>
        <v>87514</v>
      </c>
      <c r="J205" s="14" t="n">
        <f aca="false">(I205/$J$116*10000)+7000</f>
        <v>7875.14</v>
      </c>
      <c r="K205" s="12" t="n">
        <v>2015</v>
      </c>
    </row>
    <row r="206" customFormat="false" ht="15" hidden="false" customHeight="false" outlineLevel="0" collapsed="false">
      <c r="A206" s="5" t="n">
        <v>61</v>
      </c>
      <c r="B206" s="0" t="s">
        <v>1103</v>
      </c>
      <c r="C206" s="22" t="n">
        <v>60</v>
      </c>
      <c r="D206" s="0" t="s">
        <v>1371</v>
      </c>
      <c r="E206" s="0" t="s">
        <v>1250</v>
      </c>
      <c r="F206" s="3" t="n">
        <v>109424</v>
      </c>
      <c r="G206" s="0" t="n">
        <v>14</v>
      </c>
      <c r="H206" s="0" t="n">
        <v>6251</v>
      </c>
      <c r="I206" s="12" t="n">
        <f aca="false">G206*H206</f>
        <v>87514</v>
      </c>
      <c r="J206" s="14" t="n">
        <f aca="false">(I206/$J$116*10000)+7000</f>
        <v>7875.14</v>
      </c>
      <c r="K206" s="12" t="n">
        <v>2010</v>
      </c>
    </row>
    <row r="207" customFormat="false" ht="15" hidden="false" customHeight="false" outlineLevel="0" collapsed="false">
      <c r="A207" s="5" t="n">
        <v>61</v>
      </c>
      <c r="B207" s="0" t="s">
        <v>1103</v>
      </c>
      <c r="C207" s="22" t="n">
        <v>61</v>
      </c>
      <c r="D207" s="0" t="s">
        <v>1085</v>
      </c>
      <c r="E207" s="0" t="s">
        <v>1250</v>
      </c>
      <c r="F207" s="3" t="n">
        <v>109123</v>
      </c>
      <c r="G207" s="0" t="n">
        <v>14</v>
      </c>
      <c r="H207" s="0" t="n">
        <v>6251</v>
      </c>
      <c r="I207" s="12" t="n">
        <f aca="false">G207*H207</f>
        <v>87514</v>
      </c>
      <c r="J207" s="14" t="n">
        <f aca="false">(I207/$J$116*10000)+7000</f>
        <v>7875.14</v>
      </c>
      <c r="K207" s="12" t="n">
        <v>2010</v>
      </c>
    </row>
    <row r="208" customFormat="false" ht="15" hidden="false" customHeight="false" outlineLevel="0" collapsed="false">
      <c r="A208" s="15" t="n">
        <v>61</v>
      </c>
      <c r="B208" s="12" t="s">
        <v>1103</v>
      </c>
      <c r="C208" s="23" t="n">
        <v>62</v>
      </c>
      <c r="D208" s="12" t="s">
        <v>1372</v>
      </c>
      <c r="E208" s="12" t="s">
        <v>1092</v>
      </c>
      <c r="F208" s="14" t="n">
        <v>107000</v>
      </c>
      <c r="G208" s="12" t="n">
        <v>14</v>
      </c>
      <c r="H208" s="12" t="n">
        <v>6251</v>
      </c>
      <c r="I208" s="12" t="n">
        <f aca="false">G208*H208</f>
        <v>87514</v>
      </c>
      <c r="J208" s="14" t="n">
        <f aca="false">(I208/$J$116*10000)+7000</f>
        <v>7875.14</v>
      </c>
      <c r="K208" s="12" t="n">
        <v>2015</v>
      </c>
      <c r="L208" s="12"/>
    </row>
    <row r="209" customFormat="false" ht="15" hidden="false" customHeight="false" outlineLevel="0" collapsed="false">
      <c r="A209" s="15" t="n">
        <v>61</v>
      </c>
      <c r="B209" s="12" t="s">
        <v>1103</v>
      </c>
      <c r="C209" s="23" t="n">
        <v>67</v>
      </c>
      <c r="D209" s="12" t="s">
        <v>1373</v>
      </c>
      <c r="E209" s="12" t="s">
        <v>1229</v>
      </c>
      <c r="F209" s="14" t="n">
        <v>104200</v>
      </c>
      <c r="G209" s="12" t="n">
        <v>13</v>
      </c>
      <c r="H209" s="12" t="n">
        <v>6251</v>
      </c>
      <c r="I209" s="12" t="n">
        <f aca="false">G209*H209</f>
        <v>81263</v>
      </c>
      <c r="J209" s="14" t="n">
        <f aca="false">(I209/$J$116*10000)+7000</f>
        <v>7812.63</v>
      </c>
      <c r="K209" s="12" t="n">
        <v>2015</v>
      </c>
      <c r="L209" s="12"/>
    </row>
    <row r="210" customFormat="false" ht="15" hidden="false" customHeight="false" outlineLevel="0" collapsed="false">
      <c r="A210" s="5" t="n">
        <v>61</v>
      </c>
      <c r="B210" s="0" t="s">
        <v>510</v>
      </c>
      <c r="C210" s="22" t="n">
        <v>7</v>
      </c>
      <c r="D210" s="0" t="s">
        <v>1374</v>
      </c>
      <c r="E210" s="0" t="s">
        <v>1264</v>
      </c>
      <c r="F210" s="3" t="n">
        <v>240300</v>
      </c>
      <c r="G210" s="0" t="n">
        <v>21</v>
      </c>
      <c r="H210" s="0" t="n">
        <v>3764</v>
      </c>
      <c r="I210" s="12" t="n">
        <f aca="false">G210*H210</f>
        <v>79044</v>
      </c>
      <c r="J210" s="14" t="n">
        <f aca="false">(I210/$J$116*10000)+7000</f>
        <v>7790.44</v>
      </c>
      <c r="K210" s="12" t="n">
        <v>2012</v>
      </c>
    </row>
    <row r="211" customFormat="false" ht="15" hidden="false" customHeight="false" outlineLevel="0" collapsed="false">
      <c r="A211" s="5" t="n">
        <v>61</v>
      </c>
      <c r="B211" s="0" t="s">
        <v>510</v>
      </c>
      <c r="C211" s="22" t="n">
        <v>9</v>
      </c>
      <c r="D211" s="0" t="s">
        <v>1375</v>
      </c>
      <c r="E211" s="0" t="s">
        <v>1260</v>
      </c>
      <c r="F211" s="3" t="n">
        <v>207649</v>
      </c>
      <c r="G211" s="0" t="n">
        <v>19</v>
      </c>
      <c r="H211" s="0" t="n">
        <v>3764</v>
      </c>
      <c r="I211" s="12" t="n">
        <f aca="false">G211*H211</f>
        <v>71516</v>
      </c>
      <c r="J211" s="14" t="n">
        <f aca="false">(I211/$J$116*10000)+7000</f>
        <v>7715.16</v>
      </c>
      <c r="K211" s="12" t="n">
        <v>2012</v>
      </c>
    </row>
    <row r="212" customFormat="false" ht="15" hidden="false" customHeight="false" outlineLevel="0" collapsed="false">
      <c r="A212" s="5" t="n">
        <v>61</v>
      </c>
      <c r="B212" s="0" t="s">
        <v>510</v>
      </c>
      <c r="C212" s="22" t="n">
        <v>11</v>
      </c>
      <c r="D212" s="0" t="s">
        <v>1376</v>
      </c>
      <c r="E212" s="0" t="s">
        <v>1266</v>
      </c>
      <c r="F212" s="3" t="n">
        <v>189000</v>
      </c>
      <c r="G212" s="0" t="n">
        <v>18</v>
      </c>
      <c r="H212" s="0" t="n">
        <v>3764</v>
      </c>
      <c r="I212" s="12" t="n">
        <f aca="false">G212*H212</f>
        <v>67752</v>
      </c>
      <c r="J212" s="14" t="n">
        <f aca="false">(I212/$J$116*10000)+7000</f>
        <v>7677.52</v>
      </c>
      <c r="K212" s="12" t="n">
        <v>2012</v>
      </c>
    </row>
    <row r="213" customFormat="false" ht="15" hidden="false" customHeight="false" outlineLevel="0" collapsed="false">
      <c r="A213" s="5" t="n">
        <v>61</v>
      </c>
      <c r="B213" s="0" t="s">
        <v>510</v>
      </c>
      <c r="C213" s="22" t="n">
        <v>12</v>
      </c>
      <c r="D213" s="0" t="s">
        <v>1377</v>
      </c>
      <c r="E213" s="0" t="s">
        <v>1271</v>
      </c>
      <c r="F213" s="3" t="n">
        <v>187800</v>
      </c>
      <c r="G213" s="0" t="n">
        <v>18</v>
      </c>
      <c r="H213" s="0" t="n">
        <v>3764</v>
      </c>
      <c r="I213" s="12" t="n">
        <f aca="false">G213*H213</f>
        <v>67752</v>
      </c>
      <c r="J213" s="14" t="n">
        <f aca="false">(I213/$J$116*10000)+7000</f>
        <v>7677.52</v>
      </c>
      <c r="K213" s="12" t="n">
        <v>2012</v>
      </c>
    </row>
    <row r="214" customFormat="false" ht="15" hidden="false" customHeight="false" outlineLevel="0" collapsed="false">
      <c r="A214" s="5" t="n">
        <v>61</v>
      </c>
      <c r="B214" s="0" t="s">
        <v>510</v>
      </c>
      <c r="C214" s="22" t="n">
        <v>13</v>
      </c>
      <c r="D214" s="0" t="s">
        <v>1378</v>
      </c>
      <c r="E214" s="0" t="s">
        <v>1262</v>
      </c>
      <c r="F214" s="3" t="n">
        <v>181145</v>
      </c>
      <c r="G214" s="0" t="n">
        <v>18</v>
      </c>
      <c r="H214" s="0" t="n">
        <v>3764</v>
      </c>
      <c r="I214" s="12" t="n">
        <f aca="false">G214*H214</f>
        <v>67752</v>
      </c>
      <c r="J214" s="14" t="n">
        <f aca="false">(I214/$J$116*10000)+7000</f>
        <v>7677.52</v>
      </c>
      <c r="K214" s="12" t="n">
        <v>2012</v>
      </c>
    </row>
    <row r="215" customFormat="false" ht="15" hidden="false" customHeight="false" outlineLevel="0" collapsed="false">
      <c r="A215" s="5" t="n">
        <v>61</v>
      </c>
      <c r="B215" s="0" t="s">
        <v>510</v>
      </c>
      <c r="C215" s="22" t="n">
        <v>14</v>
      </c>
      <c r="D215" s="0" t="s">
        <v>1379</v>
      </c>
      <c r="E215" s="0" t="s">
        <v>1262</v>
      </c>
      <c r="F215" s="3" t="n">
        <v>181100</v>
      </c>
      <c r="G215" s="0" t="n">
        <v>18</v>
      </c>
      <c r="H215" s="0" t="n">
        <v>3764</v>
      </c>
      <c r="I215" s="12" t="n">
        <f aca="false">G215*H215</f>
        <v>67752</v>
      </c>
      <c r="J215" s="14" t="n">
        <f aca="false">(I215/$J$116*10000)+7000</f>
        <v>7677.52</v>
      </c>
      <c r="K215" s="12" t="n">
        <v>2012</v>
      </c>
    </row>
    <row r="216" customFormat="false" ht="15" hidden="false" customHeight="false" outlineLevel="0" collapsed="false">
      <c r="A216" s="5" t="n">
        <v>61</v>
      </c>
      <c r="B216" s="0" t="s">
        <v>510</v>
      </c>
      <c r="C216" s="22" t="n">
        <v>16</v>
      </c>
      <c r="D216" s="0" t="s">
        <v>1380</v>
      </c>
      <c r="E216" s="0" t="s">
        <v>1260</v>
      </c>
      <c r="F216" s="3" t="n">
        <v>156800</v>
      </c>
      <c r="G216" s="0" t="n">
        <v>17</v>
      </c>
      <c r="H216" s="0" t="n">
        <v>3764</v>
      </c>
      <c r="I216" s="12" t="n">
        <f aca="false">G216*H216</f>
        <v>63988</v>
      </c>
      <c r="J216" s="14" t="n">
        <f aca="false">(I216/$J$116*10000)+7000</f>
        <v>7639.88</v>
      </c>
      <c r="K216" s="12" t="n">
        <v>2012</v>
      </c>
    </row>
    <row r="217" customFormat="false" ht="15" hidden="false" customHeight="false" outlineLevel="0" collapsed="false">
      <c r="A217" s="5" t="n">
        <v>61</v>
      </c>
      <c r="B217" s="0" t="s">
        <v>510</v>
      </c>
      <c r="C217" s="22" t="n">
        <v>17</v>
      </c>
      <c r="D217" s="0" t="s">
        <v>1381</v>
      </c>
      <c r="E217" s="0" t="s">
        <v>1256</v>
      </c>
      <c r="F217" s="3" t="n">
        <v>152350</v>
      </c>
      <c r="G217" s="0" t="n">
        <v>16</v>
      </c>
      <c r="H217" s="0" t="n">
        <v>3764</v>
      </c>
      <c r="I217" s="12" t="n">
        <f aca="false">G217*H217</f>
        <v>60224</v>
      </c>
      <c r="J217" s="14" t="n">
        <f aca="false">(I217/$J$116*10000)+7000</f>
        <v>7602.24</v>
      </c>
      <c r="K217" s="12" t="n">
        <v>2012</v>
      </c>
    </row>
    <row r="218" customFormat="false" ht="15" hidden="false" customHeight="false" outlineLevel="0" collapsed="false">
      <c r="A218" s="5" t="n">
        <v>61</v>
      </c>
      <c r="B218" s="0" t="s">
        <v>510</v>
      </c>
      <c r="C218" s="22" t="n">
        <v>19</v>
      </c>
      <c r="D218" s="0" t="s">
        <v>1382</v>
      </c>
      <c r="E218" s="0" t="s">
        <v>1260</v>
      </c>
      <c r="F218" s="3" t="n">
        <v>146200</v>
      </c>
      <c r="G218" s="0" t="n">
        <v>16</v>
      </c>
      <c r="H218" s="0" t="n">
        <v>3764</v>
      </c>
      <c r="I218" s="12" t="n">
        <f aca="false">G218*H218</f>
        <v>60224</v>
      </c>
      <c r="J218" s="14" t="n">
        <f aca="false">(I218/$J$116*10000)+7000</f>
        <v>7602.24</v>
      </c>
      <c r="K218" s="12" t="n">
        <v>2012</v>
      </c>
    </row>
    <row r="219" customFormat="false" ht="15" hidden="false" customHeight="false" outlineLevel="0" collapsed="false">
      <c r="A219" s="5" t="n">
        <v>61</v>
      </c>
      <c r="B219" s="0" t="s">
        <v>510</v>
      </c>
      <c r="C219" s="22" t="n">
        <v>20</v>
      </c>
      <c r="D219" s="0" t="s">
        <v>1383</v>
      </c>
      <c r="E219" s="0" t="s">
        <v>1267</v>
      </c>
      <c r="F219" s="3" t="n">
        <v>140900</v>
      </c>
      <c r="G219" s="0" t="n">
        <v>16</v>
      </c>
      <c r="H219" s="0" t="n">
        <v>3764</v>
      </c>
      <c r="I219" s="12" t="n">
        <f aca="false">G219*H219</f>
        <v>60224</v>
      </c>
      <c r="J219" s="14" t="n">
        <f aca="false">(I219/$J$116*10000)+7000</f>
        <v>7602.24</v>
      </c>
      <c r="K219" s="12" t="n">
        <v>2012</v>
      </c>
    </row>
    <row r="220" customFormat="false" ht="15" hidden="false" customHeight="false" outlineLevel="0" collapsed="false">
      <c r="A220" s="5" t="n">
        <v>61</v>
      </c>
      <c r="B220" s="0" t="s">
        <v>510</v>
      </c>
      <c r="C220" s="22" t="n">
        <v>21</v>
      </c>
      <c r="D220" s="0" t="s">
        <v>1384</v>
      </c>
      <c r="E220" s="0" t="s">
        <v>1266</v>
      </c>
      <c r="F220" s="3" t="n">
        <v>139968</v>
      </c>
      <c r="G220" s="0" t="n">
        <v>16</v>
      </c>
      <c r="H220" s="0" t="n">
        <v>3764</v>
      </c>
      <c r="I220" s="12" t="n">
        <f aca="false">G220*H220</f>
        <v>60224</v>
      </c>
      <c r="J220" s="14" t="n">
        <f aca="false">(I220/$J$116*10000)+7000</f>
        <v>7602.24</v>
      </c>
      <c r="K220" s="12" t="n">
        <v>2012</v>
      </c>
    </row>
    <row r="221" customFormat="false" ht="15" hidden="false" customHeight="false" outlineLevel="0" collapsed="false">
      <c r="A221" s="5" t="n">
        <v>61</v>
      </c>
      <c r="B221" s="0" t="s">
        <v>510</v>
      </c>
      <c r="C221" s="22" t="n">
        <v>22</v>
      </c>
      <c r="D221" s="0" t="s">
        <v>1385</v>
      </c>
      <c r="E221" s="0" t="s">
        <v>1260</v>
      </c>
      <c r="F221" s="3" t="n">
        <v>130700</v>
      </c>
      <c r="G221" s="0" t="n">
        <v>15</v>
      </c>
      <c r="H221" s="0" t="n">
        <v>3764</v>
      </c>
      <c r="I221" s="12" t="n">
        <f aca="false">G221*H221</f>
        <v>56460</v>
      </c>
      <c r="J221" s="14" t="n">
        <f aca="false">(I221/$J$116*10000)+7000</f>
        <v>7564.6</v>
      </c>
      <c r="K221" s="12" t="n">
        <v>2012</v>
      </c>
    </row>
    <row r="222" customFormat="false" ht="15" hidden="false" customHeight="false" outlineLevel="0" collapsed="false">
      <c r="A222" s="5" t="n">
        <v>61</v>
      </c>
      <c r="B222" s="0" t="s">
        <v>510</v>
      </c>
      <c r="C222" s="22" t="n">
        <v>24</v>
      </c>
      <c r="D222" s="0" t="s">
        <v>1386</v>
      </c>
      <c r="E222" s="0" t="s">
        <v>1269</v>
      </c>
      <c r="F222" s="3" t="n">
        <v>123599</v>
      </c>
      <c r="G222" s="0" t="n">
        <v>15</v>
      </c>
      <c r="H222" s="0" t="n">
        <v>3764</v>
      </c>
      <c r="I222" s="12" t="n">
        <f aca="false">G222*H222</f>
        <v>56460</v>
      </c>
      <c r="J222" s="14" t="n">
        <f aca="false">(I222/$J$116*10000)+7000</f>
        <v>7564.6</v>
      </c>
      <c r="K222" s="12" t="n">
        <v>2012</v>
      </c>
    </row>
    <row r="223" customFormat="false" ht="15" hidden="false" customHeight="false" outlineLevel="0" collapsed="false">
      <c r="A223" s="5" t="n">
        <v>61</v>
      </c>
      <c r="B223" s="0" t="s">
        <v>510</v>
      </c>
      <c r="C223" s="22" t="n">
        <v>25</v>
      </c>
      <c r="D223" s="0" t="s">
        <v>1387</v>
      </c>
      <c r="E223" s="0" t="s">
        <v>1260</v>
      </c>
      <c r="F223" s="3" t="n">
        <v>121197</v>
      </c>
      <c r="G223" s="0" t="n">
        <v>15</v>
      </c>
      <c r="H223" s="0" t="n">
        <v>3764</v>
      </c>
      <c r="I223" s="12" t="n">
        <f aca="false">G223*H223</f>
        <v>56460</v>
      </c>
      <c r="J223" s="14" t="n">
        <f aca="false">(I223/$J$116*10000)+7000</f>
        <v>7564.6</v>
      </c>
      <c r="K223" s="12" t="n">
        <v>2012</v>
      </c>
    </row>
    <row r="224" customFormat="false" ht="15" hidden="false" customHeight="false" outlineLevel="0" collapsed="false">
      <c r="A224" s="5" t="n">
        <v>61</v>
      </c>
      <c r="B224" s="0" t="s">
        <v>510</v>
      </c>
      <c r="C224" s="22" t="n">
        <v>27</v>
      </c>
      <c r="D224" s="0" t="s">
        <v>1388</v>
      </c>
      <c r="E224" s="0" t="s">
        <v>1271</v>
      </c>
      <c r="F224" s="3" t="n">
        <v>111500</v>
      </c>
      <c r="G224" s="0" t="n">
        <v>15</v>
      </c>
      <c r="H224" s="0" t="n">
        <v>3764</v>
      </c>
      <c r="I224" s="12" t="n">
        <f aca="false">G224*H224</f>
        <v>56460</v>
      </c>
      <c r="J224" s="14" t="n">
        <f aca="false">(I224/$J$116*10000)+7000</f>
        <v>7564.6</v>
      </c>
      <c r="K224" s="12" t="n">
        <v>2012</v>
      </c>
    </row>
    <row r="225" customFormat="false" ht="15" hidden="false" customHeight="false" outlineLevel="0" collapsed="false">
      <c r="A225" s="5" t="n">
        <v>61</v>
      </c>
      <c r="B225" s="0" t="s">
        <v>510</v>
      </c>
      <c r="C225" s="22" t="n">
        <v>28</v>
      </c>
      <c r="D225" s="0" t="s">
        <v>1389</v>
      </c>
      <c r="E225" s="0" t="s">
        <v>1260</v>
      </c>
      <c r="F225" s="3" t="n">
        <v>104709</v>
      </c>
      <c r="G225" s="0" t="n">
        <v>13</v>
      </c>
      <c r="H225" s="0" t="n">
        <v>3764</v>
      </c>
      <c r="I225" s="12" t="n">
        <f aca="false">G225*H225</f>
        <v>48932</v>
      </c>
      <c r="J225" s="14" t="n">
        <f aca="false">(I225/$J$116*10000)+7000</f>
        <v>7489.32</v>
      </c>
      <c r="K225" s="12" t="n">
        <v>2012</v>
      </c>
    </row>
    <row r="226" customFormat="false" ht="15" hidden="false" customHeight="false" outlineLevel="0" collapsed="false">
      <c r="A226" s="5" t="n">
        <v>61</v>
      </c>
      <c r="B226" s="0" t="s">
        <v>510</v>
      </c>
      <c r="C226" s="22"/>
      <c r="D226" s="12" t="s">
        <v>1257</v>
      </c>
      <c r="E226" s="12" t="s">
        <v>1258</v>
      </c>
      <c r="F226" s="14" t="n">
        <v>94271</v>
      </c>
      <c r="G226" s="12" t="n">
        <v>13</v>
      </c>
      <c r="H226" s="12" t="n">
        <v>3764</v>
      </c>
      <c r="I226" s="12" t="n">
        <f aca="false">G226*H226</f>
        <v>48932</v>
      </c>
      <c r="J226" s="14" t="n">
        <f aca="false">(I226/$J$116*10000)+7000</f>
        <v>7489.32</v>
      </c>
      <c r="K226" s="12" t="n">
        <v>2012</v>
      </c>
    </row>
    <row r="227" customFormat="false" ht="15" hidden="false" customHeight="false" outlineLevel="0" collapsed="false">
      <c r="A227" s="15" t="n">
        <v>61</v>
      </c>
      <c r="B227" s="12" t="s">
        <v>1109</v>
      </c>
      <c r="C227" s="12"/>
      <c r="D227" s="12" t="s">
        <v>1108</v>
      </c>
      <c r="E227" s="12"/>
      <c r="F227" s="14" t="n">
        <v>2931</v>
      </c>
      <c r="G227" s="0" t="n">
        <v>1</v>
      </c>
      <c r="H227" s="0" t="n">
        <v>0</v>
      </c>
      <c r="I227" s="12" t="n">
        <f aca="false">G227*H227</f>
        <v>0</v>
      </c>
      <c r="J227" s="14" t="n">
        <f aca="false">(I227/$J$116*10000)+7000</f>
        <v>7000</v>
      </c>
      <c r="K227" s="12" t="n">
        <v>2012</v>
      </c>
    </row>
    <row r="228" customFormat="false" ht="15" hidden="false" customHeight="false" outlineLevel="0" collapsed="false">
      <c r="A228" s="5" t="n">
        <v>62</v>
      </c>
      <c r="B228" s="0" t="s">
        <v>510</v>
      </c>
      <c r="C228" s="22" t="n">
        <v>1</v>
      </c>
      <c r="D228" s="0" t="s">
        <v>1390</v>
      </c>
      <c r="E228" s="0" t="s">
        <v>1277</v>
      </c>
      <c r="F228" s="3" t="n">
        <v>4912500</v>
      </c>
      <c r="G228" s="0" t="n">
        <v>98</v>
      </c>
      <c r="H228" s="0" t="n">
        <v>3764</v>
      </c>
      <c r="I228" s="12" t="n">
        <f aca="false">G228*H228</f>
        <v>368872</v>
      </c>
      <c r="J228" s="14" t="n">
        <f aca="false">(I228/$J$116*10000)+7000</f>
        <v>10688.72</v>
      </c>
      <c r="K228" s="12" t="n">
        <v>2012</v>
      </c>
      <c r="L228" s="3" t="n">
        <f aca="false">SUM(I228:I241)</f>
        <v>1572351</v>
      </c>
    </row>
    <row r="229" customFormat="false" ht="15" hidden="false" customHeight="false" outlineLevel="0" collapsed="false">
      <c r="A229" s="5" t="n">
        <v>62</v>
      </c>
      <c r="B229" s="0" t="s">
        <v>1103</v>
      </c>
      <c r="C229" s="22" t="n">
        <v>37</v>
      </c>
      <c r="D229" s="0" t="s">
        <v>1391</v>
      </c>
      <c r="E229" s="0" t="s">
        <v>1273</v>
      </c>
      <c r="F229" s="3" t="n">
        <v>252618</v>
      </c>
      <c r="G229" s="0" t="n">
        <v>21</v>
      </c>
      <c r="H229" s="0" t="n">
        <v>6251</v>
      </c>
      <c r="I229" s="12" t="n">
        <f aca="false">G229*H229</f>
        <v>131271</v>
      </c>
      <c r="J229" s="14" t="n">
        <f aca="false">(I229/$J$116*10000)+7000</f>
        <v>8312.71</v>
      </c>
      <c r="K229" s="12" t="n">
        <v>2010</v>
      </c>
    </row>
    <row r="230" customFormat="false" ht="15" hidden="false" customHeight="false" outlineLevel="0" collapsed="false">
      <c r="A230" s="5" t="n">
        <v>62</v>
      </c>
      <c r="B230" s="0" t="s">
        <v>510</v>
      </c>
      <c r="C230" s="22" t="n">
        <v>2</v>
      </c>
      <c r="D230" s="0" t="s">
        <v>1392</v>
      </c>
      <c r="E230" s="0" t="s">
        <v>1277</v>
      </c>
      <c r="F230" s="3" t="n">
        <v>573935</v>
      </c>
      <c r="G230" s="0" t="n">
        <v>33</v>
      </c>
      <c r="H230" s="0" t="n">
        <v>3764</v>
      </c>
      <c r="I230" s="12" t="n">
        <f aca="false">G230*H230</f>
        <v>124212</v>
      </c>
      <c r="J230" s="14" t="n">
        <f aca="false">(I230/$J$116*10000)+7000</f>
        <v>8242.12</v>
      </c>
      <c r="K230" s="12" t="n">
        <v>2012</v>
      </c>
    </row>
    <row r="231" customFormat="false" ht="15" hidden="false" customHeight="false" outlineLevel="0" collapsed="false">
      <c r="A231" s="5" t="n">
        <v>62</v>
      </c>
      <c r="B231" s="0" t="s">
        <v>1103</v>
      </c>
      <c r="C231" s="22" t="n">
        <v>45</v>
      </c>
      <c r="D231" s="0" t="s">
        <v>1393</v>
      </c>
      <c r="E231" s="0" t="s">
        <v>1273</v>
      </c>
      <c r="F231" s="3" t="n">
        <v>191299</v>
      </c>
      <c r="G231" s="0" t="n">
        <v>19</v>
      </c>
      <c r="H231" s="0" t="n">
        <v>6251</v>
      </c>
      <c r="I231" s="12" t="n">
        <f aca="false">G231*H231</f>
        <v>118769</v>
      </c>
      <c r="J231" s="14" t="n">
        <f aca="false">(I231/$J$116*10000)+7000</f>
        <v>8187.69</v>
      </c>
      <c r="K231" s="12" t="n">
        <v>2010</v>
      </c>
    </row>
    <row r="232" customFormat="false" ht="15" hidden="false" customHeight="false" outlineLevel="0" collapsed="false">
      <c r="A232" s="5" t="n">
        <v>62</v>
      </c>
      <c r="B232" s="0" t="s">
        <v>1103</v>
      </c>
      <c r="C232" s="22" t="n">
        <v>46</v>
      </c>
      <c r="D232" s="0" t="s">
        <v>1394</v>
      </c>
      <c r="E232" s="0" t="s">
        <v>1273</v>
      </c>
      <c r="F232" s="3" t="n">
        <v>189067</v>
      </c>
      <c r="G232" s="0" t="n">
        <v>18</v>
      </c>
      <c r="H232" s="0" t="n">
        <v>6251</v>
      </c>
      <c r="I232" s="12" t="n">
        <f aca="false">G232*H232</f>
        <v>112518</v>
      </c>
      <c r="J232" s="14" t="n">
        <f aca="false">(I232/$J$116*10000)+7000</f>
        <v>8125.18</v>
      </c>
      <c r="K232" s="12" t="n">
        <v>2010</v>
      </c>
    </row>
    <row r="233" customFormat="false" ht="15" hidden="false" customHeight="false" outlineLevel="0" collapsed="false">
      <c r="A233" s="5" t="n">
        <v>62</v>
      </c>
      <c r="B233" s="0" t="s">
        <v>1103</v>
      </c>
      <c r="C233" s="22" t="n">
        <v>54</v>
      </c>
      <c r="D233" s="0" t="s">
        <v>1395</v>
      </c>
      <c r="E233" s="0" t="s">
        <v>1273</v>
      </c>
      <c r="F233" s="3" t="n">
        <v>127300</v>
      </c>
      <c r="G233" s="0" t="n">
        <v>15</v>
      </c>
      <c r="H233" s="0" t="n">
        <v>6251</v>
      </c>
      <c r="I233" s="12" t="n">
        <f aca="false">G233*H233</f>
        <v>93765</v>
      </c>
      <c r="J233" s="14" t="n">
        <f aca="false">(I233/$J$116*10000)+7000</f>
        <v>7937.65</v>
      </c>
      <c r="K233" s="12" t="n">
        <v>2015</v>
      </c>
    </row>
    <row r="234" customFormat="false" ht="15" hidden="false" customHeight="false" outlineLevel="0" collapsed="false">
      <c r="A234" s="5" t="n">
        <v>62</v>
      </c>
      <c r="B234" s="0" t="s">
        <v>510</v>
      </c>
      <c r="C234" s="22" t="n">
        <v>3</v>
      </c>
      <c r="D234" s="0" t="s">
        <v>1396</v>
      </c>
      <c r="E234" s="0" t="s">
        <v>1279</v>
      </c>
      <c r="F234" s="3" t="n">
        <v>324836</v>
      </c>
      <c r="G234" s="0" t="n">
        <v>24</v>
      </c>
      <c r="H234" s="0" t="n">
        <v>3764</v>
      </c>
      <c r="I234" s="12" t="n">
        <f aca="false">G234*H234</f>
        <v>90336</v>
      </c>
      <c r="J234" s="14" t="n">
        <f aca="false">(I234/$J$116*10000)+7000</f>
        <v>7903.36</v>
      </c>
      <c r="K234" s="12" t="n">
        <v>2012</v>
      </c>
    </row>
    <row r="235" customFormat="false" ht="15" hidden="false" customHeight="false" outlineLevel="0" collapsed="false">
      <c r="A235" s="5" t="n">
        <v>62</v>
      </c>
      <c r="B235" s="0" t="s">
        <v>1103</v>
      </c>
      <c r="C235" s="22" t="n">
        <v>58</v>
      </c>
      <c r="D235" s="0" t="s">
        <v>1397</v>
      </c>
      <c r="E235" s="0" t="s">
        <v>1273</v>
      </c>
      <c r="F235" s="3" t="n">
        <v>114893</v>
      </c>
      <c r="G235" s="0" t="n">
        <v>14</v>
      </c>
      <c r="H235" s="0" t="n">
        <v>6251</v>
      </c>
      <c r="I235" s="12" t="n">
        <f aca="false">G235*H235</f>
        <v>87514</v>
      </c>
      <c r="J235" s="14" t="n">
        <f aca="false">(I235/$J$116*10000)+7000</f>
        <v>7875.14</v>
      </c>
      <c r="K235" s="12" t="n">
        <v>2010</v>
      </c>
    </row>
    <row r="236" customFormat="false" ht="15" hidden="false" customHeight="false" outlineLevel="0" collapsed="false">
      <c r="A236" s="5" t="n">
        <v>62</v>
      </c>
      <c r="B236" s="0" t="s">
        <v>1103</v>
      </c>
      <c r="C236" s="22" t="n">
        <v>63</v>
      </c>
      <c r="D236" s="0" t="s">
        <v>1398</v>
      </c>
      <c r="E236" s="0" t="s">
        <v>1273</v>
      </c>
      <c r="F236" s="3" t="n">
        <v>106662</v>
      </c>
      <c r="G236" s="0" t="n">
        <v>14</v>
      </c>
      <c r="H236" s="0" t="n">
        <v>6251</v>
      </c>
      <c r="I236" s="12" t="n">
        <f aca="false">G236*H236</f>
        <v>87514</v>
      </c>
      <c r="J236" s="14" t="n">
        <f aca="false">(I236/$J$116*10000)+7000</f>
        <v>7875.14</v>
      </c>
      <c r="K236" s="12" t="n">
        <v>2010</v>
      </c>
    </row>
    <row r="237" customFormat="false" ht="15" hidden="false" customHeight="false" outlineLevel="0" collapsed="false">
      <c r="A237" s="5" t="n">
        <v>62</v>
      </c>
      <c r="B237" s="0" t="s">
        <v>510</v>
      </c>
      <c r="C237" s="22" t="n">
        <v>5</v>
      </c>
      <c r="D237" s="0" t="s">
        <v>1399</v>
      </c>
      <c r="E237" s="0" t="s">
        <v>1279</v>
      </c>
      <c r="F237" s="3" t="n">
        <v>270200</v>
      </c>
      <c r="G237" s="0" t="n">
        <v>22</v>
      </c>
      <c r="H237" s="0" t="n">
        <v>3764</v>
      </c>
      <c r="I237" s="12" t="n">
        <f aca="false">G237*H237</f>
        <v>82808</v>
      </c>
      <c r="J237" s="14" t="n">
        <f aca="false">(I237/$J$116*10000)+7000</f>
        <v>7828.08</v>
      </c>
      <c r="K237" s="12" t="n">
        <v>2012</v>
      </c>
    </row>
    <row r="238" customFormat="false" ht="15" hidden="false" customHeight="false" outlineLevel="0" collapsed="false">
      <c r="A238" s="5" t="n">
        <v>62</v>
      </c>
      <c r="B238" s="0" t="s">
        <v>510</v>
      </c>
      <c r="C238" s="22" t="n">
        <v>6</v>
      </c>
      <c r="D238" s="0" t="s">
        <v>1400</v>
      </c>
      <c r="E238" s="0" t="s">
        <v>1277</v>
      </c>
      <c r="F238" s="3" t="n">
        <v>268800</v>
      </c>
      <c r="G238" s="0" t="n">
        <v>22</v>
      </c>
      <c r="H238" s="0" t="n">
        <v>3764</v>
      </c>
      <c r="I238" s="12" t="n">
        <f aca="false">G238*H238</f>
        <v>82808</v>
      </c>
      <c r="J238" s="14" t="n">
        <f aca="false">(I238/$J$116*10000)+7000</f>
        <v>7828.08</v>
      </c>
      <c r="K238" s="12" t="n">
        <v>2012</v>
      </c>
    </row>
    <row r="239" customFormat="false" ht="15" hidden="false" customHeight="false" outlineLevel="0" collapsed="false">
      <c r="A239" s="5" t="n">
        <v>62</v>
      </c>
      <c r="B239" s="0" t="s">
        <v>510</v>
      </c>
      <c r="C239" s="22" t="n">
        <v>8</v>
      </c>
      <c r="D239" s="0" t="s">
        <v>1401</v>
      </c>
      <c r="E239" s="0" t="s">
        <v>1275</v>
      </c>
      <c r="F239" s="3" t="n">
        <v>222141</v>
      </c>
      <c r="G239" s="0" t="n">
        <v>20</v>
      </c>
      <c r="H239" s="0" t="n">
        <v>3764</v>
      </c>
      <c r="I239" s="12" t="n">
        <f aca="false">G239*H239</f>
        <v>75280</v>
      </c>
      <c r="J239" s="14" t="n">
        <f aca="false">(I239/$J$116*10000)+7000</f>
        <v>7752.8</v>
      </c>
      <c r="K239" s="12" t="n">
        <v>2012</v>
      </c>
    </row>
    <row r="240" customFormat="false" ht="15" hidden="false" customHeight="false" outlineLevel="0" collapsed="false">
      <c r="A240" s="5" t="n">
        <v>62</v>
      </c>
      <c r="B240" s="0" t="s">
        <v>510</v>
      </c>
      <c r="C240" s="22" t="n">
        <v>18</v>
      </c>
      <c r="D240" s="0" t="s">
        <v>1402</v>
      </c>
      <c r="E240" s="0" t="s">
        <v>1279</v>
      </c>
      <c r="F240" s="3" t="n">
        <v>147595</v>
      </c>
      <c r="G240" s="0" t="n">
        <v>16</v>
      </c>
      <c r="H240" s="0" t="n">
        <v>3764</v>
      </c>
      <c r="I240" s="12" t="n">
        <f aca="false">G240*H240</f>
        <v>60224</v>
      </c>
      <c r="J240" s="14" t="n">
        <f aca="false">(I240/$J$116*10000)+7000</f>
        <v>7602.24</v>
      </c>
      <c r="K240" s="12" t="n">
        <v>2012</v>
      </c>
    </row>
    <row r="241" customFormat="false" ht="15" hidden="false" customHeight="false" outlineLevel="0" collapsed="false">
      <c r="A241" s="5" t="n">
        <v>62</v>
      </c>
      <c r="B241" s="0" t="s">
        <v>510</v>
      </c>
      <c r="C241" s="22" t="n">
        <v>26</v>
      </c>
      <c r="D241" s="0" t="s">
        <v>1403</v>
      </c>
      <c r="E241" s="0" t="s">
        <v>1279</v>
      </c>
      <c r="F241" s="3" t="n">
        <v>114961</v>
      </c>
      <c r="G241" s="0" t="n">
        <v>15</v>
      </c>
      <c r="H241" s="0" t="n">
        <v>3764</v>
      </c>
      <c r="I241" s="12" t="n">
        <f aca="false">G241*H241</f>
        <v>56460</v>
      </c>
      <c r="J241" s="14" t="n">
        <f aca="false">(I241/$J$116*10000)+7000</f>
        <v>7564.6</v>
      </c>
      <c r="K241" s="12" t="n">
        <v>2012</v>
      </c>
    </row>
    <row r="242" customFormat="false" ht="15" hidden="false" customHeight="false" outlineLevel="0" collapsed="false">
      <c r="A242" s="5" t="n">
        <v>63</v>
      </c>
      <c r="B242" s="0" t="s">
        <v>1103</v>
      </c>
      <c r="C242" s="22" t="n">
        <v>1</v>
      </c>
      <c r="D242" s="0" t="s">
        <v>1404</v>
      </c>
      <c r="E242" s="0" t="s">
        <v>1283</v>
      </c>
      <c r="F242" s="3" t="n">
        <v>2890151</v>
      </c>
      <c r="G242" s="0" t="n">
        <v>75</v>
      </c>
      <c r="H242" s="0" t="n">
        <v>6251</v>
      </c>
      <c r="I242" s="12" t="n">
        <f aca="false">G242*H242</f>
        <v>468825</v>
      </c>
      <c r="J242" s="14" t="n">
        <f aca="false">(I242/$J$116*10000)+7000</f>
        <v>11688.25</v>
      </c>
      <c r="K242" s="12" t="n">
        <v>2010</v>
      </c>
      <c r="L242" s="3" t="n">
        <f aca="false">SUM(I242:I275)</f>
        <v>5669657</v>
      </c>
    </row>
    <row r="243" customFormat="false" ht="15" hidden="false" customHeight="false" outlineLevel="0" collapsed="false">
      <c r="A243" s="5" t="n">
        <v>63</v>
      </c>
      <c r="B243" s="0" t="s">
        <v>1103</v>
      </c>
      <c r="C243" s="22" t="n">
        <v>2</v>
      </c>
      <c r="D243" s="0" t="s">
        <v>1405</v>
      </c>
      <c r="E243" s="0" t="s">
        <v>1281</v>
      </c>
      <c r="F243" s="3" t="n">
        <v>1775272</v>
      </c>
      <c r="G243" s="0" t="n">
        <v>59</v>
      </c>
      <c r="H243" s="0" t="n">
        <v>6251</v>
      </c>
      <c r="I243" s="12" t="n">
        <f aca="false">G243*H243</f>
        <v>368809</v>
      </c>
      <c r="J243" s="14" t="n">
        <f aca="false">(I243/$J$116*10000)+7000</f>
        <v>10688.09</v>
      </c>
      <c r="K243" s="12" t="n">
        <v>2010</v>
      </c>
    </row>
    <row r="244" customFormat="false" ht="15" hidden="false" customHeight="false" outlineLevel="0" collapsed="false">
      <c r="A244" s="5" t="n">
        <v>63</v>
      </c>
      <c r="B244" s="0" t="s">
        <v>1103</v>
      </c>
      <c r="C244" s="22" t="n">
        <v>6</v>
      </c>
      <c r="D244" s="0" t="s">
        <v>1406</v>
      </c>
      <c r="E244" s="0" t="s">
        <v>1281</v>
      </c>
      <c r="F244" s="3" t="n">
        <v>827100</v>
      </c>
      <c r="G244" s="0" t="n">
        <v>40</v>
      </c>
      <c r="H244" s="0" t="n">
        <v>6251</v>
      </c>
      <c r="I244" s="12" t="n">
        <f aca="false">G244*H244</f>
        <v>250040</v>
      </c>
      <c r="J244" s="14" t="n">
        <f aca="false">(I244/$J$116*10000)+7000</f>
        <v>9500.4</v>
      </c>
      <c r="K244" s="12" t="n">
        <v>2015</v>
      </c>
    </row>
    <row r="245" customFormat="false" ht="15" hidden="false" customHeight="false" outlineLevel="0" collapsed="false">
      <c r="A245" s="5" t="n">
        <v>63</v>
      </c>
      <c r="B245" s="0" t="s">
        <v>1103</v>
      </c>
      <c r="C245" s="22" t="n">
        <v>7</v>
      </c>
      <c r="D245" s="0" t="s">
        <v>1407</v>
      </c>
      <c r="E245" s="0" t="s">
        <v>1281</v>
      </c>
      <c r="F245" s="3" t="n">
        <v>616279</v>
      </c>
      <c r="G245" s="0" t="n">
        <v>34</v>
      </c>
      <c r="H245" s="0" t="n">
        <v>6251</v>
      </c>
      <c r="I245" s="12" t="n">
        <f aca="false">G245*H245</f>
        <v>212534</v>
      </c>
      <c r="J245" s="14" t="n">
        <f aca="false">(I245/$J$116*10000)+7000</f>
        <v>9125.34</v>
      </c>
      <c r="K245" s="12" t="n">
        <v>2010</v>
      </c>
    </row>
    <row r="246" customFormat="false" ht="15" hidden="false" customHeight="false" outlineLevel="0" collapsed="false">
      <c r="A246" s="5" t="n">
        <v>63</v>
      </c>
      <c r="B246" s="0" t="s">
        <v>1103</v>
      </c>
      <c r="C246" s="22" t="n">
        <v>8</v>
      </c>
      <c r="D246" s="0" t="s">
        <v>1408</v>
      </c>
      <c r="E246" s="0" t="s">
        <v>1281</v>
      </c>
      <c r="F246" s="3" t="n">
        <v>614300</v>
      </c>
      <c r="G246" s="0" t="n">
        <v>34</v>
      </c>
      <c r="H246" s="0" t="n">
        <v>6251</v>
      </c>
      <c r="I246" s="12" t="n">
        <f aca="false">G246*H246</f>
        <v>212534</v>
      </c>
      <c r="J246" s="14" t="n">
        <f aca="false">(I246/$J$116*10000)+7000</f>
        <v>9125.34</v>
      </c>
      <c r="K246" s="12" t="n">
        <v>2015</v>
      </c>
    </row>
    <row r="247" customFormat="false" ht="15" hidden="false" customHeight="false" outlineLevel="0" collapsed="false">
      <c r="A247" s="5" t="n">
        <v>63</v>
      </c>
      <c r="B247" s="0" t="s">
        <v>1103</v>
      </c>
      <c r="C247" s="22" t="n">
        <v>10</v>
      </c>
      <c r="D247" s="0" t="s">
        <v>1409</v>
      </c>
      <c r="E247" s="0" t="s">
        <v>1281</v>
      </c>
      <c r="F247" s="3" t="n">
        <v>582943</v>
      </c>
      <c r="G247" s="0" t="n">
        <v>33</v>
      </c>
      <c r="H247" s="0" t="n">
        <v>6251</v>
      </c>
      <c r="I247" s="12" t="n">
        <f aca="false">G247*H247</f>
        <v>206283</v>
      </c>
      <c r="J247" s="14" t="n">
        <f aca="false">(I247/$J$116*10000)+7000</f>
        <v>9062.83</v>
      </c>
      <c r="K247" s="12" t="n">
        <v>2010</v>
      </c>
    </row>
    <row r="248" customFormat="false" ht="15" hidden="false" customHeight="false" outlineLevel="0" collapsed="false">
      <c r="A248" s="5" t="n">
        <v>63</v>
      </c>
      <c r="B248" s="0" t="s">
        <v>1103</v>
      </c>
      <c r="C248" s="22" t="n">
        <v>11</v>
      </c>
      <c r="D248" s="0" t="s">
        <v>1410</v>
      </c>
      <c r="E248" s="0" t="s">
        <v>1281</v>
      </c>
      <c r="F248" s="3" t="n">
        <v>552139</v>
      </c>
      <c r="G248" s="0" t="n">
        <v>32</v>
      </c>
      <c r="H248" s="0" t="n">
        <v>6251</v>
      </c>
      <c r="I248" s="12" t="n">
        <f aca="false">G248*H248</f>
        <v>200032</v>
      </c>
      <c r="J248" s="14" t="n">
        <f aca="false">(I248/$J$116*10000)+7000</f>
        <v>9000.32</v>
      </c>
      <c r="K248" s="12" t="n">
        <v>2010</v>
      </c>
    </row>
    <row r="249" customFormat="false" ht="15" hidden="false" customHeight="false" outlineLevel="0" collapsed="false">
      <c r="A249" s="5" t="n">
        <v>63</v>
      </c>
      <c r="B249" s="0" t="s">
        <v>1103</v>
      </c>
      <c r="C249" s="22" t="n">
        <v>12</v>
      </c>
      <c r="D249" s="0" t="s">
        <v>1411</v>
      </c>
      <c r="E249" s="0" t="s">
        <v>1281</v>
      </c>
      <c r="F249" s="3" t="n">
        <v>527658</v>
      </c>
      <c r="G249" s="0" t="n">
        <v>31</v>
      </c>
      <c r="H249" s="0" t="n">
        <v>6251</v>
      </c>
      <c r="I249" s="12" t="n">
        <f aca="false">G249*H249</f>
        <v>193781</v>
      </c>
      <c r="J249" s="14" t="n">
        <f aca="false">(I249/$J$116*10000)+7000</f>
        <v>8937.81</v>
      </c>
      <c r="K249" s="12" t="n">
        <v>2010</v>
      </c>
    </row>
    <row r="250" customFormat="false" ht="15" hidden="false" customHeight="false" outlineLevel="0" collapsed="false">
      <c r="A250" s="5" t="n">
        <v>63</v>
      </c>
      <c r="B250" s="0" t="s">
        <v>1103</v>
      </c>
      <c r="C250" s="22" t="n">
        <v>14</v>
      </c>
      <c r="D250" s="0" t="s">
        <v>1412</v>
      </c>
      <c r="E250" s="0" t="s">
        <v>1281</v>
      </c>
      <c r="F250" s="3" t="n">
        <v>459263</v>
      </c>
      <c r="G250" s="0" t="n">
        <v>29</v>
      </c>
      <c r="H250" s="0" t="n">
        <v>6251</v>
      </c>
      <c r="I250" s="12" t="n">
        <f aca="false">G250*H250</f>
        <v>181279</v>
      </c>
      <c r="J250" s="14" t="n">
        <f aca="false">(I250/$J$116*10000)+7000</f>
        <v>8812.79</v>
      </c>
      <c r="K250" s="12" t="n">
        <v>2010</v>
      </c>
    </row>
    <row r="251" customFormat="false" ht="15" hidden="false" customHeight="false" outlineLevel="0" collapsed="false">
      <c r="A251" s="5" t="n">
        <v>63</v>
      </c>
      <c r="B251" s="0" t="s">
        <v>1103</v>
      </c>
      <c r="C251" s="22" t="n">
        <v>15</v>
      </c>
      <c r="D251" s="0" t="s">
        <v>1413</v>
      </c>
      <c r="E251" s="0" t="s">
        <v>1281</v>
      </c>
      <c r="F251" s="3" t="n">
        <v>452505</v>
      </c>
      <c r="G251" s="0" t="n">
        <v>29</v>
      </c>
      <c r="H251" s="0" t="n">
        <v>6251</v>
      </c>
      <c r="I251" s="12" t="n">
        <f aca="false">G251*H251</f>
        <v>181279</v>
      </c>
      <c r="J251" s="14" t="n">
        <f aca="false">(I251/$J$116*10000)+7000</f>
        <v>8812.79</v>
      </c>
      <c r="K251" s="12" t="n">
        <v>2010</v>
      </c>
    </row>
    <row r="252" customFormat="false" ht="15" hidden="false" customHeight="false" outlineLevel="0" collapsed="false">
      <c r="A252" s="5" t="n">
        <v>63</v>
      </c>
      <c r="B252" s="0" t="s">
        <v>1103</v>
      </c>
      <c r="C252" s="22" t="n">
        <v>16</v>
      </c>
      <c r="D252" s="0" t="s">
        <v>1414</v>
      </c>
      <c r="E252" s="0" t="s">
        <v>1281</v>
      </c>
      <c r="F252" s="3" t="n">
        <v>426005</v>
      </c>
      <c r="G252" s="0" t="n">
        <v>28</v>
      </c>
      <c r="H252" s="0" t="n">
        <v>6251</v>
      </c>
      <c r="I252" s="12" t="n">
        <f aca="false">G252*H252</f>
        <v>175028</v>
      </c>
      <c r="J252" s="14" t="n">
        <f aca="false">(I252/$J$116*10000)+7000</f>
        <v>8750.28</v>
      </c>
      <c r="K252" s="12" t="n">
        <v>2010</v>
      </c>
    </row>
    <row r="253" customFormat="false" ht="15" hidden="false" customHeight="false" outlineLevel="0" collapsed="false">
      <c r="A253" s="5" t="n">
        <v>63</v>
      </c>
      <c r="B253" s="0" t="s">
        <v>1103</v>
      </c>
      <c r="C253" s="22" t="n">
        <v>18</v>
      </c>
      <c r="D253" s="0" t="s">
        <v>1415</v>
      </c>
      <c r="E253" s="0" t="s">
        <v>1281</v>
      </c>
      <c r="F253" s="3" t="n">
        <v>414196</v>
      </c>
      <c r="G253" s="0" t="n">
        <v>28</v>
      </c>
      <c r="H253" s="0" t="n">
        <v>6251</v>
      </c>
      <c r="I253" s="12" t="n">
        <f aca="false">G253*H253</f>
        <v>175028</v>
      </c>
      <c r="J253" s="14" t="n">
        <f aca="false">(I253/$J$116*10000)+7000</f>
        <v>8750.28</v>
      </c>
      <c r="K253" s="12" t="n">
        <v>2010</v>
      </c>
    </row>
    <row r="254" customFormat="false" ht="15" hidden="false" customHeight="false" outlineLevel="0" collapsed="false">
      <c r="A254" s="5" t="n">
        <v>63</v>
      </c>
      <c r="B254" s="0" t="s">
        <v>1103</v>
      </c>
      <c r="C254" s="22" t="n">
        <v>21</v>
      </c>
      <c r="D254" s="0" t="s">
        <v>1416</v>
      </c>
      <c r="E254" s="0" t="s">
        <v>1281</v>
      </c>
      <c r="F254" s="3" t="n">
        <v>370913</v>
      </c>
      <c r="G254" s="0" t="n">
        <v>26</v>
      </c>
      <c r="H254" s="0" t="n">
        <v>6251</v>
      </c>
      <c r="I254" s="12" t="n">
        <f aca="false">G254*H254</f>
        <v>162526</v>
      </c>
      <c r="J254" s="14" t="n">
        <f aca="false">(I254/$J$116*10000)+7000</f>
        <v>8625.26</v>
      </c>
      <c r="K254" s="12" t="n">
        <v>2010</v>
      </c>
    </row>
    <row r="255" customFormat="false" ht="15" hidden="false" customHeight="false" outlineLevel="0" collapsed="false">
      <c r="A255" s="5" t="n">
        <v>63</v>
      </c>
      <c r="B255" s="0" t="s">
        <v>1103</v>
      </c>
      <c r="C255" s="22" t="n">
        <v>22</v>
      </c>
      <c r="D255" s="0" t="s">
        <v>1417</v>
      </c>
      <c r="E255" s="0" t="s">
        <v>1281</v>
      </c>
      <c r="F255" s="3" t="n">
        <v>346334</v>
      </c>
      <c r="G255" s="0" t="n">
        <v>25</v>
      </c>
      <c r="H255" s="0" t="n">
        <v>6251</v>
      </c>
      <c r="I255" s="12" t="n">
        <f aca="false">G255*H255</f>
        <v>156275</v>
      </c>
      <c r="J255" s="14" t="n">
        <f aca="false">(I255/$J$116*10000)+7000</f>
        <v>8562.75</v>
      </c>
      <c r="K255" s="12" t="n">
        <v>2010</v>
      </c>
    </row>
    <row r="256" customFormat="false" ht="15" hidden="false" customHeight="false" outlineLevel="0" collapsed="false">
      <c r="A256" s="5" t="n">
        <v>63</v>
      </c>
      <c r="B256" s="0" t="s">
        <v>1103</v>
      </c>
      <c r="C256" s="22" t="n">
        <v>24</v>
      </c>
      <c r="D256" s="0" t="s">
        <v>1418</v>
      </c>
      <c r="E256" s="0" t="s">
        <v>1281</v>
      </c>
      <c r="F256" s="3" t="n">
        <v>340071</v>
      </c>
      <c r="G256" s="0" t="n">
        <v>25</v>
      </c>
      <c r="H256" s="0" t="n">
        <v>6251</v>
      </c>
      <c r="I256" s="12" t="n">
        <f aca="false">G256*H256</f>
        <v>156275</v>
      </c>
      <c r="J256" s="14" t="n">
        <f aca="false">(I256/$J$116*10000)+7000</f>
        <v>8562.75</v>
      </c>
      <c r="K256" s="12" t="n">
        <v>2010</v>
      </c>
    </row>
    <row r="257" customFormat="false" ht="15" hidden="false" customHeight="false" outlineLevel="0" collapsed="false">
      <c r="A257" s="5" t="n">
        <v>63</v>
      </c>
      <c r="B257" s="0" t="s">
        <v>1103</v>
      </c>
      <c r="C257" s="22" t="n">
        <v>26</v>
      </c>
      <c r="D257" s="0" t="s">
        <v>1419</v>
      </c>
      <c r="E257" s="0" t="s">
        <v>1281</v>
      </c>
      <c r="F257" s="3" t="n">
        <v>324156</v>
      </c>
      <c r="G257" s="0" t="n">
        <v>24</v>
      </c>
      <c r="H257" s="0" t="n">
        <v>6251</v>
      </c>
      <c r="I257" s="12" t="n">
        <f aca="false">G257*H257</f>
        <v>150024</v>
      </c>
      <c r="J257" s="14" t="n">
        <f aca="false">(I257/$J$116*10000)+7000</f>
        <v>8500.24</v>
      </c>
      <c r="K257" s="12" t="n">
        <v>2010</v>
      </c>
    </row>
    <row r="258" customFormat="false" ht="15" hidden="false" customHeight="false" outlineLevel="0" collapsed="false">
      <c r="A258" s="5" t="n">
        <v>63</v>
      </c>
      <c r="B258" s="0" t="s">
        <v>1103</v>
      </c>
      <c r="C258" s="22" t="n">
        <v>27</v>
      </c>
      <c r="D258" s="0" t="s">
        <v>1420</v>
      </c>
      <c r="E258" s="0" t="s">
        <v>1281</v>
      </c>
      <c r="F258" s="3" t="n">
        <v>322375</v>
      </c>
      <c r="G258" s="0" t="n">
        <v>24</v>
      </c>
      <c r="H258" s="0" t="n">
        <v>6251</v>
      </c>
      <c r="I258" s="12" t="n">
        <f aca="false">G258*H258</f>
        <v>150024</v>
      </c>
      <c r="J258" s="14" t="n">
        <f aca="false">(I258/$J$116*10000)+7000</f>
        <v>8500.24</v>
      </c>
      <c r="K258" s="12" t="n">
        <v>2010</v>
      </c>
    </row>
    <row r="259" customFormat="false" ht="15" hidden="false" customHeight="false" outlineLevel="0" collapsed="false">
      <c r="A259" s="5" t="n">
        <v>63</v>
      </c>
      <c r="B259" s="0" t="s">
        <v>1103</v>
      </c>
      <c r="C259" s="22" t="n">
        <v>28</v>
      </c>
      <c r="D259" s="0" t="s">
        <v>1421</v>
      </c>
      <c r="E259" s="0" t="s">
        <v>1281</v>
      </c>
      <c r="F259" s="3" t="n">
        <v>321109</v>
      </c>
      <c r="G259" s="0" t="n">
        <v>24</v>
      </c>
      <c r="H259" s="0" t="n">
        <v>6251</v>
      </c>
      <c r="I259" s="12" t="n">
        <f aca="false">G259*H259</f>
        <v>150024</v>
      </c>
      <c r="J259" s="14" t="n">
        <f aca="false">(I259/$J$116*10000)+7000</f>
        <v>8500.24</v>
      </c>
      <c r="K259" s="12" t="n">
        <v>2010</v>
      </c>
    </row>
    <row r="260" customFormat="false" ht="15" hidden="false" customHeight="false" outlineLevel="0" collapsed="false">
      <c r="A260" s="5" t="n">
        <v>63</v>
      </c>
      <c r="B260" s="0" t="s">
        <v>1103</v>
      </c>
      <c r="C260" s="22" t="n">
        <v>29</v>
      </c>
      <c r="D260" s="0" t="s">
        <v>1422</v>
      </c>
      <c r="E260" s="0" t="s">
        <v>1281</v>
      </c>
      <c r="F260" s="3" t="n">
        <v>300745</v>
      </c>
      <c r="G260" s="0" t="n">
        <v>24</v>
      </c>
      <c r="H260" s="0" t="n">
        <v>6251</v>
      </c>
      <c r="I260" s="12" t="n">
        <f aca="false">G260*H260</f>
        <v>150024</v>
      </c>
      <c r="J260" s="14" t="n">
        <f aca="false">(I260/$J$116*10000)+7000</f>
        <v>8500.24</v>
      </c>
      <c r="K260" s="12" t="n">
        <v>2010</v>
      </c>
    </row>
    <row r="261" customFormat="false" ht="15" hidden="false" customHeight="false" outlineLevel="0" collapsed="false">
      <c r="A261" s="5" t="n">
        <v>63</v>
      </c>
      <c r="B261" s="0" t="s">
        <v>1103</v>
      </c>
      <c r="C261" s="22" t="n">
        <v>30</v>
      </c>
      <c r="D261" s="0" t="s">
        <v>1423</v>
      </c>
      <c r="E261" s="0" t="s">
        <v>1281</v>
      </c>
      <c r="F261" s="3" t="n">
        <v>296826</v>
      </c>
      <c r="G261" s="0" t="n">
        <v>23</v>
      </c>
      <c r="H261" s="0" t="n">
        <v>6251</v>
      </c>
      <c r="I261" s="12" t="n">
        <f aca="false">G261*H261</f>
        <v>143773</v>
      </c>
      <c r="J261" s="14" t="n">
        <f aca="false">(I261/$J$116*10000)+7000</f>
        <v>8437.73</v>
      </c>
      <c r="K261" s="12" t="n">
        <v>2010</v>
      </c>
    </row>
    <row r="262" customFormat="false" ht="15" hidden="false" customHeight="false" outlineLevel="0" collapsed="false">
      <c r="A262" s="5" t="n">
        <v>63</v>
      </c>
      <c r="B262" s="0" t="s">
        <v>1103</v>
      </c>
      <c r="C262" s="22" t="n">
        <v>31</v>
      </c>
      <c r="D262" s="0" t="s">
        <v>1424</v>
      </c>
      <c r="E262" s="0" t="s">
        <v>1281</v>
      </c>
      <c r="F262" s="3" t="n">
        <v>296800</v>
      </c>
      <c r="G262" s="0" t="n">
        <v>23</v>
      </c>
      <c r="H262" s="0" t="n">
        <v>6251</v>
      </c>
      <c r="I262" s="12" t="n">
        <f aca="false">G262*H262</f>
        <v>143773</v>
      </c>
      <c r="J262" s="14" t="n">
        <f aca="false">(I262/$J$116*10000)+7000</f>
        <v>8437.73</v>
      </c>
      <c r="K262" s="12" t="n">
        <v>2015</v>
      </c>
    </row>
    <row r="263" customFormat="false" ht="15" hidden="false" customHeight="false" outlineLevel="0" collapsed="false">
      <c r="A263" s="5" t="n">
        <v>63</v>
      </c>
      <c r="B263" s="0" t="s">
        <v>1103</v>
      </c>
      <c r="C263" s="22" t="n">
        <v>32</v>
      </c>
      <c r="D263" s="0" t="s">
        <v>1425</v>
      </c>
      <c r="E263" s="0" t="s">
        <v>1281</v>
      </c>
      <c r="F263" s="3" t="n">
        <v>292878</v>
      </c>
      <c r="G263" s="0" t="n">
        <v>23</v>
      </c>
      <c r="H263" s="0" t="n">
        <v>6251</v>
      </c>
      <c r="I263" s="12" t="n">
        <f aca="false">G263*H263</f>
        <v>143773</v>
      </c>
      <c r="J263" s="14" t="n">
        <f aca="false">(I263/$J$116*10000)+7000</f>
        <v>8437.73</v>
      </c>
      <c r="K263" s="12" t="n">
        <v>2010</v>
      </c>
    </row>
    <row r="264" customFormat="false" ht="15" hidden="false" customHeight="false" outlineLevel="0" collapsed="false">
      <c r="A264" s="5" t="n">
        <v>63</v>
      </c>
      <c r="B264" s="0" t="s">
        <v>1103</v>
      </c>
      <c r="C264" s="22" t="n">
        <v>34</v>
      </c>
      <c r="D264" s="0" t="s">
        <v>899</v>
      </c>
      <c r="E264" s="0" t="s">
        <v>1281</v>
      </c>
      <c r="F264" s="3" t="n">
        <v>276190</v>
      </c>
      <c r="G264" s="0" t="n">
        <v>23</v>
      </c>
      <c r="H264" s="0" t="n">
        <v>6251</v>
      </c>
      <c r="I264" s="12" t="n">
        <f aca="false">G264*H264</f>
        <v>143773</v>
      </c>
      <c r="J264" s="14" t="n">
        <f aca="false">(I264/$J$116*10000)+7000</f>
        <v>8437.73</v>
      </c>
      <c r="K264" s="12" t="n">
        <v>2010</v>
      </c>
    </row>
    <row r="265" customFormat="false" ht="15" hidden="false" customHeight="false" outlineLevel="0" collapsed="false">
      <c r="A265" s="5" t="n">
        <v>63</v>
      </c>
      <c r="B265" s="0" t="s">
        <v>1103</v>
      </c>
      <c r="C265" s="22" t="n">
        <v>35</v>
      </c>
      <c r="D265" s="0" t="s">
        <v>1426</v>
      </c>
      <c r="E265" s="0" t="s">
        <v>1281</v>
      </c>
      <c r="F265" s="3" t="n">
        <v>269420</v>
      </c>
      <c r="G265" s="0" t="n">
        <v>22</v>
      </c>
      <c r="H265" s="0" t="n">
        <v>6251</v>
      </c>
      <c r="I265" s="12" t="n">
        <f aca="false">G265*H265</f>
        <v>137522</v>
      </c>
      <c r="J265" s="14" t="n">
        <f aca="false">(I265/$J$116*10000)+7000</f>
        <v>8375.22</v>
      </c>
      <c r="K265" s="12" t="n">
        <v>2010</v>
      </c>
    </row>
    <row r="266" customFormat="false" ht="15" hidden="false" customHeight="false" outlineLevel="0" collapsed="false">
      <c r="A266" s="5" t="n">
        <v>63</v>
      </c>
      <c r="B266" s="0" t="s">
        <v>1103</v>
      </c>
      <c r="C266" s="22" t="n">
        <v>36</v>
      </c>
      <c r="D266" s="0" t="s">
        <v>1427</v>
      </c>
      <c r="E266" s="0" t="s">
        <v>1281</v>
      </c>
      <c r="F266" s="3" t="n">
        <v>265981</v>
      </c>
      <c r="G266" s="0" t="n">
        <v>22</v>
      </c>
      <c r="H266" s="0" t="n">
        <v>6251</v>
      </c>
      <c r="I266" s="12" t="n">
        <f aca="false">G266*H266</f>
        <v>137522</v>
      </c>
      <c r="J266" s="14" t="n">
        <f aca="false">(I266/$J$116*10000)+7000</f>
        <v>8375.22</v>
      </c>
      <c r="K266" s="12" t="n">
        <v>2010</v>
      </c>
    </row>
    <row r="267" customFormat="false" ht="15" hidden="false" customHeight="false" outlineLevel="0" collapsed="false">
      <c r="A267" s="5" t="n">
        <v>63</v>
      </c>
      <c r="B267" s="0" t="s">
        <v>1103</v>
      </c>
      <c r="C267" s="22" t="n">
        <v>41</v>
      </c>
      <c r="D267" s="0" t="s">
        <v>1428</v>
      </c>
      <c r="E267" s="0" t="s">
        <v>1281</v>
      </c>
      <c r="F267" s="3" t="n">
        <v>212208</v>
      </c>
      <c r="G267" s="0" t="n">
        <v>20</v>
      </c>
      <c r="H267" s="0" t="n">
        <v>6251</v>
      </c>
      <c r="I267" s="12" t="n">
        <f aca="false">G267*H267</f>
        <v>125020</v>
      </c>
      <c r="J267" s="14" t="n">
        <f aca="false">(I267/$J$116*10000)+7000</f>
        <v>8250.2</v>
      </c>
      <c r="K267" s="12" t="n">
        <v>2010</v>
      </c>
    </row>
    <row r="268" customFormat="false" ht="15" hidden="false" customHeight="false" outlineLevel="0" collapsed="false">
      <c r="A268" s="5" t="n">
        <v>63</v>
      </c>
      <c r="B268" s="0" t="s">
        <v>1103</v>
      </c>
      <c r="C268" s="22" t="n">
        <v>47</v>
      </c>
      <c r="D268" s="0" t="s">
        <v>1429</v>
      </c>
      <c r="E268" s="0" t="s">
        <v>1281</v>
      </c>
      <c r="F268" s="3" t="n">
        <v>181241</v>
      </c>
      <c r="G268" s="0" t="n">
        <v>18</v>
      </c>
      <c r="H268" s="0" t="n">
        <v>6251</v>
      </c>
      <c r="I268" s="12" t="n">
        <f aca="false">G268*H268</f>
        <v>112518</v>
      </c>
      <c r="J268" s="14" t="n">
        <f aca="false">(I268/$J$116*10000)+7000</f>
        <v>8125.18</v>
      </c>
      <c r="K268" s="12" t="n">
        <v>2010</v>
      </c>
    </row>
    <row r="269" customFormat="false" ht="15" hidden="false" customHeight="false" outlineLevel="0" collapsed="false">
      <c r="A269" s="5" t="n">
        <v>63</v>
      </c>
      <c r="B269" s="0" t="s">
        <v>1103</v>
      </c>
      <c r="C269" s="22" t="n">
        <v>49</v>
      </c>
      <c r="D269" s="0" t="s">
        <v>1430</v>
      </c>
      <c r="E269" s="0" t="s">
        <v>1281</v>
      </c>
      <c r="F269" s="3" t="n">
        <v>167824</v>
      </c>
      <c r="G269" s="0" t="n">
        <v>17</v>
      </c>
      <c r="H269" s="0" t="n">
        <v>6251</v>
      </c>
      <c r="I269" s="12" t="n">
        <f aca="false">G269*H269</f>
        <v>106267</v>
      </c>
      <c r="J269" s="14" t="n">
        <f aca="false">(I269/$J$116*10000)+7000</f>
        <v>8062.67</v>
      </c>
      <c r="K269" s="12" t="n">
        <v>2010</v>
      </c>
    </row>
    <row r="270" customFormat="false" ht="15" hidden="false" customHeight="false" outlineLevel="0" collapsed="false">
      <c r="A270" s="5" t="n">
        <v>63</v>
      </c>
      <c r="B270" s="0" t="s">
        <v>1103</v>
      </c>
      <c r="C270" s="22" t="n">
        <v>50</v>
      </c>
      <c r="D270" s="0" t="s">
        <v>1431</v>
      </c>
      <c r="E270" s="0" t="s">
        <v>1281</v>
      </c>
      <c r="F270" s="3" t="n">
        <v>162475</v>
      </c>
      <c r="G270" s="0" t="n">
        <v>17</v>
      </c>
      <c r="H270" s="0" t="n">
        <v>6251</v>
      </c>
      <c r="I270" s="12" t="n">
        <f aca="false">G270*H270</f>
        <v>106267</v>
      </c>
      <c r="J270" s="14" t="n">
        <f aca="false">(I270/$J$116*10000)+7000</f>
        <v>8062.67</v>
      </c>
      <c r="K270" s="12" t="n">
        <v>2010</v>
      </c>
    </row>
    <row r="271" customFormat="false" ht="15" hidden="false" customHeight="false" outlineLevel="0" collapsed="false">
      <c r="A271" s="5" t="n">
        <v>63</v>
      </c>
      <c r="B271" s="0" t="s">
        <v>1103</v>
      </c>
      <c r="C271" s="22" t="n">
        <v>51</v>
      </c>
      <c r="D271" s="0" t="s">
        <v>1432</v>
      </c>
      <c r="E271" s="0" t="s">
        <v>1281</v>
      </c>
      <c r="F271" s="3" t="n">
        <v>160284</v>
      </c>
      <c r="G271" s="0" t="n">
        <v>17</v>
      </c>
      <c r="H271" s="0" t="n">
        <v>6251</v>
      </c>
      <c r="I271" s="12" t="n">
        <f aca="false">G271*H271</f>
        <v>106267</v>
      </c>
      <c r="J271" s="14" t="n">
        <f aca="false">(I271/$J$116*10000)+7000</f>
        <v>8062.67</v>
      </c>
      <c r="K271" s="12" t="n">
        <v>2010</v>
      </c>
    </row>
    <row r="272" customFormat="false" ht="15" hidden="false" customHeight="false" outlineLevel="0" collapsed="false">
      <c r="A272" s="5" t="n">
        <v>63</v>
      </c>
      <c r="B272" s="0" t="s">
        <v>1103</v>
      </c>
      <c r="C272" s="22" t="n">
        <v>53</v>
      </c>
      <c r="D272" s="0" t="s">
        <v>1433</v>
      </c>
      <c r="E272" s="0" t="s">
        <v>1281</v>
      </c>
      <c r="F272" s="3" t="n">
        <v>138900</v>
      </c>
      <c r="G272" s="0" t="n">
        <v>16</v>
      </c>
      <c r="H272" s="0" t="n">
        <v>6251</v>
      </c>
      <c r="I272" s="12" t="n">
        <f aca="false">G272*H272</f>
        <v>100016</v>
      </c>
      <c r="J272" s="14" t="n">
        <f aca="false">(I272/$J$116*10000)+7000</f>
        <v>8000.16</v>
      </c>
      <c r="K272" s="12" t="n">
        <v>2015</v>
      </c>
    </row>
    <row r="273" customFormat="false" ht="15" hidden="false" customHeight="false" outlineLevel="0" collapsed="false">
      <c r="A273" s="5" t="n">
        <v>63</v>
      </c>
      <c r="B273" s="0" t="s">
        <v>1103</v>
      </c>
      <c r="C273" s="22" t="n">
        <v>55</v>
      </c>
      <c r="D273" s="0" t="s">
        <v>1434</v>
      </c>
      <c r="E273" s="0" t="s">
        <v>1281</v>
      </c>
      <c r="F273" s="3" t="n">
        <v>124800</v>
      </c>
      <c r="G273" s="0" t="n">
        <v>15</v>
      </c>
      <c r="H273" s="0" t="n">
        <v>6251</v>
      </c>
      <c r="I273" s="12" t="n">
        <f aca="false">G273*H273</f>
        <v>93765</v>
      </c>
      <c r="J273" s="14" t="n">
        <f aca="false">(I273/$J$116*10000)+7000</f>
        <v>7937.65</v>
      </c>
      <c r="K273" s="12" t="n">
        <v>2015</v>
      </c>
    </row>
    <row r="274" customFormat="false" ht="15" hidden="false" customHeight="false" outlineLevel="0" collapsed="false">
      <c r="A274" s="5" t="n">
        <v>63</v>
      </c>
      <c r="B274" s="12" t="s">
        <v>1103</v>
      </c>
      <c r="C274" s="23" t="n">
        <v>66</v>
      </c>
      <c r="D274" s="12" t="s">
        <v>1435</v>
      </c>
      <c r="E274" s="12" t="s">
        <v>1281</v>
      </c>
      <c r="F274" s="14" t="n">
        <v>105000</v>
      </c>
      <c r="G274" s="12" t="n">
        <v>14</v>
      </c>
      <c r="H274" s="12" t="n">
        <v>6251</v>
      </c>
      <c r="I274" s="12" t="n">
        <f aca="false">G274*H274</f>
        <v>87514</v>
      </c>
      <c r="J274" s="14" t="n">
        <f aca="false">(I274/$J$116*10000)+7000</f>
        <v>7875.14</v>
      </c>
      <c r="K274" s="12" t="n">
        <v>2015</v>
      </c>
    </row>
    <row r="275" customFormat="false" ht="15" hidden="false" customHeight="false" outlineLevel="0" collapsed="false">
      <c r="A275" s="5" t="n">
        <v>63</v>
      </c>
      <c r="B275" s="12" t="s">
        <v>1103</v>
      </c>
      <c r="C275" s="23" t="n">
        <v>68</v>
      </c>
      <c r="D275" s="12" t="s">
        <v>1436</v>
      </c>
      <c r="E275" s="12" t="s">
        <v>1281</v>
      </c>
      <c r="F275" s="14" t="n">
        <v>104000</v>
      </c>
      <c r="G275" s="12" t="n">
        <v>13</v>
      </c>
      <c r="H275" s="12" t="n">
        <v>6251</v>
      </c>
      <c r="I275" s="12" t="n">
        <f aca="false">G275*H275</f>
        <v>81263</v>
      </c>
      <c r="J275" s="14" t="n">
        <f aca="false">(I275/$J$116*10000)+7000</f>
        <v>7812.63</v>
      </c>
      <c r="K275" s="12" t="n">
        <v>2015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71428571428571"/>
    <col collapsed="false" hidden="false" max="2" min="2" style="0" width="6.14795918367347"/>
    <col collapsed="false" hidden="false" max="3" min="3" style="0" width="7.29081632653061"/>
    <col collapsed="false" hidden="false" max="4" min="4" style="0" width="24.1479591836735"/>
    <col collapsed="false" hidden="false" max="5" min="5" style="0" width="6.14795918367347"/>
    <col collapsed="false" hidden="false" max="6" min="6" style="0" width="14.0051020408163"/>
    <col collapsed="false" hidden="false" max="7" min="7" style="0" width="14.8571428571429"/>
    <col collapsed="false" hidden="false" max="9" min="8" style="0" width="10.7091836734694"/>
    <col collapsed="false" hidden="false" max="10" min="10" style="0" width="11.2857142857143"/>
    <col collapsed="false" hidden="false" max="1025" min="11" style="0" width="10.7091836734694"/>
  </cols>
  <sheetData>
    <row r="1" customFormat="false" ht="18.75" hidden="false" customHeight="false" outlineLevel="0" collapsed="false"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J1" s="0" t="n">
        <f aca="false">74/4</f>
        <v>18.5</v>
      </c>
    </row>
    <row r="2" customFormat="false" ht="15" hidden="false" customHeight="false" outlineLevel="0" collapsed="false">
      <c r="D2" s="0" t="s">
        <v>1437</v>
      </c>
      <c r="E2" s="0" t="s">
        <v>1438</v>
      </c>
      <c r="F2" s="3" t="n">
        <v>8502728</v>
      </c>
      <c r="G2" s="3" t="n">
        <v>190732894</v>
      </c>
      <c r="H2" s="0" t="n">
        <v>2010</v>
      </c>
    </row>
    <row r="5" customFormat="false" ht="18.75" hidden="false" customHeight="false" outlineLevel="0" collapsed="false">
      <c r="B5" s="2" t="s">
        <v>27</v>
      </c>
      <c r="C5" s="2" t="s">
        <v>13</v>
      </c>
      <c r="D5" s="2" t="s">
        <v>28</v>
      </c>
      <c r="E5" s="2" t="s">
        <v>13</v>
      </c>
      <c r="F5" s="2" t="s">
        <v>14</v>
      </c>
      <c r="G5" s="2" t="s">
        <v>15</v>
      </c>
      <c r="H5" s="2" t="s">
        <v>29</v>
      </c>
      <c r="I5" s="2" t="s">
        <v>30</v>
      </c>
    </row>
    <row r="6" customFormat="false" ht="15" hidden="false" customHeight="false" outlineLevel="0" collapsed="false">
      <c r="B6" s="5" t="n">
        <v>50</v>
      </c>
      <c r="C6" s="0" t="s">
        <v>1438</v>
      </c>
      <c r="D6" s="0" t="s">
        <v>1439</v>
      </c>
      <c r="E6" s="0" t="s">
        <v>132</v>
      </c>
      <c r="F6" s="3" t="n">
        <v>1247950</v>
      </c>
      <c r="G6" s="3" t="n">
        <v>7581051</v>
      </c>
      <c r="H6" s="3" t="n">
        <f aca="false">SUM(F6:F10)</f>
        <v>3338363</v>
      </c>
      <c r="I6" s="3" t="n">
        <f aca="false">SUM(G6:G10)</f>
        <v>12918600</v>
      </c>
    </row>
    <row r="7" customFormat="false" ht="15" hidden="false" customHeight="false" outlineLevel="0" collapsed="false">
      <c r="B7" s="5" t="n">
        <v>50</v>
      </c>
      <c r="C7" s="0" t="s">
        <v>1438</v>
      </c>
      <c r="D7" s="0" t="s">
        <v>849</v>
      </c>
      <c r="E7" s="0" t="s">
        <v>1440</v>
      </c>
      <c r="F7" s="3" t="n">
        <v>1559162</v>
      </c>
      <c r="G7" s="3" t="n">
        <v>3483985</v>
      </c>
    </row>
    <row r="8" customFormat="false" ht="15" hidden="false" customHeight="false" outlineLevel="0" collapsed="false">
      <c r="B8" s="5" t="n">
        <v>50</v>
      </c>
      <c r="C8" s="0" t="s">
        <v>1438</v>
      </c>
      <c r="D8" s="0" t="s">
        <v>1441</v>
      </c>
      <c r="E8" s="0" t="s">
        <v>1442</v>
      </c>
      <c r="F8" s="3" t="n">
        <v>164122</v>
      </c>
      <c r="G8" s="3" t="n">
        <v>733559</v>
      </c>
    </row>
    <row r="9" customFormat="false" ht="15" hidden="false" customHeight="false" outlineLevel="0" collapsed="false">
      <c r="B9" s="5" t="n">
        <v>50</v>
      </c>
      <c r="C9" s="0" t="s">
        <v>1438</v>
      </c>
      <c r="D9" s="0" t="s">
        <v>1443</v>
      </c>
      <c r="E9" s="0" t="s">
        <v>1444</v>
      </c>
      <c r="F9" s="3" t="n">
        <v>142828</v>
      </c>
      <c r="G9" s="3" t="n">
        <v>669526</v>
      </c>
    </row>
    <row r="10" customFormat="false" ht="15" hidden="false" customHeight="false" outlineLevel="0" collapsed="false">
      <c r="B10" s="5" t="n">
        <v>50</v>
      </c>
      <c r="C10" s="0" t="s">
        <v>1438</v>
      </c>
      <c r="D10" s="0" t="s">
        <v>1445</v>
      </c>
      <c r="E10" s="0" t="s">
        <v>1446</v>
      </c>
      <c r="F10" s="3" t="n">
        <v>224301</v>
      </c>
      <c r="G10" s="3" t="n">
        <v>450479</v>
      </c>
    </row>
    <row r="11" customFormat="false" ht="15" hidden="false" customHeight="false" outlineLevel="0" collapsed="false">
      <c r="B11" s="5" t="n">
        <v>51</v>
      </c>
      <c r="C11" s="0" t="s">
        <v>1438</v>
      </c>
      <c r="D11" s="0" t="s">
        <v>1447</v>
      </c>
      <c r="E11" s="0" t="s">
        <v>122</v>
      </c>
      <c r="F11" s="3" t="n">
        <v>331936</v>
      </c>
      <c r="G11" s="3" t="n">
        <v>6574789</v>
      </c>
      <c r="H11" s="3" t="n">
        <f aca="false">SUM(F11:F13)</f>
        <v>861135</v>
      </c>
      <c r="I11" s="3" t="n">
        <f aca="false">SUM(G11:G13)</f>
        <v>11076594</v>
      </c>
    </row>
    <row r="12" customFormat="false" ht="15" hidden="false" customHeight="false" outlineLevel="0" collapsed="false">
      <c r="B12" s="5" t="n">
        <v>51</v>
      </c>
      <c r="C12" s="0" t="s">
        <v>1438</v>
      </c>
      <c r="D12" s="0" t="s">
        <v>1448</v>
      </c>
      <c r="E12" s="0" t="s">
        <v>1449</v>
      </c>
      <c r="F12" s="3" t="n">
        <v>251577</v>
      </c>
      <c r="G12" s="3" t="n">
        <v>3118360</v>
      </c>
    </row>
    <row r="13" customFormat="false" ht="15" hidden="false" customHeight="false" outlineLevel="0" collapsed="false">
      <c r="B13" s="5" t="n">
        <v>51</v>
      </c>
      <c r="C13" s="0" t="s">
        <v>1438</v>
      </c>
      <c r="D13" s="0" t="s">
        <v>1450</v>
      </c>
      <c r="E13" s="0" t="s">
        <v>1451</v>
      </c>
      <c r="F13" s="3" t="n">
        <v>277622</v>
      </c>
      <c r="G13" s="3" t="n">
        <v>1383445</v>
      </c>
    </row>
    <row r="14" customFormat="false" ht="15" hidden="false" customHeight="false" outlineLevel="0" collapsed="false">
      <c r="B14" s="5" t="n">
        <v>52</v>
      </c>
      <c r="C14" s="0" t="s">
        <v>1438</v>
      </c>
      <c r="D14" s="0" t="s">
        <v>1452</v>
      </c>
      <c r="E14" s="0" t="s">
        <v>1453</v>
      </c>
      <c r="F14" s="3" t="n">
        <v>148921</v>
      </c>
      <c r="G14" s="3" t="n">
        <v>8452381</v>
      </c>
      <c r="H14" s="3" t="n">
        <f aca="false">SUM(F14:F16)</f>
        <v>258201</v>
      </c>
      <c r="I14" s="3" t="n">
        <f aca="false">SUM(G14:G16)</f>
        <v>15386936</v>
      </c>
    </row>
    <row r="15" customFormat="false" ht="15" hidden="false" customHeight="false" outlineLevel="0" collapsed="false">
      <c r="B15" s="5" t="n">
        <v>52</v>
      </c>
      <c r="C15" s="0" t="s">
        <v>1438</v>
      </c>
      <c r="D15" s="0" t="s">
        <v>1454</v>
      </c>
      <c r="E15" s="0" t="s">
        <v>1455</v>
      </c>
      <c r="F15" s="3" t="n">
        <v>56469</v>
      </c>
      <c r="G15" s="3" t="n">
        <v>3766528</v>
      </c>
    </row>
    <row r="16" customFormat="false" ht="15" hidden="false" customHeight="false" outlineLevel="0" collapsed="false">
      <c r="B16" s="5" t="n">
        <v>52</v>
      </c>
      <c r="C16" s="0" t="s">
        <v>1438</v>
      </c>
      <c r="D16" s="0" t="s">
        <v>1456</v>
      </c>
      <c r="E16" s="0" t="s">
        <v>1457</v>
      </c>
      <c r="F16" s="3" t="n">
        <v>52811</v>
      </c>
      <c r="G16" s="3" t="n">
        <v>3168027</v>
      </c>
    </row>
    <row r="17" customFormat="false" ht="15" hidden="false" customHeight="false" outlineLevel="0" collapsed="false">
      <c r="B17" s="5" t="n">
        <v>53</v>
      </c>
      <c r="C17" s="0" t="s">
        <v>1438</v>
      </c>
      <c r="D17" s="0" t="s">
        <v>1458</v>
      </c>
      <c r="E17" s="0" t="s">
        <v>1459</v>
      </c>
      <c r="F17" s="3" t="n">
        <v>98146</v>
      </c>
      <c r="G17" s="3" t="n">
        <v>8796448</v>
      </c>
      <c r="H17" s="3" t="n">
        <f aca="false">SUM(F17:F19)</f>
        <v>147843</v>
      </c>
      <c r="I17" s="3" t="n">
        <f aca="false">SUM(G17:G19)</f>
        <v>13984959</v>
      </c>
    </row>
    <row r="18" customFormat="false" ht="15" hidden="false" customHeight="false" outlineLevel="0" collapsed="false">
      <c r="B18" s="5" t="n">
        <v>53</v>
      </c>
      <c r="C18" s="0" t="s">
        <v>1438</v>
      </c>
      <c r="D18" s="0" t="s">
        <v>1460</v>
      </c>
      <c r="E18" s="0" t="s">
        <v>92</v>
      </c>
      <c r="F18" s="3" t="n">
        <v>27779</v>
      </c>
      <c r="G18" s="3" t="n">
        <v>3120494</v>
      </c>
    </row>
    <row r="19" customFormat="false" ht="15" hidden="false" customHeight="false" outlineLevel="0" collapsed="false">
      <c r="B19" s="5" t="n">
        <v>53</v>
      </c>
      <c r="C19" s="0" t="s">
        <v>1438</v>
      </c>
      <c r="D19" s="0" t="s">
        <v>1461</v>
      </c>
      <c r="E19" s="0" t="s">
        <v>1462</v>
      </c>
      <c r="F19" s="3" t="n">
        <v>21918</v>
      </c>
      <c r="G19" s="3" t="n">
        <v>2068017</v>
      </c>
    </row>
    <row r="20" customFormat="false" ht="15" hidden="false" customHeight="false" outlineLevel="0" collapsed="false">
      <c r="B20" s="5" t="n">
        <v>54</v>
      </c>
      <c r="C20" s="0" t="s">
        <v>1438</v>
      </c>
      <c r="D20" s="0" t="s">
        <v>1463</v>
      </c>
      <c r="E20" s="0" t="s">
        <v>1464</v>
      </c>
      <c r="F20" s="3" t="n">
        <v>340103</v>
      </c>
      <c r="G20" s="3" t="n">
        <v>6003788</v>
      </c>
      <c r="H20" s="3" t="n">
        <f aca="false">SUM(F20:F24)</f>
        <v>1843958</v>
      </c>
      <c r="I20" s="3" t="n">
        <f aca="false">SUM(G20:G24)</f>
        <v>15620503</v>
      </c>
    </row>
    <row r="21" customFormat="false" ht="15" hidden="false" customHeight="false" outlineLevel="0" collapsed="false">
      <c r="B21" s="5" t="n">
        <v>54</v>
      </c>
      <c r="C21" s="0" t="s">
        <v>1438</v>
      </c>
      <c r="D21" s="0" t="s">
        <v>1465</v>
      </c>
      <c r="E21" s="0" t="s">
        <v>48</v>
      </c>
      <c r="F21" s="3" t="n">
        <v>903330</v>
      </c>
      <c r="G21" s="3" t="n">
        <v>3035122</v>
      </c>
    </row>
    <row r="22" customFormat="false" ht="15" hidden="false" customHeight="false" outlineLevel="0" collapsed="false">
      <c r="B22" s="5" t="n">
        <v>54</v>
      </c>
      <c r="C22" s="0" t="s">
        <v>1438</v>
      </c>
      <c r="D22" s="0" t="s">
        <v>551</v>
      </c>
      <c r="E22" s="0" t="s">
        <v>1283</v>
      </c>
      <c r="F22" s="3" t="n">
        <v>5788</v>
      </c>
      <c r="G22" s="3" t="n">
        <v>2570160</v>
      </c>
    </row>
    <row r="23" customFormat="false" ht="15" hidden="false" customHeight="false" outlineLevel="0" collapsed="false">
      <c r="B23" s="5" t="n">
        <v>54</v>
      </c>
      <c r="C23" s="0" t="s">
        <v>1438</v>
      </c>
      <c r="D23" s="0" t="s">
        <v>1466</v>
      </c>
      <c r="E23" s="0" t="s">
        <v>96</v>
      </c>
      <c r="F23" s="3" t="n">
        <v>357146</v>
      </c>
      <c r="G23" s="3" t="n">
        <v>2449024</v>
      </c>
    </row>
    <row r="24" customFormat="false" ht="15" hidden="false" customHeight="false" outlineLevel="0" collapsed="false">
      <c r="B24" s="5" t="n">
        <v>54</v>
      </c>
      <c r="C24" s="0" t="s">
        <v>1438</v>
      </c>
      <c r="D24" s="0" t="s">
        <v>1467</v>
      </c>
      <c r="E24" s="0" t="s">
        <v>1468</v>
      </c>
      <c r="F24" s="3" t="n">
        <v>237591</v>
      </c>
      <c r="G24" s="3" t="n">
        <v>1562409</v>
      </c>
    </row>
    <row r="25" customFormat="false" ht="15" hidden="false" customHeight="false" outlineLevel="0" collapsed="false">
      <c r="B25" s="5" t="n">
        <v>55</v>
      </c>
      <c r="C25" s="0" t="s">
        <v>1438</v>
      </c>
      <c r="D25" s="0" t="s">
        <v>1469</v>
      </c>
      <c r="E25" s="0" t="s">
        <v>1281</v>
      </c>
      <c r="F25" s="3" t="n">
        <v>564831</v>
      </c>
      <c r="G25" s="3" t="n">
        <v>14016906</v>
      </c>
      <c r="H25" s="3" t="n">
        <f aca="false">SUM(F25:F25)</f>
        <v>564831</v>
      </c>
      <c r="I25" s="3" t="n">
        <f aca="false">SUM(G25:G25)</f>
        <v>14016906</v>
      </c>
    </row>
    <row r="26" customFormat="false" ht="15" hidden="false" customHeight="false" outlineLevel="0" collapsed="false">
      <c r="B26" s="5" t="n">
        <v>56</v>
      </c>
      <c r="C26" s="0" t="s">
        <v>1438</v>
      </c>
      <c r="D26" s="0" t="s">
        <v>1470</v>
      </c>
      <c r="E26" s="0" t="s">
        <v>1471</v>
      </c>
      <c r="F26" s="3" t="n">
        <v>586520</v>
      </c>
      <c r="G26" s="3" t="n">
        <v>19597330</v>
      </c>
      <c r="H26" s="3" t="n">
        <f aca="false">SUM(F26:F26)</f>
        <v>586520</v>
      </c>
      <c r="I26" s="3" t="n">
        <f aca="false">SUM(G26:G26)</f>
        <v>19597330</v>
      </c>
    </row>
    <row r="27" customFormat="false" ht="15" hidden="false" customHeight="false" outlineLevel="0" collapsed="false">
      <c r="B27" s="5" t="n">
        <v>57</v>
      </c>
      <c r="C27" s="0" t="s">
        <v>1438</v>
      </c>
      <c r="D27" s="0" t="s">
        <v>1472</v>
      </c>
      <c r="E27" s="0" t="s">
        <v>1473</v>
      </c>
      <c r="F27" s="3" t="n">
        <v>43780</v>
      </c>
      <c r="G27" s="3" t="n">
        <v>15989929</v>
      </c>
      <c r="H27" s="3" t="n">
        <f aca="false">SUM(F27:F28)</f>
        <v>89879</v>
      </c>
      <c r="I27" s="3" t="n">
        <f aca="false">SUM(G27:G28)</f>
        <v>19504881</v>
      </c>
    </row>
    <row r="28" customFormat="false" ht="15" hidden="false" customHeight="false" outlineLevel="0" collapsed="false">
      <c r="B28" s="5" t="n">
        <v>57</v>
      </c>
      <c r="C28" s="0" t="s">
        <v>1438</v>
      </c>
      <c r="D28" s="0" t="s">
        <v>1474</v>
      </c>
      <c r="E28" s="0" t="s">
        <v>1475</v>
      </c>
      <c r="F28" s="3" t="n">
        <v>46099</v>
      </c>
      <c r="G28" s="3" t="n">
        <v>3514952</v>
      </c>
    </row>
    <row r="29" customFormat="false" ht="15" hidden="false" customHeight="false" outlineLevel="0" collapsed="false">
      <c r="B29" s="5" t="n">
        <v>58</v>
      </c>
      <c r="C29" s="0" t="s">
        <v>1438</v>
      </c>
      <c r="D29" s="0" t="s">
        <v>1476</v>
      </c>
      <c r="E29" s="0" t="s">
        <v>1477</v>
      </c>
      <c r="F29" s="3" t="n">
        <v>248197</v>
      </c>
      <c r="G29" s="3" t="n">
        <v>41262199</v>
      </c>
      <c r="H29" s="3" t="n">
        <f aca="false">SUM(F29:F29)</f>
        <v>248197</v>
      </c>
      <c r="I29" s="3" t="n">
        <f aca="false">SUM(G29:G29)</f>
        <v>41262199</v>
      </c>
    </row>
    <row r="30" customFormat="false" ht="15" hidden="false" customHeight="false" outlineLevel="0" collapsed="false">
      <c r="B30" s="5" t="n">
        <v>59</v>
      </c>
      <c r="C30" s="0" t="s">
        <v>1438</v>
      </c>
      <c r="D30" s="0" t="s">
        <v>1478</v>
      </c>
      <c r="E30" s="0" t="s">
        <v>1086</v>
      </c>
      <c r="F30" s="3" t="n">
        <v>199317</v>
      </c>
      <c r="G30" s="3" t="n">
        <v>10444526</v>
      </c>
      <c r="H30" s="3" t="n">
        <f aca="false">SUM(F30:F31)</f>
        <v>295020</v>
      </c>
      <c r="I30" s="3" t="n">
        <f aca="false">SUM(G30:G31)</f>
        <v>16692962</v>
      </c>
    </row>
    <row r="31" customFormat="false" ht="15" hidden="false" customHeight="false" outlineLevel="0" collapsed="false">
      <c r="B31" s="5" t="n">
        <v>59</v>
      </c>
      <c r="C31" s="0" t="s">
        <v>1438</v>
      </c>
      <c r="D31" s="0" t="s">
        <v>1479</v>
      </c>
      <c r="E31" s="0" t="s">
        <v>152</v>
      </c>
      <c r="F31" s="3" t="n">
        <v>95703</v>
      </c>
      <c r="G31" s="3" t="n">
        <v>6248436</v>
      </c>
    </row>
    <row r="32" customFormat="false" ht="15" hidden="false" customHeight="false" outlineLevel="0" collapsed="false">
      <c r="B32" s="5" t="n">
        <v>60</v>
      </c>
      <c r="C32" s="0" t="s">
        <v>1438</v>
      </c>
      <c r="D32" s="0" t="s">
        <v>1480</v>
      </c>
      <c r="E32" s="0" t="s">
        <v>1481</v>
      </c>
      <c r="F32" s="3" t="n">
        <v>268782</v>
      </c>
      <c r="G32" s="3" t="n">
        <v>10693929</v>
      </c>
      <c r="H32" s="3" t="n">
        <f aca="false">SUM(F32:F32)</f>
        <v>268782</v>
      </c>
      <c r="I32" s="3" t="n">
        <f aca="false">SUM(G32:G32)</f>
        <v>10693929</v>
      </c>
    </row>
    <row r="35" customFormat="false" ht="18.75" hidden="false" customHeight="false" outlineLevel="0" collapsed="false">
      <c r="A35" s="2" t="s">
        <v>27</v>
      </c>
      <c r="B35" s="2" t="s">
        <v>13</v>
      </c>
      <c r="C35" s="2" t="s">
        <v>159</v>
      </c>
      <c r="D35" s="2" t="s">
        <v>160</v>
      </c>
      <c r="E35" s="2" t="s">
        <v>13</v>
      </c>
      <c r="F35" s="2" t="s">
        <v>15</v>
      </c>
      <c r="G35" s="2" t="s">
        <v>161</v>
      </c>
      <c r="H35" s="2" t="s">
        <v>2</v>
      </c>
      <c r="I35" s="2" t="s">
        <v>162</v>
      </c>
      <c r="J35" s="11" t="n">
        <v>1000000</v>
      </c>
      <c r="K35" s="2" t="s">
        <v>163</v>
      </c>
      <c r="L35" s="2" t="s">
        <v>164</v>
      </c>
    </row>
    <row r="36" customFormat="false" ht="15" hidden="false" customHeight="false" outlineLevel="0" collapsed="false">
      <c r="A36" s="5" t="n">
        <v>50</v>
      </c>
      <c r="B36" s="0" t="s">
        <v>1438</v>
      </c>
      <c r="C36" s="22" t="n">
        <v>7</v>
      </c>
      <c r="D36" s="0" t="s">
        <v>1482</v>
      </c>
      <c r="E36" s="0" t="s">
        <v>1440</v>
      </c>
      <c r="F36" s="3" t="n">
        <v>2047280</v>
      </c>
      <c r="G36" s="0" t="n">
        <v>63</v>
      </c>
      <c r="H36" s="0" t="n">
        <v>8209</v>
      </c>
      <c r="I36" s="12" t="n">
        <f aca="false">G36*H36</f>
        <v>517167</v>
      </c>
      <c r="J36" s="14" t="n">
        <f aca="false">(I36/$J$35*10000)+7000</f>
        <v>12171.67</v>
      </c>
      <c r="K36" s="12" t="n">
        <v>2015</v>
      </c>
      <c r="L36" s="3" t="n">
        <f aca="false">SUM(I36:I48)</f>
        <v>2782851</v>
      </c>
    </row>
    <row r="37" customFormat="false" ht="15" hidden="false" customHeight="false" outlineLevel="0" collapsed="false">
      <c r="A37" s="5" t="n">
        <v>50</v>
      </c>
      <c r="B37" s="0" t="s">
        <v>1438</v>
      </c>
      <c r="C37" s="22" t="n">
        <v>11</v>
      </c>
      <c r="D37" s="0" t="s">
        <v>1483</v>
      </c>
      <c r="E37" s="0" t="s">
        <v>132</v>
      </c>
      <c r="F37" s="3" t="n">
        <v>1427240</v>
      </c>
      <c r="G37" s="0" t="n">
        <v>52</v>
      </c>
      <c r="H37" s="0" t="n">
        <v>8209</v>
      </c>
      <c r="I37" s="12" t="n">
        <f aca="false">G37*H37</f>
        <v>426868</v>
      </c>
      <c r="J37" s="14" t="n">
        <f aca="false">(I37/$J$35*10000)+7000</f>
        <v>11268.68</v>
      </c>
      <c r="K37" s="12" t="n">
        <v>2015</v>
      </c>
    </row>
    <row r="38" customFormat="false" ht="15" hidden="false" customHeight="false" outlineLevel="0" collapsed="false">
      <c r="A38" s="5" t="n">
        <v>50</v>
      </c>
      <c r="B38" s="0" t="s">
        <v>1438</v>
      </c>
      <c r="C38" s="22" t="n">
        <v>40</v>
      </c>
      <c r="D38" s="0" t="s">
        <v>1484</v>
      </c>
      <c r="E38" s="0" t="s">
        <v>132</v>
      </c>
      <c r="F38" s="3" t="n">
        <v>504160</v>
      </c>
      <c r="G38" s="0" t="n">
        <v>31</v>
      </c>
      <c r="H38" s="0" t="n">
        <v>8209</v>
      </c>
      <c r="I38" s="12" t="n">
        <f aca="false">G38*H38</f>
        <v>254479</v>
      </c>
      <c r="J38" s="14" t="n">
        <f aca="false">(I38/$J$35*10000)+7000</f>
        <v>9544.79</v>
      </c>
      <c r="K38" s="12" t="n">
        <v>2015</v>
      </c>
    </row>
    <row r="39" customFormat="false" ht="15" hidden="false" customHeight="false" outlineLevel="0" collapsed="false">
      <c r="A39" s="5" t="n">
        <v>50</v>
      </c>
      <c r="B39" s="0" t="s">
        <v>1438</v>
      </c>
      <c r="C39" s="22" t="n">
        <v>51</v>
      </c>
      <c r="D39" s="0" t="s">
        <v>1485</v>
      </c>
      <c r="E39" s="0" t="s">
        <v>1444</v>
      </c>
      <c r="F39" s="3" t="n">
        <v>436710</v>
      </c>
      <c r="G39" s="0" t="n">
        <v>29</v>
      </c>
      <c r="H39" s="0" t="n">
        <v>8209</v>
      </c>
      <c r="I39" s="12" t="n">
        <f aca="false">G39*H39</f>
        <v>238061</v>
      </c>
      <c r="J39" s="14" t="n">
        <f aca="false">(I39/$J$35*10000)+7000</f>
        <v>9380.61</v>
      </c>
      <c r="K39" s="12" t="n">
        <v>2015</v>
      </c>
    </row>
    <row r="40" customFormat="false" ht="15" hidden="false" customHeight="false" outlineLevel="0" collapsed="false">
      <c r="A40" s="5" t="n">
        <v>50</v>
      </c>
      <c r="B40" s="0" t="s">
        <v>1438</v>
      </c>
      <c r="C40" s="22" t="n">
        <v>79</v>
      </c>
      <c r="D40" s="0" t="s">
        <v>1486</v>
      </c>
      <c r="E40" s="0" t="s">
        <v>1446</v>
      </c>
      <c r="F40" s="3" t="n">
        <v>313370</v>
      </c>
      <c r="G40" s="0" t="n">
        <v>24</v>
      </c>
      <c r="H40" s="0" t="n">
        <v>8209</v>
      </c>
      <c r="I40" s="12" t="n">
        <f aca="false">G40*H40</f>
        <v>197016</v>
      </c>
      <c r="J40" s="14" t="n">
        <f aca="false">(I40/$J$35*10000)+7000</f>
        <v>8970.16</v>
      </c>
      <c r="K40" s="12" t="n">
        <v>2015</v>
      </c>
    </row>
    <row r="41" customFormat="false" ht="15" hidden="false" customHeight="false" outlineLevel="0" collapsed="false">
      <c r="A41" s="5" t="n">
        <v>50</v>
      </c>
      <c r="B41" s="0" t="s">
        <v>1438</v>
      </c>
      <c r="C41" s="22" t="n">
        <v>81</v>
      </c>
      <c r="D41" s="0" t="s">
        <v>1487</v>
      </c>
      <c r="E41" s="0" t="s">
        <v>1442</v>
      </c>
      <c r="F41" s="3" t="n">
        <v>308545</v>
      </c>
      <c r="G41" s="0" t="n">
        <v>25</v>
      </c>
      <c r="H41" s="0" t="n">
        <v>8209</v>
      </c>
      <c r="I41" s="12" t="n">
        <f aca="false">G41*H41</f>
        <v>205225</v>
      </c>
      <c r="J41" s="14" t="n">
        <f aca="false">(I41/$J$35*10000)+7000</f>
        <v>9052.25</v>
      </c>
      <c r="K41" s="12" t="n">
        <v>2015</v>
      </c>
    </row>
    <row r="42" customFormat="false" ht="15" hidden="false" customHeight="false" outlineLevel="0" collapsed="false">
      <c r="A42" s="5" t="n">
        <v>50</v>
      </c>
      <c r="B42" s="0" t="s">
        <v>1438</v>
      </c>
      <c r="C42" s="22" t="n">
        <v>132</v>
      </c>
      <c r="D42" s="0" t="s">
        <v>1488</v>
      </c>
      <c r="E42" s="0" t="s">
        <v>132</v>
      </c>
      <c r="F42" s="3" t="n">
        <v>214280</v>
      </c>
      <c r="G42" s="0" t="n">
        <v>20</v>
      </c>
      <c r="H42" s="0" t="n">
        <v>8209</v>
      </c>
      <c r="I42" s="12" t="n">
        <f aca="false">G42*H42</f>
        <v>164180</v>
      </c>
      <c r="J42" s="14" t="n">
        <f aca="false">(I42/$J$35*10000)+7000</f>
        <v>8641.8</v>
      </c>
      <c r="K42" s="12" t="n">
        <v>2015</v>
      </c>
    </row>
    <row r="43" customFormat="false" ht="15" hidden="false" customHeight="false" outlineLevel="0" collapsed="false">
      <c r="A43" s="5" t="n">
        <v>50</v>
      </c>
      <c r="B43" s="0" t="s">
        <v>1438</v>
      </c>
      <c r="C43" s="22" t="n">
        <v>133</v>
      </c>
      <c r="D43" s="0" t="s">
        <v>1489</v>
      </c>
      <c r="E43" s="0" t="s">
        <v>132</v>
      </c>
      <c r="F43" s="3" t="n">
        <v>208920</v>
      </c>
      <c r="G43" s="0" t="n">
        <v>19</v>
      </c>
      <c r="H43" s="0" t="n">
        <v>8209</v>
      </c>
      <c r="I43" s="12" t="n">
        <f aca="false">G43*H43</f>
        <v>155971</v>
      </c>
      <c r="J43" s="14" t="n">
        <f aca="false">(I43/$J$35*10000)+7000</f>
        <v>8559.71</v>
      </c>
      <c r="K43" s="12" t="n">
        <v>2015</v>
      </c>
    </row>
    <row r="44" customFormat="false" ht="15" hidden="false" customHeight="false" outlineLevel="0" collapsed="false">
      <c r="A44" s="5" t="n">
        <v>50</v>
      </c>
      <c r="B44" s="0" t="s">
        <v>1438</v>
      </c>
      <c r="C44" s="22" t="n">
        <v>159</v>
      </c>
      <c r="D44" s="0" t="s">
        <v>1490</v>
      </c>
      <c r="E44" s="0" t="s">
        <v>132</v>
      </c>
      <c r="F44" s="3" t="n">
        <v>171140</v>
      </c>
      <c r="G44" s="0" t="n">
        <v>18</v>
      </c>
      <c r="H44" s="0" t="n">
        <v>8209</v>
      </c>
      <c r="I44" s="12" t="n">
        <f aca="false">G44*H44</f>
        <v>147762</v>
      </c>
      <c r="J44" s="14" t="n">
        <f aca="false">(I44/$J$35*10000)+7000</f>
        <v>8477.62</v>
      </c>
      <c r="K44" s="12" t="n">
        <v>2015</v>
      </c>
    </row>
    <row r="45" customFormat="false" ht="15" hidden="false" customHeight="false" outlineLevel="0" collapsed="false">
      <c r="A45" s="5" t="n">
        <v>50</v>
      </c>
      <c r="B45" s="0" t="s">
        <v>1438</v>
      </c>
      <c r="C45" s="22" t="n">
        <v>161</v>
      </c>
      <c r="D45" s="0" t="s">
        <v>1491</v>
      </c>
      <c r="E45" s="0" t="s">
        <v>132</v>
      </c>
      <c r="F45" s="3" t="n">
        <v>168110</v>
      </c>
      <c r="G45" s="0" t="n">
        <v>17</v>
      </c>
      <c r="H45" s="0" t="n">
        <v>8209</v>
      </c>
      <c r="I45" s="12" t="n">
        <f aca="false">G45*H45</f>
        <v>139553</v>
      </c>
      <c r="J45" s="14" t="n">
        <f aca="false">(I45/$J$35*10000)+7000</f>
        <v>8395.53</v>
      </c>
      <c r="K45" s="12" t="n">
        <v>2015</v>
      </c>
    </row>
    <row r="46" customFormat="false" ht="15" hidden="false" customHeight="false" outlineLevel="0" collapsed="false">
      <c r="A46" s="5" t="n">
        <v>50</v>
      </c>
      <c r="B46" s="0" t="s">
        <v>1438</v>
      </c>
      <c r="C46" s="22" t="n">
        <v>214</v>
      </c>
      <c r="D46" s="0" t="s">
        <v>1492</v>
      </c>
      <c r="E46" s="0" t="s">
        <v>132</v>
      </c>
      <c r="F46" s="3" t="n">
        <v>121640</v>
      </c>
      <c r="G46" s="0" t="n">
        <v>14</v>
      </c>
      <c r="H46" s="0" t="n">
        <v>8209</v>
      </c>
      <c r="I46" s="12" t="n">
        <f aca="false">G46*H46</f>
        <v>114926</v>
      </c>
      <c r="J46" s="14" t="n">
        <f aca="false">(I46/$J$35*10000)+7000</f>
        <v>8149.26</v>
      </c>
      <c r="K46" s="12" t="n">
        <v>2015</v>
      </c>
    </row>
    <row r="47" customFormat="false" ht="15" hidden="false" customHeight="false" outlineLevel="0" collapsed="false">
      <c r="A47" s="5" t="n">
        <v>50</v>
      </c>
      <c r="B47" s="0" t="s">
        <v>1438</v>
      </c>
      <c r="C47" s="22" t="n">
        <v>246</v>
      </c>
      <c r="D47" s="0" t="s">
        <v>1493</v>
      </c>
      <c r="E47" s="0" t="s">
        <v>1444</v>
      </c>
      <c r="F47" s="3" t="n">
        <v>109830</v>
      </c>
      <c r="G47" s="0" t="n">
        <v>14</v>
      </c>
      <c r="H47" s="0" t="n">
        <v>8209</v>
      </c>
      <c r="I47" s="12" t="n">
        <f aca="false">G47*H47</f>
        <v>114926</v>
      </c>
      <c r="J47" s="14" t="n">
        <f aca="false">(I47/$J$35*10000)+7000</f>
        <v>8149.26</v>
      </c>
      <c r="K47" s="12" t="n">
        <v>2015</v>
      </c>
    </row>
    <row r="48" customFormat="false" ht="15" hidden="false" customHeight="false" outlineLevel="0" collapsed="false">
      <c r="A48" s="5" t="n">
        <v>50</v>
      </c>
      <c r="B48" s="0" t="s">
        <v>1438</v>
      </c>
      <c r="C48" s="22" t="n">
        <v>268</v>
      </c>
      <c r="D48" s="0" t="s">
        <v>1494</v>
      </c>
      <c r="E48" s="0" t="s">
        <v>132</v>
      </c>
      <c r="F48" s="3" t="n">
        <v>102020</v>
      </c>
      <c r="G48" s="0" t="n">
        <v>13</v>
      </c>
      <c r="H48" s="0" t="n">
        <v>8209</v>
      </c>
      <c r="I48" s="12" t="n">
        <f aca="false">G48*H48</f>
        <v>106717</v>
      </c>
      <c r="J48" s="14" t="n">
        <f aca="false">(I48/$J$35*10000)+7000</f>
        <v>8067.17</v>
      </c>
      <c r="K48" s="12" t="n">
        <v>2015</v>
      </c>
    </row>
    <row r="49" customFormat="false" ht="15" hidden="false" customHeight="false" outlineLevel="0" collapsed="false">
      <c r="A49" s="5" t="n">
        <v>51</v>
      </c>
      <c r="B49" s="0" t="s">
        <v>1438</v>
      </c>
      <c r="C49" s="22" t="n">
        <v>16</v>
      </c>
      <c r="D49" s="0" t="s">
        <v>1495</v>
      </c>
      <c r="E49" s="0" t="s">
        <v>122</v>
      </c>
      <c r="F49" s="3" t="n">
        <v>1014300</v>
      </c>
      <c r="G49" s="0" t="n">
        <v>44</v>
      </c>
      <c r="H49" s="0" t="n">
        <v>8209</v>
      </c>
      <c r="I49" s="12" t="n">
        <f aca="false">G49*H49</f>
        <v>361196</v>
      </c>
      <c r="J49" s="14" t="n">
        <f aca="false">(I49/$J$35*10000)+7000</f>
        <v>10611.96</v>
      </c>
      <c r="K49" s="12" t="n">
        <v>2015</v>
      </c>
      <c r="L49" s="3" t="n">
        <f aca="false">SUM(I49:I56)</f>
        <v>1559710</v>
      </c>
    </row>
    <row r="50" customFormat="false" ht="15" hidden="false" customHeight="false" outlineLevel="0" collapsed="false">
      <c r="A50" s="5" t="n">
        <v>51</v>
      </c>
      <c r="B50" s="0" t="s">
        <v>1438</v>
      </c>
      <c r="C50" s="22" t="n">
        <v>23</v>
      </c>
      <c r="D50" s="0" t="s">
        <v>1496</v>
      </c>
      <c r="E50" s="0" t="s">
        <v>1449</v>
      </c>
      <c r="F50" s="3" t="n">
        <v>795850</v>
      </c>
      <c r="G50" s="0" t="n">
        <v>39</v>
      </c>
      <c r="H50" s="0" t="n">
        <v>8209</v>
      </c>
      <c r="I50" s="12" t="n">
        <f aca="false">G50*H50</f>
        <v>320151</v>
      </c>
      <c r="J50" s="14" t="n">
        <f aca="false">(I50/$J$35*10000)+7000</f>
        <v>10201.51</v>
      </c>
      <c r="K50" s="12" t="n">
        <v>2015</v>
      </c>
    </row>
    <row r="51" customFormat="false" ht="15" hidden="false" customHeight="false" outlineLevel="0" collapsed="false">
      <c r="A51" s="5" t="n">
        <v>51</v>
      </c>
      <c r="B51" s="0" t="s">
        <v>1438</v>
      </c>
      <c r="C51" s="22" t="n">
        <v>94</v>
      </c>
      <c r="D51" s="0" t="s">
        <v>1497</v>
      </c>
      <c r="E51" s="0" t="s">
        <v>1451</v>
      </c>
      <c r="F51" s="3" t="n">
        <v>264850</v>
      </c>
      <c r="G51" s="0" t="n">
        <v>22</v>
      </c>
      <c r="H51" s="0" t="n">
        <v>8209</v>
      </c>
      <c r="I51" s="12" t="n">
        <f aca="false">G51*H51</f>
        <v>180598</v>
      </c>
      <c r="J51" s="14" t="n">
        <f aca="false">(I51/$J$35*10000)+7000</f>
        <v>8805.98</v>
      </c>
      <c r="K51" s="12" t="n">
        <v>2014</v>
      </c>
    </row>
    <row r="52" customFormat="false" ht="15" hidden="false" customHeight="false" outlineLevel="0" collapsed="false">
      <c r="A52" s="5" t="n">
        <v>51</v>
      </c>
      <c r="B52" s="0" t="s">
        <v>1438</v>
      </c>
      <c r="C52" s="22" t="n">
        <v>109</v>
      </c>
      <c r="D52" s="0" t="s">
        <v>1498</v>
      </c>
      <c r="E52" s="0" t="s">
        <v>122</v>
      </c>
      <c r="F52" s="3" t="n">
        <v>239870</v>
      </c>
      <c r="G52" s="0" t="n">
        <v>21</v>
      </c>
      <c r="H52" s="0" t="n">
        <v>8209</v>
      </c>
      <c r="I52" s="12" t="n">
        <f aca="false">G52*H52</f>
        <v>172389</v>
      </c>
      <c r="J52" s="14" t="n">
        <f aca="false">(I52/$J$35*10000)+7000</f>
        <v>8723.89</v>
      </c>
      <c r="K52" s="12" t="n">
        <v>2015</v>
      </c>
    </row>
    <row r="53" customFormat="false" ht="15" hidden="false" customHeight="false" outlineLevel="0" collapsed="false">
      <c r="A53" s="5" t="n">
        <v>51</v>
      </c>
      <c r="B53" s="0" t="s">
        <v>1438</v>
      </c>
      <c r="C53" s="22" t="n">
        <v>166</v>
      </c>
      <c r="D53" s="0" t="s">
        <v>1499</v>
      </c>
      <c r="E53" s="0" t="s">
        <v>1451</v>
      </c>
      <c r="F53" s="3" t="n">
        <v>161630</v>
      </c>
      <c r="G53" s="0" t="n">
        <v>17</v>
      </c>
      <c r="H53" s="0" t="n">
        <v>8209</v>
      </c>
      <c r="I53" s="12" t="n">
        <f aca="false">G53*H53</f>
        <v>139553</v>
      </c>
      <c r="J53" s="14" t="n">
        <f aca="false">(I53/$J$35*10000)+7000</f>
        <v>8395.53</v>
      </c>
      <c r="K53" s="12" t="n">
        <v>2014</v>
      </c>
    </row>
    <row r="54" customFormat="false" ht="15" hidden="false" customHeight="false" outlineLevel="0" collapsed="false">
      <c r="A54" s="5" t="n">
        <v>51</v>
      </c>
      <c r="B54" s="0" t="s">
        <v>1438</v>
      </c>
      <c r="C54" s="22" t="n">
        <v>186</v>
      </c>
      <c r="D54" s="0" t="s">
        <v>1500</v>
      </c>
      <c r="E54" s="0" t="s">
        <v>122</v>
      </c>
      <c r="F54" s="3" t="n">
        <v>143310</v>
      </c>
      <c r="G54" s="0" t="n">
        <v>16</v>
      </c>
      <c r="H54" s="0" t="n">
        <v>8209</v>
      </c>
      <c r="I54" s="12" t="n">
        <f aca="false">G54*H54</f>
        <v>131344</v>
      </c>
      <c r="J54" s="14" t="n">
        <f aca="false">(I54/$J$35*10000)+7000</f>
        <v>8313.44</v>
      </c>
      <c r="K54" s="12" t="n">
        <v>2015</v>
      </c>
    </row>
    <row r="55" customFormat="false" ht="15" hidden="false" customHeight="false" outlineLevel="0" collapsed="false">
      <c r="A55" s="5" t="n">
        <v>51</v>
      </c>
      <c r="B55" s="0" t="s">
        <v>1438</v>
      </c>
      <c r="C55" s="22" t="n">
        <v>188</v>
      </c>
      <c r="D55" s="0" t="s">
        <v>1501</v>
      </c>
      <c r="E55" s="0" t="s">
        <v>1449</v>
      </c>
      <c r="F55" s="3" t="n">
        <v>141350</v>
      </c>
      <c r="G55" s="0" t="n">
        <v>16</v>
      </c>
      <c r="H55" s="0" t="n">
        <v>8209</v>
      </c>
      <c r="I55" s="12" t="n">
        <f aca="false">G55*H55</f>
        <v>131344</v>
      </c>
      <c r="J55" s="14" t="n">
        <f aca="false">(I55/$J$35*10000)+7000</f>
        <v>8313.44</v>
      </c>
      <c r="K55" s="12" t="n">
        <v>2015</v>
      </c>
    </row>
    <row r="56" customFormat="false" ht="15" hidden="false" customHeight="false" outlineLevel="0" collapsed="false">
      <c r="A56" s="5" t="n">
        <v>51</v>
      </c>
      <c r="B56" s="0" t="s">
        <v>1438</v>
      </c>
      <c r="C56" s="22" t="n">
        <v>210</v>
      </c>
      <c r="D56" s="0" t="s">
        <v>1502</v>
      </c>
      <c r="E56" s="0" t="s">
        <v>122</v>
      </c>
      <c r="F56" s="3" t="n">
        <v>123120</v>
      </c>
      <c r="G56" s="0" t="n">
        <v>15</v>
      </c>
      <c r="H56" s="0" t="n">
        <v>8209</v>
      </c>
      <c r="I56" s="12" t="n">
        <f aca="false">G56*H56</f>
        <v>123135</v>
      </c>
      <c r="J56" s="14" t="n">
        <f aca="false">(I56/$J$35*10000)+7000</f>
        <v>8231.35</v>
      </c>
      <c r="K56" s="12" t="n">
        <v>2015</v>
      </c>
    </row>
    <row r="57" customFormat="false" ht="15" hidden="false" customHeight="false" outlineLevel="0" collapsed="false">
      <c r="A57" s="5" t="n">
        <v>52</v>
      </c>
      <c r="B57" s="0" t="s">
        <v>1438</v>
      </c>
      <c r="C57" s="22" t="n">
        <v>5</v>
      </c>
      <c r="D57" s="0" t="s">
        <v>1503</v>
      </c>
      <c r="E57" s="0" t="s">
        <v>1453</v>
      </c>
      <c r="F57" s="3" t="n">
        <v>2591190</v>
      </c>
      <c r="G57" s="0" t="n">
        <v>71</v>
      </c>
      <c r="H57" s="0" t="n">
        <v>8209</v>
      </c>
      <c r="I57" s="12" t="n">
        <f aca="false">G57*H57</f>
        <v>582839</v>
      </c>
      <c r="J57" s="14" t="n">
        <f aca="false">(I57/$J$35*10000)+7000</f>
        <v>12828.39</v>
      </c>
      <c r="K57" s="12" t="n">
        <v>2015</v>
      </c>
      <c r="L57" s="3" t="n">
        <f aca="false">SUM(I57:I70)</f>
        <v>3291809</v>
      </c>
    </row>
    <row r="58" customFormat="false" ht="15" hidden="false" customHeight="false" outlineLevel="0" collapsed="false">
      <c r="A58" s="5" t="n">
        <v>52</v>
      </c>
      <c r="B58" s="0" t="s">
        <v>1438</v>
      </c>
      <c r="C58" s="22" t="n">
        <v>19</v>
      </c>
      <c r="D58" s="0" t="s">
        <v>1504</v>
      </c>
      <c r="E58" s="0" t="s">
        <v>1457</v>
      </c>
      <c r="F58" s="3" t="n">
        <v>869950</v>
      </c>
      <c r="G58" s="0" t="n">
        <v>41</v>
      </c>
      <c r="H58" s="0" t="n">
        <v>8209</v>
      </c>
      <c r="I58" s="12" t="n">
        <f aca="false">G58*H58</f>
        <v>336569</v>
      </c>
      <c r="J58" s="14" t="n">
        <f aca="false">(I58/$J$35*10000)+7000</f>
        <v>10365.69</v>
      </c>
      <c r="K58" s="12" t="n">
        <v>2015</v>
      </c>
    </row>
    <row r="59" customFormat="false" ht="15" hidden="false" customHeight="false" outlineLevel="0" collapsed="false">
      <c r="A59" s="5" t="n">
        <v>52</v>
      </c>
      <c r="B59" s="0" t="s">
        <v>1438</v>
      </c>
      <c r="C59" s="22" t="n">
        <v>24</v>
      </c>
      <c r="D59" s="0" t="s">
        <v>1505</v>
      </c>
      <c r="E59" s="0" t="s">
        <v>1455</v>
      </c>
      <c r="F59" s="3" t="n">
        <v>778450</v>
      </c>
      <c r="G59" s="0" t="n">
        <v>38</v>
      </c>
      <c r="H59" s="0" t="n">
        <v>8209</v>
      </c>
      <c r="I59" s="12" t="n">
        <f aca="false">G59*H59</f>
        <v>311942</v>
      </c>
      <c r="J59" s="14" t="n">
        <f aca="false">(I59/$J$35*10000)+7000</f>
        <v>10119.42</v>
      </c>
      <c r="K59" s="12" t="n">
        <v>2015</v>
      </c>
    </row>
    <row r="60" customFormat="false" ht="15" hidden="false" customHeight="false" outlineLevel="0" collapsed="false">
      <c r="A60" s="5" t="n">
        <v>52</v>
      </c>
      <c r="B60" s="0" t="s">
        <v>1438</v>
      </c>
      <c r="C60" s="22" t="n">
        <v>59</v>
      </c>
      <c r="D60" s="0" t="s">
        <v>1506</v>
      </c>
      <c r="E60" s="0" t="s">
        <v>1455</v>
      </c>
      <c r="F60" s="3" t="n">
        <v>386140</v>
      </c>
      <c r="G60" s="0" t="n">
        <v>27</v>
      </c>
      <c r="H60" s="0" t="n">
        <v>8209</v>
      </c>
      <c r="I60" s="12" t="n">
        <f aca="false">G60*H60</f>
        <v>221643</v>
      </c>
      <c r="J60" s="14" t="n">
        <f aca="false">(I60/$J$35*10000)+7000</f>
        <v>9216.43</v>
      </c>
      <c r="K60" s="12" t="n">
        <v>2015</v>
      </c>
    </row>
    <row r="61" customFormat="false" ht="15" hidden="false" customHeight="false" outlineLevel="0" collapsed="false">
      <c r="A61" s="5" t="n">
        <v>52</v>
      </c>
      <c r="B61" s="0" t="s">
        <v>1438</v>
      </c>
      <c r="C61" s="22" t="n">
        <v>77</v>
      </c>
      <c r="D61" s="0" t="s">
        <v>1507</v>
      </c>
      <c r="E61" s="0" t="s">
        <v>1453</v>
      </c>
      <c r="F61" s="3" t="n">
        <v>315630</v>
      </c>
      <c r="G61" s="0" t="n">
        <v>24</v>
      </c>
      <c r="H61" s="0" t="n">
        <v>8209</v>
      </c>
      <c r="I61" s="12" t="n">
        <f aca="false">G61*H61</f>
        <v>197016</v>
      </c>
      <c r="J61" s="14" t="n">
        <f aca="false">(I61/$J$35*10000)+7000</f>
        <v>8970.16</v>
      </c>
      <c r="K61" s="12" t="n">
        <v>2015</v>
      </c>
    </row>
    <row r="62" customFormat="false" ht="15" hidden="false" customHeight="false" outlineLevel="0" collapsed="false">
      <c r="A62" s="5" t="n">
        <v>52</v>
      </c>
      <c r="B62" s="0" t="s">
        <v>1438</v>
      </c>
      <c r="C62" s="22" t="n">
        <v>96</v>
      </c>
      <c r="D62" s="0" t="s">
        <v>1508</v>
      </c>
      <c r="E62" s="0" t="s">
        <v>1457</v>
      </c>
      <c r="F62" s="3" t="n">
        <v>263130</v>
      </c>
      <c r="G62" s="0" t="n">
        <v>22</v>
      </c>
      <c r="H62" s="0" t="n">
        <v>8209</v>
      </c>
      <c r="I62" s="12" t="n">
        <f aca="false">G62*H62</f>
        <v>180598</v>
      </c>
      <c r="J62" s="14" t="n">
        <f aca="false">(I62/$J$35*10000)+7000</f>
        <v>8805.98</v>
      </c>
      <c r="K62" s="12" t="n">
        <v>2015</v>
      </c>
    </row>
    <row r="63" customFormat="false" ht="15" hidden="false" customHeight="false" outlineLevel="0" collapsed="false">
      <c r="A63" s="5" t="n">
        <v>52</v>
      </c>
      <c r="B63" s="0" t="s">
        <v>1438</v>
      </c>
      <c r="C63" s="22" t="n">
        <v>104</v>
      </c>
      <c r="D63" s="0" t="s">
        <v>1509</v>
      </c>
      <c r="E63" s="0" t="s">
        <v>1453</v>
      </c>
      <c r="F63" s="3" t="n">
        <v>255580</v>
      </c>
      <c r="G63" s="0" t="n">
        <v>22</v>
      </c>
      <c r="H63" s="0" t="n">
        <v>8209</v>
      </c>
      <c r="I63" s="12" t="n">
        <f aca="false">G63*H63</f>
        <v>180598</v>
      </c>
      <c r="J63" s="14" t="n">
        <f aca="false">(I63/$J$35*10000)+7000</f>
        <v>8805.98</v>
      </c>
      <c r="K63" s="12" t="n">
        <v>2015</v>
      </c>
    </row>
    <row r="64" customFormat="false" ht="15" hidden="false" customHeight="false" outlineLevel="0" collapsed="false">
      <c r="A64" s="5" t="n">
        <v>52</v>
      </c>
      <c r="B64" s="0" t="s">
        <v>1438</v>
      </c>
      <c r="C64" s="22" t="n">
        <v>108</v>
      </c>
      <c r="D64" s="0" t="s">
        <v>1510</v>
      </c>
      <c r="E64" s="0" t="s">
        <v>1457</v>
      </c>
      <c r="F64" s="3" t="n">
        <v>242380</v>
      </c>
      <c r="G64" s="0" t="n">
        <v>21</v>
      </c>
      <c r="H64" s="0" t="n">
        <v>8209</v>
      </c>
      <c r="I64" s="12" t="n">
        <f aca="false">G64*H64</f>
        <v>172389</v>
      </c>
      <c r="J64" s="14" t="n">
        <f aca="false">(I64/$J$35*10000)+7000</f>
        <v>8723.89</v>
      </c>
      <c r="K64" s="12" t="n">
        <v>2015</v>
      </c>
    </row>
    <row r="65" customFormat="false" ht="15" hidden="false" customHeight="false" outlineLevel="0" collapsed="false">
      <c r="A65" s="5" t="n">
        <v>52</v>
      </c>
      <c r="B65" s="0" t="s">
        <v>1438</v>
      </c>
      <c r="C65" s="22" t="n">
        <v>127</v>
      </c>
      <c r="D65" s="0" t="s">
        <v>1511</v>
      </c>
      <c r="E65" s="0" t="s">
        <v>1453</v>
      </c>
      <c r="F65" s="3" t="n">
        <v>219980</v>
      </c>
      <c r="G65" s="0" t="n">
        <v>20</v>
      </c>
      <c r="H65" s="0" t="n">
        <v>8209</v>
      </c>
      <c r="I65" s="12" t="n">
        <f aca="false">G65*H65</f>
        <v>164180</v>
      </c>
      <c r="J65" s="14" t="n">
        <f aca="false">(I65/$J$35*10000)+7000</f>
        <v>8641.8</v>
      </c>
      <c r="K65" s="12" t="n">
        <v>2015</v>
      </c>
    </row>
    <row r="66" customFormat="false" ht="15" hidden="false" customHeight="false" outlineLevel="0" collapsed="false">
      <c r="A66" s="5" t="n">
        <v>52</v>
      </c>
      <c r="B66" s="0" t="s">
        <v>1438</v>
      </c>
      <c r="C66" s="22" t="n">
        <v>154</v>
      </c>
      <c r="D66" s="0" t="s">
        <v>1512</v>
      </c>
      <c r="E66" s="0" t="s">
        <v>1453</v>
      </c>
      <c r="F66" s="3" t="n">
        <v>178260</v>
      </c>
      <c r="G66" s="0" t="n">
        <v>18</v>
      </c>
      <c r="H66" s="0" t="n">
        <v>8209</v>
      </c>
      <c r="I66" s="12" t="n">
        <f aca="false">G66*H66</f>
        <v>147762</v>
      </c>
      <c r="J66" s="14" t="n">
        <f aca="false">(I66/$J$35*10000)+7000</f>
        <v>8477.62</v>
      </c>
      <c r="K66" s="12" t="n">
        <v>2015</v>
      </c>
    </row>
    <row r="67" customFormat="false" ht="15" hidden="false" customHeight="false" outlineLevel="0" collapsed="false">
      <c r="A67" s="5" t="n">
        <v>52</v>
      </c>
      <c r="B67" s="0" t="s">
        <v>1438</v>
      </c>
      <c r="C67" s="22" t="n">
        <v>231</v>
      </c>
      <c r="D67" s="0" t="s">
        <v>1513</v>
      </c>
      <c r="E67" s="0" t="s">
        <v>1455</v>
      </c>
      <c r="F67" s="3" t="n">
        <v>116330</v>
      </c>
      <c r="G67" s="0" t="n">
        <v>14</v>
      </c>
      <c r="H67" s="0" t="n">
        <v>8209</v>
      </c>
      <c r="I67" s="12" t="n">
        <f aca="false">G67*H67</f>
        <v>114926</v>
      </c>
      <c r="J67" s="14" t="n">
        <f aca="false">(I67/$J$35*10000)+7000</f>
        <v>8149.26</v>
      </c>
      <c r="K67" s="12" t="n">
        <v>2015</v>
      </c>
    </row>
    <row r="68" customFormat="false" ht="15" hidden="false" customHeight="false" outlineLevel="0" collapsed="false">
      <c r="A68" s="5" t="n">
        <v>52</v>
      </c>
      <c r="B68" s="0" t="s">
        <v>1438</v>
      </c>
      <c r="C68" s="22" t="n">
        <v>257</v>
      </c>
      <c r="D68" s="0" t="s">
        <v>1514</v>
      </c>
      <c r="E68" s="0" t="s">
        <v>1453</v>
      </c>
      <c r="F68" s="3" t="n">
        <v>106940</v>
      </c>
      <c r="G68" s="0" t="n">
        <v>14</v>
      </c>
      <c r="H68" s="0" t="n">
        <v>8209</v>
      </c>
      <c r="I68" s="12" t="n">
        <f aca="false">G68*H68</f>
        <v>114926</v>
      </c>
      <c r="J68" s="14" t="n">
        <f aca="false">(I68/$J$35*10000)+7000</f>
        <v>8149.26</v>
      </c>
      <c r="K68" s="12" t="n">
        <v>2015</v>
      </c>
    </row>
    <row r="69" customFormat="false" ht="15" hidden="false" customHeight="false" outlineLevel="0" collapsed="false">
      <c r="A69" s="5" t="n">
        <v>52</v>
      </c>
      <c r="B69" s="0" t="s">
        <v>1438</v>
      </c>
      <c r="C69" s="22" t="n">
        <v>266</v>
      </c>
      <c r="D69" s="0" t="s">
        <v>1515</v>
      </c>
      <c r="E69" s="0" t="s">
        <v>1455</v>
      </c>
      <c r="F69" s="3" t="n">
        <v>102730</v>
      </c>
      <c r="G69" s="0" t="n">
        <v>13</v>
      </c>
      <c r="H69" s="0" t="n">
        <v>8209</v>
      </c>
      <c r="I69" s="12" t="n">
        <f aca="false">G69*H69</f>
        <v>106717</v>
      </c>
      <c r="J69" s="14" t="n">
        <f aca="false">(I69/$J$35*10000)+7000</f>
        <v>8067.17</v>
      </c>
      <c r="K69" s="12" t="n">
        <v>2015</v>
      </c>
    </row>
    <row r="70" customFormat="false" ht="15" hidden="false" customHeight="false" outlineLevel="0" collapsed="false">
      <c r="A70" s="5" t="n">
        <v>53</v>
      </c>
      <c r="B70" s="0" t="s">
        <v>1438</v>
      </c>
      <c r="C70" s="22" t="n">
        <v>9</v>
      </c>
      <c r="D70" s="0" t="s">
        <v>1516</v>
      </c>
      <c r="E70" s="0" t="s">
        <v>1459</v>
      </c>
      <c r="F70" s="3" t="n">
        <v>1617180</v>
      </c>
      <c r="G70" s="0" t="n">
        <v>56</v>
      </c>
      <c r="H70" s="0" t="n">
        <v>8209</v>
      </c>
      <c r="I70" s="12" t="n">
        <f aca="false">G70*H70</f>
        <v>459704</v>
      </c>
      <c r="J70" s="14" t="n">
        <f aca="false">(I70/$J$35*10000)+7000</f>
        <v>11597.04</v>
      </c>
      <c r="K70" s="12" t="n">
        <v>2015</v>
      </c>
      <c r="L70" s="3" t="n">
        <f aca="false">SUM(I70:I85)</f>
        <v>3234346</v>
      </c>
    </row>
    <row r="71" customFormat="false" ht="15" hidden="false" customHeight="false" outlineLevel="0" collapsed="false">
      <c r="A71" s="5" t="n">
        <v>53</v>
      </c>
      <c r="B71" s="0" t="s">
        <v>1438</v>
      </c>
      <c r="C71" s="22" t="n">
        <v>17</v>
      </c>
      <c r="D71" s="0" t="s">
        <v>1517</v>
      </c>
      <c r="E71" s="0" t="s">
        <v>92</v>
      </c>
      <c r="F71" s="3" t="n">
        <v>1013100</v>
      </c>
      <c r="G71" s="0" t="n">
        <v>44</v>
      </c>
      <c r="H71" s="0" t="n">
        <v>8209</v>
      </c>
      <c r="I71" s="12" t="n">
        <f aca="false">G71*H71</f>
        <v>361196</v>
      </c>
      <c r="J71" s="14" t="n">
        <f aca="false">(I71/$J$35*10000)+7000</f>
        <v>10611.96</v>
      </c>
      <c r="K71" s="12" t="n">
        <v>2015</v>
      </c>
    </row>
    <row r="72" customFormat="false" ht="15" hidden="false" customHeight="false" outlineLevel="0" collapsed="false">
      <c r="A72" s="5" t="n">
        <v>53</v>
      </c>
      <c r="B72" s="0" t="s">
        <v>1438</v>
      </c>
      <c r="C72" s="22" t="n">
        <v>28</v>
      </c>
      <c r="D72" s="0" t="s">
        <v>1518</v>
      </c>
      <c r="E72" s="0" t="s">
        <v>1459</v>
      </c>
      <c r="F72" s="3" t="n">
        <v>671190</v>
      </c>
      <c r="G72" s="0" t="n">
        <v>36</v>
      </c>
      <c r="H72" s="0" t="n">
        <v>8209</v>
      </c>
      <c r="I72" s="12" t="n">
        <f aca="false">G72*H72</f>
        <v>295524</v>
      </c>
      <c r="J72" s="14" t="n">
        <f aca="false">(I72/$J$35*10000)+7000</f>
        <v>9955.24</v>
      </c>
      <c r="K72" s="12" t="n">
        <v>2015</v>
      </c>
    </row>
    <row r="73" customFormat="false" ht="15" hidden="false" customHeight="false" outlineLevel="0" collapsed="false">
      <c r="A73" s="5" t="n">
        <v>53</v>
      </c>
      <c r="B73" s="0" t="s">
        <v>1438</v>
      </c>
      <c r="C73" s="22" t="n">
        <v>33</v>
      </c>
      <c r="D73" s="0" t="s">
        <v>1519</v>
      </c>
      <c r="E73" s="0" t="s">
        <v>1462</v>
      </c>
      <c r="F73" s="3" t="n">
        <v>632740</v>
      </c>
      <c r="G73" s="0" t="n">
        <v>35</v>
      </c>
      <c r="H73" s="0" t="n">
        <v>8209</v>
      </c>
      <c r="I73" s="12" t="n">
        <f aca="false">G73*H73</f>
        <v>287315</v>
      </c>
      <c r="J73" s="14" t="n">
        <f aca="false">(I73/$J$35*10000)+7000</f>
        <v>9873.15</v>
      </c>
      <c r="K73" s="12" t="n">
        <v>2015</v>
      </c>
    </row>
    <row r="74" customFormat="false" ht="15" hidden="false" customHeight="false" outlineLevel="0" collapsed="false">
      <c r="A74" s="5" t="n">
        <v>53</v>
      </c>
      <c r="B74" s="0" t="s">
        <v>1438</v>
      </c>
      <c r="C74" s="22" t="n">
        <v>62</v>
      </c>
      <c r="D74" s="0" t="s">
        <v>1520</v>
      </c>
      <c r="E74" s="0" t="s">
        <v>1459</v>
      </c>
      <c r="F74" s="3" t="n">
        <v>381820</v>
      </c>
      <c r="G74" s="0" t="n">
        <v>27</v>
      </c>
      <c r="H74" s="0" t="n">
        <v>8209</v>
      </c>
      <c r="I74" s="12" t="n">
        <f aca="false">G74*H74</f>
        <v>221643</v>
      </c>
      <c r="J74" s="14" t="n">
        <f aca="false">(I74/$J$35*10000)+7000</f>
        <v>9216.43</v>
      </c>
      <c r="K74" s="12" t="n">
        <v>2015</v>
      </c>
    </row>
    <row r="75" customFormat="false" ht="15" hidden="false" customHeight="false" outlineLevel="0" collapsed="false">
      <c r="A75" s="5" t="n">
        <v>53</v>
      </c>
      <c r="B75" s="0" t="s">
        <v>1438</v>
      </c>
      <c r="C75" s="22" t="n">
        <v>74</v>
      </c>
      <c r="D75" s="0" t="s">
        <v>1521</v>
      </c>
      <c r="E75" s="0" t="s">
        <v>1459</v>
      </c>
      <c r="F75" s="3" t="n">
        <v>322730</v>
      </c>
      <c r="G75" s="0" t="n">
        <v>24</v>
      </c>
      <c r="H75" s="0" t="n">
        <v>8209</v>
      </c>
      <c r="I75" s="12" t="n">
        <f aca="false">G75*H75</f>
        <v>197016</v>
      </c>
      <c r="J75" s="14" t="n">
        <f aca="false">(I75/$J$35*10000)+7000</f>
        <v>8970.16</v>
      </c>
      <c r="K75" s="12" t="n">
        <v>2015</v>
      </c>
    </row>
    <row r="76" customFormat="false" ht="15" hidden="false" customHeight="false" outlineLevel="0" collapsed="false">
      <c r="A76" s="5" t="n">
        <v>53</v>
      </c>
      <c r="B76" s="0" t="s">
        <v>1438</v>
      </c>
      <c r="C76" s="22" t="n">
        <v>82</v>
      </c>
      <c r="D76" s="0" t="s">
        <v>1522</v>
      </c>
      <c r="E76" s="0" t="s">
        <v>1459</v>
      </c>
      <c r="F76" s="3" t="n">
        <v>308160</v>
      </c>
      <c r="G76" s="0" t="n">
        <v>24</v>
      </c>
      <c r="H76" s="0" t="n">
        <v>8209</v>
      </c>
      <c r="I76" s="12" t="n">
        <f aca="false">G76*H76</f>
        <v>197016</v>
      </c>
      <c r="J76" s="14" t="n">
        <f aca="false">(I76/$J$35*10000)+7000</f>
        <v>8970.16</v>
      </c>
      <c r="K76" s="12" t="n">
        <v>2015</v>
      </c>
    </row>
    <row r="77" customFormat="false" ht="15" hidden="false" customHeight="false" outlineLevel="0" collapsed="false">
      <c r="A77" s="5" t="n">
        <v>53</v>
      </c>
      <c r="B77" s="0" t="s">
        <v>1438</v>
      </c>
      <c r="C77" s="22" t="n">
        <v>106</v>
      </c>
      <c r="D77" s="0" t="s">
        <v>1523</v>
      </c>
      <c r="E77" s="0" t="s">
        <v>1459</v>
      </c>
      <c r="F77" s="3" t="n">
        <v>247540</v>
      </c>
      <c r="G77" s="0" t="n">
        <v>21</v>
      </c>
      <c r="H77" s="0" t="n">
        <v>8209</v>
      </c>
      <c r="I77" s="12" t="n">
        <f aca="false">G77*H77</f>
        <v>172389</v>
      </c>
      <c r="J77" s="14" t="n">
        <f aca="false">(I77/$J$35*10000)+7000</f>
        <v>8723.89</v>
      </c>
      <c r="K77" s="12" t="n">
        <v>2015</v>
      </c>
    </row>
    <row r="78" customFormat="false" ht="15" hidden="false" customHeight="false" outlineLevel="0" collapsed="false">
      <c r="A78" s="5" t="n">
        <v>53</v>
      </c>
      <c r="B78" s="0" t="s">
        <v>1438</v>
      </c>
      <c r="C78" s="22" t="n">
        <v>139</v>
      </c>
      <c r="D78" s="0" t="s">
        <v>1524</v>
      </c>
      <c r="E78" s="0" t="s">
        <v>92</v>
      </c>
      <c r="F78" s="3" t="n">
        <v>195940</v>
      </c>
      <c r="G78" s="0" t="n">
        <v>19</v>
      </c>
      <c r="H78" s="0" t="n">
        <v>8209</v>
      </c>
      <c r="I78" s="12" t="n">
        <f aca="false">G78*H78</f>
        <v>155971</v>
      </c>
      <c r="J78" s="14" t="n">
        <f aca="false">(I78/$J$35*10000)+7000</f>
        <v>8559.71</v>
      </c>
      <c r="K78" s="12" t="n">
        <v>2015</v>
      </c>
    </row>
    <row r="79" customFormat="false" ht="15" hidden="false" customHeight="false" outlineLevel="0" collapsed="false">
      <c r="A79" s="5" t="n">
        <v>53</v>
      </c>
      <c r="B79" s="0" t="s">
        <v>1438</v>
      </c>
      <c r="C79" s="22" t="n">
        <v>150</v>
      </c>
      <c r="D79" s="0" t="s">
        <v>1525</v>
      </c>
      <c r="E79" s="0" t="s">
        <v>1459</v>
      </c>
      <c r="F79" s="3" t="n">
        <v>181860</v>
      </c>
      <c r="G79" s="0" t="n">
        <v>18</v>
      </c>
      <c r="H79" s="0" t="n">
        <v>8209</v>
      </c>
      <c r="I79" s="12" t="n">
        <f aca="false">G79*H79</f>
        <v>147762</v>
      </c>
      <c r="J79" s="14" t="n">
        <f aca="false">(I79/$J$35*10000)+7000</f>
        <v>8477.62</v>
      </c>
      <c r="K79" s="12" t="n">
        <v>2015</v>
      </c>
    </row>
    <row r="80" customFormat="false" ht="15" hidden="false" customHeight="false" outlineLevel="0" collapsed="false">
      <c r="A80" s="5" t="n">
        <v>53</v>
      </c>
      <c r="B80" s="0" t="s">
        <v>1438</v>
      </c>
      <c r="C80" s="22" t="n">
        <v>158</v>
      </c>
      <c r="D80" s="0" t="s">
        <v>1526</v>
      </c>
      <c r="E80" s="0" t="s">
        <v>1462</v>
      </c>
      <c r="F80" s="3" t="n">
        <v>171380</v>
      </c>
      <c r="G80" s="0" t="n">
        <v>18</v>
      </c>
      <c r="H80" s="0" t="n">
        <v>8209</v>
      </c>
      <c r="I80" s="12" t="n">
        <f aca="false">G80*H80</f>
        <v>147762</v>
      </c>
      <c r="J80" s="14" t="n">
        <f aca="false">(I80/$J$35*10000)+7000</f>
        <v>8477.62</v>
      </c>
      <c r="K80" s="12" t="n">
        <v>2015</v>
      </c>
    </row>
    <row r="81" customFormat="false" ht="15" hidden="false" customHeight="false" outlineLevel="0" collapsed="false">
      <c r="A81" s="5" t="n">
        <v>53</v>
      </c>
      <c r="B81" s="0" t="s">
        <v>1438</v>
      </c>
      <c r="C81" s="22" t="n">
        <v>177</v>
      </c>
      <c r="D81" s="0" t="s">
        <v>1527</v>
      </c>
      <c r="E81" s="0" t="s">
        <v>1459</v>
      </c>
      <c r="F81" s="3" t="n">
        <v>154050</v>
      </c>
      <c r="G81" s="0" t="n">
        <v>17</v>
      </c>
      <c r="H81" s="0" t="n">
        <v>8209</v>
      </c>
      <c r="I81" s="12" t="n">
        <f aca="false">G81*H81</f>
        <v>139553</v>
      </c>
      <c r="J81" s="14" t="n">
        <f aca="false">(I81/$J$35*10000)+7000</f>
        <v>8395.53</v>
      </c>
      <c r="K81" s="12" t="n">
        <v>2015</v>
      </c>
    </row>
    <row r="82" customFormat="false" ht="15" hidden="false" customHeight="false" outlineLevel="0" collapsed="false">
      <c r="A82" s="5" t="n">
        <v>53</v>
      </c>
      <c r="B82" s="0" t="s">
        <v>1438</v>
      </c>
      <c r="C82" s="22" t="n">
        <v>212</v>
      </c>
      <c r="D82" s="0" t="s">
        <v>1528</v>
      </c>
      <c r="E82" s="0" t="s">
        <v>1459</v>
      </c>
      <c r="F82" s="3" t="n">
        <v>122080</v>
      </c>
      <c r="G82" s="0" t="n">
        <v>15</v>
      </c>
      <c r="H82" s="0" t="n">
        <v>8209</v>
      </c>
      <c r="I82" s="12" t="n">
        <f aca="false">G82*H82</f>
        <v>123135</v>
      </c>
      <c r="J82" s="14" t="n">
        <f aca="false">(I82/$J$35*10000)+7000</f>
        <v>8231.35</v>
      </c>
      <c r="K82" s="12" t="n">
        <v>2015</v>
      </c>
    </row>
    <row r="83" customFormat="false" ht="15" hidden="false" customHeight="false" outlineLevel="0" collapsed="false">
      <c r="A83" s="5" t="n">
        <v>53</v>
      </c>
      <c r="B83" s="0" t="s">
        <v>1438</v>
      </c>
      <c r="C83" s="22" t="n">
        <v>226</v>
      </c>
      <c r="D83" s="0" t="s">
        <v>1529</v>
      </c>
      <c r="E83" s="0" t="s">
        <v>1459</v>
      </c>
      <c r="F83" s="3" t="n">
        <v>118520</v>
      </c>
      <c r="G83" s="0" t="n">
        <v>14</v>
      </c>
      <c r="H83" s="0" t="n">
        <v>8209</v>
      </c>
      <c r="I83" s="12" t="n">
        <f aca="false">G83*H83</f>
        <v>114926</v>
      </c>
      <c r="J83" s="14" t="n">
        <f aca="false">(I83/$J$35*10000)+7000</f>
        <v>8149.26</v>
      </c>
      <c r="K83" s="12" t="n">
        <v>2015</v>
      </c>
    </row>
    <row r="84" customFormat="false" ht="15" hidden="false" customHeight="false" outlineLevel="0" collapsed="false">
      <c r="A84" s="5" t="n">
        <v>53</v>
      </c>
      <c r="B84" s="0" t="s">
        <v>1438</v>
      </c>
      <c r="C84" s="22" t="n">
        <v>263</v>
      </c>
      <c r="D84" s="0" t="s">
        <v>1530</v>
      </c>
      <c r="E84" s="0" t="s">
        <v>1459</v>
      </c>
      <c r="F84" s="3" t="n">
        <v>103710</v>
      </c>
      <c r="G84" s="0" t="n">
        <v>13</v>
      </c>
      <c r="H84" s="0" t="n">
        <v>8209</v>
      </c>
      <c r="I84" s="12" t="n">
        <f aca="false">G84*H84</f>
        <v>106717</v>
      </c>
      <c r="J84" s="14" t="n">
        <f aca="false">(I84/$J$35*10000)+7000</f>
        <v>8067.17</v>
      </c>
      <c r="K84" s="12" t="n">
        <v>2015</v>
      </c>
    </row>
    <row r="85" customFormat="false" ht="15" hidden="false" customHeight="false" outlineLevel="0" collapsed="false">
      <c r="A85" s="5" t="n">
        <v>53</v>
      </c>
      <c r="B85" s="0" t="s">
        <v>1438</v>
      </c>
      <c r="C85" s="22" t="n">
        <v>264</v>
      </c>
      <c r="D85" s="0" t="s">
        <v>1531</v>
      </c>
      <c r="E85" s="0" t="s">
        <v>1459</v>
      </c>
      <c r="F85" s="3" t="n">
        <v>103540</v>
      </c>
      <c r="G85" s="0" t="n">
        <v>13</v>
      </c>
      <c r="H85" s="0" t="n">
        <v>8209</v>
      </c>
      <c r="I85" s="12" t="n">
        <f aca="false">G85*H85</f>
        <v>106717</v>
      </c>
      <c r="J85" s="14" t="n">
        <f aca="false">(I85/$J$35*10000)+7000</f>
        <v>8067.17</v>
      </c>
      <c r="K85" s="12" t="n">
        <v>2015</v>
      </c>
    </row>
    <row r="86" customFormat="false" ht="15" hidden="false" customHeight="false" outlineLevel="0" collapsed="false">
      <c r="A86" s="5" t="n">
        <v>54</v>
      </c>
      <c r="B86" s="0" t="s">
        <v>1438</v>
      </c>
      <c r="C86" s="22" t="n">
        <v>4</v>
      </c>
      <c r="D86" s="0" t="s">
        <v>1532</v>
      </c>
      <c r="E86" s="0" t="s">
        <v>1283</v>
      </c>
      <c r="F86" s="3" t="n">
        <v>2815090</v>
      </c>
      <c r="G86" s="0" t="n">
        <v>74</v>
      </c>
      <c r="H86" s="0" t="n">
        <v>8209</v>
      </c>
      <c r="I86" s="12" t="n">
        <f aca="false">G86*H86</f>
        <v>607466</v>
      </c>
      <c r="J86" s="14" t="n">
        <f aca="false">(I86/$J$35*10000)+7000</f>
        <v>13074.66</v>
      </c>
      <c r="K86" s="12" t="n">
        <v>2015</v>
      </c>
      <c r="L86" s="3" t="n">
        <f aca="false">SUM(I86:I105)</f>
        <v>4104500</v>
      </c>
    </row>
    <row r="87" customFormat="false" ht="15" hidden="false" customHeight="false" outlineLevel="0" collapsed="false">
      <c r="A87" s="5" t="n">
        <v>54</v>
      </c>
      <c r="B87" s="0" t="s">
        <v>1438</v>
      </c>
      <c r="C87" s="22" t="n">
        <v>12</v>
      </c>
      <c r="D87" s="0" t="s">
        <v>1533</v>
      </c>
      <c r="E87" s="0" t="s">
        <v>1464</v>
      </c>
      <c r="F87" s="3" t="n">
        <v>1425290</v>
      </c>
      <c r="G87" s="0" t="n">
        <v>52</v>
      </c>
      <c r="H87" s="0" t="n">
        <v>8209</v>
      </c>
      <c r="I87" s="12" t="n">
        <f aca="false">G87*H87</f>
        <v>426868</v>
      </c>
      <c r="J87" s="14" t="n">
        <f aca="false">(I87/$J$35*10000)+7000</f>
        <v>11268.68</v>
      </c>
      <c r="K87" s="12" t="n">
        <v>2015</v>
      </c>
    </row>
    <row r="88" customFormat="false" ht="15" hidden="false" customHeight="false" outlineLevel="0" collapsed="false">
      <c r="A88" s="5" t="n">
        <v>54</v>
      </c>
      <c r="B88" s="0" t="s">
        <v>1438</v>
      </c>
      <c r="C88" s="22" t="n">
        <v>20</v>
      </c>
      <c r="D88" s="0" t="s">
        <v>1534</v>
      </c>
      <c r="E88" s="0" t="s">
        <v>96</v>
      </c>
      <c r="F88" s="3" t="n">
        <v>842170</v>
      </c>
      <c r="G88" s="0" t="n">
        <v>40</v>
      </c>
      <c r="H88" s="0" t="n">
        <v>8209</v>
      </c>
      <c r="I88" s="12" t="n">
        <f aca="false">G88*H88</f>
        <v>328360</v>
      </c>
      <c r="J88" s="14" t="n">
        <f aca="false">(I88/$J$35*10000)+7000</f>
        <v>10283.6</v>
      </c>
      <c r="K88" s="12" t="n">
        <v>2015</v>
      </c>
    </row>
    <row r="89" customFormat="false" ht="15" hidden="false" customHeight="false" outlineLevel="0" collapsed="false">
      <c r="A89" s="5" t="n">
        <v>54</v>
      </c>
      <c r="B89" s="0" t="s">
        <v>1438</v>
      </c>
      <c r="C89" s="22" t="n">
        <v>34</v>
      </c>
      <c r="D89" s="0" t="s">
        <v>1535</v>
      </c>
      <c r="E89" s="0" t="s">
        <v>48</v>
      </c>
      <c r="F89" s="3" t="n">
        <v>569660</v>
      </c>
      <c r="G89" s="0" t="n">
        <v>33</v>
      </c>
      <c r="H89" s="0" t="n">
        <v>8209</v>
      </c>
      <c r="I89" s="12" t="n">
        <f aca="false">G89*H89</f>
        <v>270897</v>
      </c>
      <c r="J89" s="14" t="n">
        <f aca="false">(I89/$J$35*10000)+7000</f>
        <v>9708.97</v>
      </c>
      <c r="K89" s="12" t="n">
        <v>2015</v>
      </c>
    </row>
    <row r="90" customFormat="false" ht="15" hidden="false" customHeight="false" outlineLevel="0" collapsed="false">
      <c r="A90" s="5" t="n">
        <v>54</v>
      </c>
      <c r="B90" s="0" t="s">
        <v>1438</v>
      </c>
      <c r="C90" s="22" t="n">
        <v>39</v>
      </c>
      <c r="D90" s="0" t="s">
        <v>1536</v>
      </c>
      <c r="E90" s="0" t="s">
        <v>1464</v>
      </c>
      <c r="F90" s="3" t="n">
        <v>521380</v>
      </c>
      <c r="G90" s="0" t="n">
        <v>31</v>
      </c>
      <c r="H90" s="0" t="n">
        <v>8209</v>
      </c>
      <c r="I90" s="12" t="n">
        <f aca="false">G90*H90</f>
        <v>254479</v>
      </c>
      <c r="J90" s="14" t="n">
        <f aca="false">(I90/$J$35*10000)+7000</f>
        <v>9544.79</v>
      </c>
      <c r="K90" s="12" t="n">
        <v>2015</v>
      </c>
    </row>
    <row r="91" customFormat="false" ht="15" hidden="false" customHeight="false" outlineLevel="0" collapsed="false">
      <c r="A91" s="5" t="n">
        <v>54</v>
      </c>
      <c r="B91" s="0" t="s">
        <v>1438</v>
      </c>
      <c r="C91" s="22" t="n">
        <v>46</v>
      </c>
      <c r="D91" s="0" t="s">
        <v>1537</v>
      </c>
      <c r="E91" s="0" t="s">
        <v>1468</v>
      </c>
      <c r="F91" s="3" t="n">
        <v>458410</v>
      </c>
      <c r="G91" s="0" t="n">
        <v>29</v>
      </c>
      <c r="H91" s="0" t="n">
        <v>8209</v>
      </c>
      <c r="I91" s="12" t="n">
        <f aca="false">G91*H91</f>
        <v>238061</v>
      </c>
      <c r="J91" s="14" t="n">
        <f aca="false">(I91/$J$35*10000)+7000</f>
        <v>9380.61</v>
      </c>
      <c r="K91" s="12" t="n">
        <v>2015</v>
      </c>
    </row>
    <row r="92" customFormat="false" ht="15" hidden="false" customHeight="false" outlineLevel="0" collapsed="false">
      <c r="A92" s="5" t="n">
        <v>54</v>
      </c>
      <c r="B92" s="0" t="s">
        <v>1438</v>
      </c>
      <c r="C92" s="22" t="n">
        <v>66</v>
      </c>
      <c r="D92" s="0" t="s">
        <v>1538</v>
      </c>
      <c r="E92" s="0" t="s">
        <v>1464</v>
      </c>
      <c r="F92" s="3" t="n">
        <v>360070</v>
      </c>
      <c r="G92" s="0" t="n">
        <v>26</v>
      </c>
      <c r="H92" s="0" t="n">
        <v>8209</v>
      </c>
      <c r="I92" s="12" t="n">
        <f aca="false">G92*H92</f>
        <v>213434</v>
      </c>
      <c r="J92" s="14" t="n">
        <f aca="false">(I92/$J$35*10000)+7000</f>
        <v>9134.34</v>
      </c>
      <c r="K92" s="12" t="n">
        <v>2015</v>
      </c>
    </row>
    <row r="93" customFormat="false" ht="15" hidden="false" customHeight="false" outlineLevel="0" collapsed="false">
      <c r="A93" s="5" t="n">
        <v>54</v>
      </c>
      <c r="B93" s="0" t="s">
        <v>1438</v>
      </c>
      <c r="C93" s="22" t="n">
        <v>95</v>
      </c>
      <c r="D93" s="0" t="s">
        <v>1539</v>
      </c>
      <c r="E93" s="0" t="s">
        <v>48</v>
      </c>
      <c r="F93" s="3" t="n">
        <v>264460</v>
      </c>
      <c r="G93" s="0" t="n">
        <v>22</v>
      </c>
      <c r="H93" s="0" t="n">
        <v>8209</v>
      </c>
      <c r="I93" s="12" t="n">
        <f aca="false">G93*H93</f>
        <v>180598</v>
      </c>
      <c r="J93" s="14" t="n">
        <f aca="false">(I93/$J$35*10000)+7000</f>
        <v>8805.98</v>
      </c>
      <c r="K93" s="12" t="n">
        <v>2015</v>
      </c>
    </row>
    <row r="94" customFormat="false" ht="15" hidden="false" customHeight="false" outlineLevel="0" collapsed="false">
      <c r="A94" s="5" t="n">
        <v>54</v>
      </c>
      <c r="B94" s="0" t="s">
        <v>1438</v>
      </c>
      <c r="C94" s="22" t="n">
        <v>134</v>
      </c>
      <c r="D94" s="0" t="s">
        <v>1540</v>
      </c>
      <c r="E94" s="0" t="s">
        <v>48</v>
      </c>
      <c r="F94" s="3" t="n">
        <v>207120</v>
      </c>
      <c r="G94" s="0" t="n">
        <v>19</v>
      </c>
      <c r="H94" s="0" t="n">
        <v>8209</v>
      </c>
      <c r="I94" s="12" t="n">
        <f aca="false">G94*H94</f>
        <v>155971</v>
      </c>
      <c r="J94" s="14" t="n">
        <f aca="false">(I94/$J$35*10000)+7000</f>
        <v>8559.71</v>
      </c>
      <c r="K94" s="12" t="n">
        <v>2015</v>
      </c>
    </row>
    <row r="95" customFormat="false" ht="15" hidden="false" customHeight="false" outlineLevel="0" collapsed="false">
      <c r="A95" s="5" t="n">
        <v>54</v>
      </c>
      <c r="B95" s="0" t="s">
        <v>1438</v>
      </c>
      <c r="C95" s="22" t="n">
        <v>138</v>
      </c>
      <c r="D95" s="0" t="s">
        <v>1541</v>
      </c>
      <c r="E95" s="0" t="s">
        <v>96</v>
      </c>
      <c r="F95" s="3" t="n">
        <v>196550</v>
      </c>
      <c r="G95" s="0" t="n">
        <v>19</v>
      </c>
      <c r="H95" s="0" t="n">
        <v>8209</v>
      </c>
      <c r="I95" s="12" t="n">
        <f aca="false">G95*H95</f>
        <v>155971</v>
      </c>
      <c r="J95" s="14" t="n">
        <f aca="false">(I95/$J$35*10000)+7000</f>
        <v>8559.71</v>
      </c>
      <c r="K95" s="12" t="n">
        <v>2015</v>
      </c>
    </row>
    <row r="96" customFormat="false" ht="15" hidden="false" customHeight="false" outlineLevel="0" collapsed="false">
      <c r="A96" s="5" t="n">
        <v>54</v>
      </c>
      <c r="B96" s="0" t="s">
        <v>1438</v>
      </c>
      <c r="C96" s="22" t="n">
        <v>142</v>
      </c>
      <c r="D96" s="0" t="s">
        <v>1542</v>
      </c>
      <c r="E96" s="0" t="s">
        <v>1464</v>
      </c>
      <c r="F96" s="3" t="n">
        <v>192160</v>
      </c>
      <c r="G96" s="0" t="n">
        <v>19</v>
      </c>
      <c r="H96" s="0" t="n">
        <v>8209</v>
      </c>
      <c r="I96" s="12" t="n">
        <f aca="false">G96*H96</f>
        <v>155971</v>
      </c>
      <c r="J96" s="14" t="n">
        <f aca="false">(I96/$J$35*10000)+7000</f>
        <v>8559.71</v>
      </c>
      <c r="K96" s="12" t="n">
        <v>2015</v>
      </c>
    </row>
    <row r="97" customFormat="false" ht="15" hidden="false" customHeight="false" outlineLevel="0" collapsed="false">
      <c r="A97" s="5" t="n">
        <v>54</v>
      </c>
      <c r="B97" s="0" t="s">
        <v>1438</v>
      </c>
      <c r="C97" s="22" t="n">
        <v>149</v>
      </c>
      <c r="D97" s="0" t="s">
        <v>1543</v>
      </c>
      <c r="E97" s="0" t="s">
        <v>1464</v>
      </c>
      <c r="F97" s="3" t="n">
        <v>186790</v>
      </c>
      <c r="G97" s="0" t="n">
        <v>18</v>
      </c>
      <c r="H97" s="0" t="n">
        <v>8209</v>
      </c>
      <c r="I97" s="12" t="n">
        <f aca="false">G97*H97</f>
        <v>147762</v>
      </c>
      <c r="J97" s="14" t="n">
        <f aca="false">(I97/$J$35*10000)+7000</f>
        <v>8477.62</v>
      </c>
      <c r="K97" s="12" t="n">
        <v>2015</v>
      </c>
    </row>
    <row r="98" customFormat="false" ht="15" hidden="false" customHeight="false" outlineLevel="0" collapsed="false">
      <c r="A98" s="5" t="n">
        <v>54</v>
      </c>
      <c r="B98" s="0" t="s">
        <v>1438</v>
      </c>
      <c r="C98" s="22" t="n">
        <v>152</v>
      </c>
      <c r="D98" s="0" t="s">
        <v>1544</v>
      </c>
      <c r="E98" s="0" t="s">
        <v>1464</v>
      </c>
      <c r="F98" s="3" t="n">
        <v>181000</v>
      </c>
      <c r="G98" s="0" t="n">
        <v>18</v>
      </c>
      <c r="H98" s="0" t="n">
        <v>8209</v>
      </c>
      <c r="I98" s="12" t="n">
        <f aca="false">G98*H98</f>
        <v>147762</v>
      </c>
      <c r="J98" s="14" t="n">
        <f aca="false">(I98/$J$35*10000)+7000</f>
        <v>8477.62</v>
      </c>
      <c r="K98" s="12" t="n">
        <v>2015</v>
      </c>
    </row>
    <row r="99" customFormat="false" ht="15" hidden="false" customHeight="false" outlineLevel="0" collapsed="false">
      <c r="A99" s="5" t="n">
        <v>54</v>
      </c>
      <c r="B99" s="0" t="s">
        <v>1438</v>
      </c>
      <c r="C99" s="22" t="n">
        <v>178</v>
      </c>
      <c r="D99" s="0" t="s">
        <v>1545</v>
      </c>
      <c r="E99" s="0" t="s">
        <v>1464</v>
      </c>
      <c r="F99" s="3" t="n">
        <v>153260</v>
      </c>
      <c r="G99" s="0" t="n">
        <v>17</v>
      </c>
      <c r="H99" s="0" t="n">
        <v>8209</v>
      </c>
      <c r="I99" s="12" t="n">
        <f aca="false">G99*H99</f>
        <v>139553</v>
      </c>
      <c r="J99" s="14" t="n">
        <f aca="false">(I99/$J$35*10000)+7000</f>
        <v>8395.53</v>
      </c>
      <c r="K99" s="12" t="n">
        <v>2015</v>
      </c>
    </row>
    <row r="100" customFormat="false" ht="15" hidden="false" customHeight="false" outlineLevel="0" collapsed="false">
      <c r="A100" s="5" t="n">
        <v>54</v>
      </c>
      <c r="B100" s="0" t="s">
        <v>1438</v>
      </c>
      <c r="C100" s="22" t="n">
        <v>228</v>
      </c>
      <c r="D100" s="0" t="s">
        <v>1546</v>
      </c>
      <c r="E100" s="0" t="s">
        <v>1468</v>
      </c>
      <c r="F100" s="3" t="n">
        <v>117280</v>
      </c>
      <c r="G100" s="0" t="n">
        <v>14</v>
      </c>
      <c r="H100" s="0" t="n">
        <v>8209</v>
      </c>
      <c r="I100" s="12" t="n">
        <f aca="false">G100*H100</f>
        <v>114926</v>
      </c>
      <c r="J100" s="14" t="n">
        <f aca="false">(I100/$J$35*10000)+7000</f>
        <v>8149.26</v>
      </c>
      <c r="K100" s="12" t="n">
        <v>2015</v>
      </c>
    </row>
    <row r="101" customFormat="false" ht="15" hidden="false" customHeight="false" outlineLevel="0" collapsed="false">
      <c r="A101" s="5" t="n">
        <v>54</v>
      </c>
      <c r="B101" s="0" t="s">
        <v>1438</v>
      </c>
      <c r="C101" s="22" t="n">
        <v>242</v>
      </c>
      <c r="D101" s="0" t="s">
        <v>1547</v>
      </c>
      <c r="E101" s="0" t="s">
        <v>1464</v>
      </c>
      <c r="F101" s="3" t="n">
        <v>112530</v>
      </c>
      <c r="G101" s="0" t="n">
        <v>14</v>
      </c>
      <c r="H101" s="0" t="n">
        <v>8209</v>
      </c>
      <c r="I101" s="12" t="n">
        <f aca="false">G101*H101</f>
        <v>114926</v>
      </c>
      <c r="J101" s="14" t="n">
        <f aca="false">(I101/$J$35*10000)+7000</f>
        <v>8149.26</v>
      </c>
      <c r="K101" s="12" t="n">
        <v>2015</v>
      </c>
    </row>
    <row r="102" customFormat="false" ht="15" hidden="false" customHeight="false" outlineLevel="0" collapsed="false">
      <c r="A102" s="5" t="n">
        <v>54</v>
      </c>
      <c r="B102" s="0" t="s">
        <v>1438</v>
      </c>
      <c r="C102" s="22" t="n">
        <v>250</v>
      </c>
      <c r="D102" s="0" t="s">
        <v>1548</v>
      </c>
      <c r="E102" s="0" t="s">
        <v>96</v>
      </c>
      <c r="F102" s="3" t="n">
        <v>108350</v>
      </c>
      <c r="G102" s="0" t="n">
        <v>14</v>
      </c>
      <c r="H102" s="0" t="n">
        <v>8209</v>
      </c>
      <c r="I102" s="12" t="n">
        <f aca="false">G102*H102</f>
        <v>114926</v>
      </c>
      <c r="J102" s="14" t="n">
        <f aca="false">(I102/$J$35*10000)+7000</f>
        <v>8149.26</v>
      </c>
      <c r="K102" s="12" t="n">
        <v>2015</v>
      </c>
    </row>
    <row r="103" customFormat="false" ht="15" hidden="false" customHeight="false" outlineLevel="0" collapsed="false">
      <c r="A103" s="5" t="n">
        <v>54</v>
      </c>
      <c r="B103" s="0" t="s">
        <v>1438</v>
      </c>
      <c r="C103" s="22" t="n">
        <v>254</v>
      </c>
      <c r="D103" s="0" t="s">
        <v>1549</v>
      </c>
      <c r="E103" s="0" t="s">
        <v>48</v>
      </c>
      <c r="F103" s="3" t="n">
        <v>107690</v>
      </c>
      <c r="G103" s="0" t="n">
        <v>14</v>
      </c>
      <c r="H103" s="0" t="n">
        <v>8209</v>
      </c>
      <c r="I103" s="12" t="n">
        <f aca="false">G103*H103</f>
        <v>114926</v>
      </c>
      <c r="J103" s="14" t="n">
        <f aca="false">(I103/$J$35*10000)+7000</f>
        <v>8149.26</v>
      </c>
      <c r="K103" s="12" t="n">
        <v>2015</v>
      </c>
    </row>
    <row r="104" customFormat="false" ht="15" hidden="false" customHeight="false" outlineLevel="0" collapsed="false">
      <c r="A104" s="5" t="n">
        <v>54</v>
      </c>
      <c r="B104" s="0" t="s">
        <v>1438</v>
      </c>
      <c r="C104" s="22" t="n">
        <v>261</v>
      </c>
      <c r="D104" s="0" t="s">
        <v>1550</v>
      </c>
      <c r="E104" s="0" t="s">
        <v>1464</v>
      </c>
      <c r="F104" s="3" t="n">
        <v>105500</v>
      </c>
      <c r="G104" s="0" t="n">
        <v>14</v>
      </c>
      <c r="H104" s="0" t="n">
        <v>8209</v>
      </c>
      <c r="I104" s="12" t="n">
        <f aca="false">G104*H104</f>
        <v>114926</v>
      </c>
      <c r="J104" s="14" t="n">
        <f aca="false">(I104/$J$35*10000)+7000</f>
        <v>8149.26</v>
      </c>
      <c r="K104" s="12" t="n">
        <v>2015</v>
      </c>
    </row>
    <row r="105" customFormat="false" ht="15" hidden="false" customHeight="false" outlineLevel="0" collapsed="false">
      <c r="A105" s="5" t="n">
        <v>54</v>
      </c>
      <c r="B105" s="0" t="s">
        <v>1438</v>
      </c>
      <c r="C105" s="22" t="n">
        <v>265</v>
      </c>
      <c r="D105" s="0" t="s">
        <v>1337</v>
      </c>
      <c r="E105" s="0" t="s">
        <v>1464</v>
      </c>
      <c r="F105" s="3" t="n">
        <v>103200</v>
      </c>
      <c r="G105" s="0" t="n">
        <v>13</v>
      </c>
      <c r="H105" s="0" t="n">
        <v>8209</v>
      </c>
      <c r="I105" s="12" t="n">
        <f aca="false">G105*H105</f>
        <v>106717</v>
      </c>
      <c r="J105" s="14" t="n">
        <f aca="false">(I105/$J$35*10000)+7000</f>
        <v>8067.17</v>
      </c>
      <c r="K105" s="12" t="n">
        <v>2015</v>
      </c>
    </row>
    <row r="106" customFormat="false" ht="15" hidden="false" customHeight="false" outlineLevel="0" collapsed="false">
      <c r="A106" s="5" t="n">
        <v>55</v>
      </c>
      <c r="B106" s="0" t="s">
        <v>1438</v>
      </c>
      <c r="C106" s="22" t="n">
        <v>3</v>
      </c>
      <c r="D106" s="0" t="s">
        <v>1551</v>
      </c>
      <c r="E106" s="0" t="s">
        <v>1281</v>
      </c>
      <c r="F106" s="3" t="n">
        <v>2920290</v>
      </c>
      <c r="G106" s="0" t="n">
        <v>75</v>
      </c>
      <c r="H106" s="0" t="n">
        <v>8209</v>
      </c>
      <c r="I106" s="12" t="n">
        <f aca="false">G106*H106</f>
        <v>615675</v>
      </c>
      <c r="J106" s="14" t="n">
        <f aca="false">(I106/$J$35*10000)+7000</f>
        <v>13156.75</v>
      </c>
      <c r="K106" s="12" t="n">
        <v>2015</v>
      </c>
      <c r="L106" s="3" t="n">
        <f aca="false">SUM(I106:I121)</f>
        <v>2832105</v>
      </c>
    </row>
    <row r="107" customFormat="false" ht="15" hidden="false" customHeight="false" outlineLevel="0" collapsed="false">
      <c r="A107" s="5" t="n">
        <v>55</v>
      </c>
      <c r="B107" s="0" t="s">
        <v>1438</v>
      </c>
      <c r="C107" s="22" t="n">
        <v>35</v>
      </c>
      <c r="D107" s="0" t="s">
        <v>1552</v>
      </c>
      <c r="E107" s="0" t="s">
        <v>1281</v>
      </c>
      <c r="F107" s="3" t="n">
        <v>566490</v>
      </c>
      <c r="G107" s="0" t="n">
        <v>33</v>
      </c>
      <c r="H107" s="0" t="n">
        <v>8209</v>
      </c>
      <c r="I107" s="12" t="n">
        <f aca="false">G107*H107</f>
        <v>270897</v>
      </c>
      <c r="J107" s="14" t="n">
        <f aca="false">(I107/$J$35*10000)+7000</f>
        <v>9708.97</v>
      </c>
      <c r="K107" s="12" t="n">
        <v>2015</v>
      </c>
    </row>
    <row r="108" customFormat="false" ht="15" hidden="false" customHeight="false" outlineLevel="0" collapsed="false">
      <c r="A108" s="5" t="n">
        <v>55</v>
      </c>
      <c r="B108" s="0" t="s">
        <v>1438</v>
      </c>
      <c r="C108" s="22" t="n">
        <v>83</v>
      </c>
      <c r="D108" s="0" t="s">
        <v>1553</v>
      </c>
      <c r="E108" s="0" t="s">
        <v>1281</v>
      </c>
      <c r="F108" s="3" t="n">
        <v>307300</v>
      </c>
      <c r="G108" s="0" t="n">
        <v>24</v>
      </c>
      <c r="H108" s="0" t="n">
        <v>8209</v>
      </c>
      <c r="I108" s="12" t="n">
        <f aca="false">G108*H108</f>
        <v>197016</v>
      </c>
      <c r="J108" s="14" t="n">
        <f aca="false">(I108/$J$35*10000)+7000</f>
        <v>8970.16</v>
      </c>
      <c r="K108" s="12" t="n">
        <v>2015</v>
      </c>
    </row>
    <row r="109" customFormat="false" ht="15" hidden="false" customHeight="false" outlineLevel="0" collapsed="false">
      <c r="A109" s="5" t="n">
        <v>55</v>
      </c>
      <c r="B109" s="0" t="s">
        <v>1438</v>
      </c>
      <c r="C109" s="22" t="n">
        <v>90</v>
      </c>
      <c r="D109" s="0" t="s">
        <v>1554</v>
      </c>
      <c r="E109" s="0" t="s">
        <v>1281</v>
      </c>
      <c r="F109" s="3" t="n">
        <v>273930</v>
      </c>
      <c r="G109" s="0" t="n">
        <v>22</v>
      </c>
      <c r="H109" s="0" t="n">
        <v>8209</v>
      </c>
      <c r="I109" s="12" t="n">
        <f aca="false">G109*H109</f>
        <v>180598</v>
      </c>
      <c r="J109" s="14" t="n">
        <f aca="false">(I109/$J$35*10000)+7000</f>
        <v>8805.98</v>
      </c>
      <c r="K109" s="12" t="n">
        <v>2015</v>
      </c>
    </row>
    <row r="110" customFormat="false" ht="15" hidden="false" customHeight="false" outlineLevel="0" collapsed="false">
      <c r="A110" s="5" t="n">
        <v>55</v>
      </c>
      <c r="B110" s="0" t="s">
        <v>1438</v>
      </c>
      <c r="C110" s="22" t="n">
        <v>131</v>
      </c>
      <c r="D110" s="0" t="s">
        <v>1555</v>
      </c>
      <c r="E110" s="0" t="s">
        <v>1281</v>
      </c>
      <c r="F110" s="3" t="n">
        <v>214290</v>
      </c>
      <c r="G110" s="0" t="n">
        <v>20</v>
      </c>
      <c r="H110" s="0" t="n">
        <v>8209</v>
      </c>
      <c r="I110" s="12" t="n">
        <f aca="false">G110*H110</f>
        <v>164180</v>
      </c>
      <c r="J110" s="14" t="n">
        <f aca="false">(I110/$J$35*10000)+7000</f>
        <v>8641.8</v>
      </c>
      <c r="K110" s="12" t="n">
        <v>2015</v>
      </c>
    </row>
    <row r="111" customFormat="false" ht="15" hidden="false" customHeight="false" outlineLevel="0" collapsed="false">
      <c r="A111" s="5" t="n">
        <v>55</v>
      </c>
      <c r="B111" s="0" t="s">
        <v>1438</v>
      </c>
      <c r="C111" s="22" t="n">
        <v>144</v>
      </c>
      <c r="D111" s="0" t="s">
        <v>1556</v>
      </c>
      <c r="E111" s="0" t="s">
        <v>1281</v>
      </c>
      <c r="F111" s="3" t="n">
        <v>191440</v>
      </c>
      <c r="G111" s="0" t="n">
        <v>19</v>
      </c>
      <c r="H111" s="0" t="n">
        <v>8209</v>
      </c>
      <c r="I111" s="12" t="n">
        <f aca="false">G111*H111</f>
        <v>155971</v>
      </c>
      <c r="J111" s="14" t="n">
        <f aca="false">(I111/$J$35*10000)+7000</f>
        <v>8559.71</v>
      </c>
      <c r="K111" s="12" t="n">
        <v>2015</v>
      </c>
    </row>
    <row r="112" customFormat="false" ht="15" hidden="false" customHeight="false" outlineLevel="0" collapsed="false">
      <c r="A112" s="5" t="n">
        <v>55</v>
      </c>
      <c r="B112" s="0" t="s">
        <v>1438</v>
      </c>
      <c r="C112" s="22" t="n">
        <v>155</v>
      </c>
      <c r="D112" s="0" t="s">
        <v>1557</v>
      </c>
      <c r="E112" s="0" t="s">
        <v>1281</v>
      </c>
      <c r="F112" s="3" t="n">
        <v>177310</v>
      </c>
      <c r="G112" s="0" t="n">
        <v>18</v>
      </c>
      <c r="H112" s="0" t="n">
        <v>8209</v>
      </c>
      <c r="I112" s="12" t="n">
        <f aca="false">G112*H112</f>
        <v>147762</v>
      </c>
      <c r="J112" s="14" t="n">
        <f aca="false">(I112/$J$35*10000)+7000</f>
        <v>8477.62</v>
      </c>
      <c r="K112" s="12" t="n">
        <v>2015</v>
      </c>
    </row>
    <row r="113" customFormat="false" ht="15" hidden="false" customHeight="false" outlineLevel="0" collapsed="false">
      <c r="A113" s="5" t="n">
        <v>55</v>
      </c>
      <c r="B113" s="0" t="s">
        <v>1438</v>
      </c>
      <c r="C113" s="22" t="n">
        <v>180</v>
      </c>
      <c r="D113" s="0" t="s">
        <v>1558</v>
      </c>
      <c r="E113" s="0" t="s">
        <v>1281</v>
      </c>
      <c r="F113" s="3" t="n">
        <v>151890</v>
      </c>
      <c r="G113" s="0" t="n">
        <v>16</v>
      </c>
      <c r="H113" s="0" t="n">
        <v>8209</v>
      </c>
      <c r="I113" s="12" t="n">
        <f aca="false">G113*H113</f>
        <v>131344</v>
      </c>
      <c r="J113" s="14" t="n">
        <f aca="false">(I113/$J$35*10000)+7000</f>
        <v>8313.44</v>
      </c>
      <c r="K113" s="12" t="n">
        <v>2015</v>
      </c>
    </row>
    <row r="114" customFormat="false" ht="15" hidden="false" customHeight="false" outlineLevel="0" collapsed="false">
      <c r="A114" s="5" t="n">
        <v>55</v>
      </c>
      <c r="B114" s="0" t="s">
        <v>1438</v>
      </c>
      <c r="C114" s="22" t="n">
        <v>181</v>
      </c>
      <c r="D114" s="0" t="s">
        <v>1559</v>
      </c>
      <c r="E114" s="0" t="s">
        <v>1281</v>
      </c>
      <c r="F114" s="3" t="n">
        <v>148270</v>
      </c>
      <c r="G114" s="0" t="n">
        <v>16</v>
      </c>
      <c r="H114" s="0" t="n">
        <v>8209</v>
      </c>
      <c r="I114" s="12" t="n">
        <f aca="false">G114*H114</f>
        <v>131344</v>
      </c>
      <c r="J114" s="14" t="n">
        <f aca="false">(I114/$J$35*10000)+7000</f>
        <v>8313.44</v>
      </c>
      <c r="K114" s="12" t="n">
        <v>2015</v>
      </c>
    </row>
    <row r="115" customFormat="false" ht="15" hidden="false" customHeight="false" outlineLevel="0" collapsed="false">
      <c r="A115" s="5" t="n">
        <v>55</v>
      </c>
      <c r="B115" s="0" t="s">
        <v>1438</v>
      </c>
      <c r="C115" s="22" t="n">
        <v>182</v>
      </c>
      <c r="D115" s="0" t="s">
        <v>1560</v>
      </c>
      <c r="E115" s="0" t="s">
        <v>1281</v>
      </c>
      <c r="F115" s="3" t="n">
        <v>147450</v>
      </c>
      <c r="G115" s="0" t="n">
        <v>16</v>
      </c>
      <c r="H115" s="0" t="n">
        <v>8209</v>
      </c>
      <c r="I115" s="12" t="n">
        <f aca="false">G115*H115</f>
        <v>131344</v>
      </c>
      <c r="J115" s="14" t="n">
        <f aca="false">(I115/$J$35*10000)+7000</f>
        <v>8313.44</v>
      </c>
      <c r="K115" s="12" t="n">
        <v>2015</v>
      </c>
    </row>
    <row r="116" customFormat="false" ht="15" hidden="false" customHeight="false" outlineLevel="0" collapsed="false">
      <c r="A116" s="5" t="n">
        <v>55</v>
      </c>
      <c r="B116" s="0" t="s">
        <v>1438</v>
      </c>
      <c r="C116" s="22" t="n">
        <v>192</v>
      </c>
      <c r="D116" s="0" t="s">
        <v>1561</v>
      </c>
      <c r="E116" s="0" t="s">
        <v>1281</v>
      </c>
      <c r="F116" s="3" t="n">
        <v>138590</v>
      </c>
      <c r="G116" s="0" t="n">
        <v>16</v>
      </c>
      <c r="H116" s="0" t="n">
        <v>8209</v>
      </c>
      <c r="I116" s="12" t="n">
        <f aca="false">G116*H116</f>
        <v>131344</v>
      </c>
      <c r="J116" s="14" t="n">
        <f aca="false">(I116/$J$35*10000)+7000</f>
        <v>8313.44</v>
      </c>
      <c r="K116" s="12" t="n">
        <v>2015</v>
      </c>
    </row>
    <row r="117" customFormat="false" ht="15" hidden="false" customHeight="false" outlineLevel="0" collapsed="false">
      <c r="A117" s="5" t="n">
        <v>55</v>
      </c>
      <c r="B117" s="0" t="s">
        <v>1438</v>
      </c>
      <c r="C117" s="22" t="n">
        <v>195</v>
      </c>
      <c r="D117" s="0" t="s">
        <v>1562</v>
      </c>
      <c r="E117" s="0" t="s">
        <v>1281</v>
      </c>
      <c r="F117" s="3" t="n">
        <v>135010</v>
      </c>
      <c r="G117" s="0" t="n">
        <v>15</v>
      </c>
      <c r="H117" s="0" t="n">
        <v>8209</v>
      </c>
      <c r="I117" s="12" t="n">
        <f aca="false">G117*H117</f>
        <v>123135</v>
      </c>
      <c r="J117" s="14" t="n">
        <f aca="false">(I117/$J$35*10000)+7000</f>
        <v>8231.35</v>
      </c>
      <c r="K117" s="12" t="n">
        <v>2015</v>
      </c>
    </row>
    <row r="118" customFormat="false" ht="15" hidden="false" customHeight="false" outlineLevel="0" collapsed="false">
      <c r="A118" s="5" t="n">
        <v>55</v>
      </c>
      <c r="B118" s="0" t="s">
        <v>1438</v>
      </c>
      <c r="C118" s="22" t="n">
        <v>219</v>
      </c>
      <c r="D118" s="0" t="s">
        <v>1563</v>
      </c>
      <c r="E118" s="0" t="s">
        <v>1281</v>
      </c>
      <c r="F118" s="3" t="n">
        <v>119400</v>
      </c>
      <c r="G118" s="0" t="n">
        <v>14</v>
      </c>
      <c r="H118" s="0" t="n">
        <v>8209</v>
      </c>
      <c r="I118" s="12" t="n">
        <f aca="false">G118*H118</f>
        <v>114926</v>
      </c>
      <c r="J118" s="14" t="n">
        <f aca="false">(I118/$J$35*10000)+7000</f>
        <v>8149.26</v>
      </c>
      <c r="K118" s="12" t="n">
        <v>2015</v>
      </c>
    </row>
    <row r="119" customFormat="false" ht="15" hidden="false" customHeight="false" outlineLevel="0" collapsed="false">
      <c r="A119" s="5" t="n">
        <v>55</v>
      </c>
      <c r="B119" s="0" t="s">
        <v>1438</v>
      </c>
      <c r="C119" s="22" t="n">
        <v>220</v>
      </c>
      <c r="D119" s="0" t="s">
        <v>1564</v>
      </c>
      <c r="E119" s="0" t="s">
        <v>1281</v>
      </c>
      <c r="F119" s="3" t="n">
        <v>119250</v>
      </c>
      <c r="G119" s="0" t="n">
        <v>14</v>
      </c>
      <c r="H119" s="0" t="n">
        <v>8209</v>
      </c>
      <c r="I119" s="12" t="n">
        <f aca="false">G119*H119</f>
        <v>114926</v>
      </c>
      <c r="J119" s="14" t="n">
        <f aca="false">(I119/$J$35*10000)+7000</f>
        <v>8149.26</v>
      </c>
      <c r="K119" s="12" t="n">
        <v>2015</v>
      </c>
    </row>
    <row r="120" customFormat="false" ht="15" hidden="false" customHeight="false" outlineLevel="0" collapsed="false">
      <c r="A120" s="5" t="n">
        <v>55</v>
      </c>
      <c r="B120" s="0" t="s">
        <v>1438</v>
      </c>
      <c r="C120" s="22" t="n">
        <v>260</v>
      </c>
      <c r="D120" s="0" t="s">
        <v>1565</v>
      </c>
      <c r="E120" s="0" t="s">
        <v>1281</v>
      </c>
      <c r="F120" s="3" t="n">
        <v>105530</v>
      </c>
      <c r="G120" s="0" t="n">
        <v>14</v>
      </c>
      <c r="H120" s="0" t="n">
        <v>8209</v>
      </c>
      <c r="I120" s="12" t="n">
        <f aca="false">G120*H120</f>
        <v>114926</v>
      </c>
      <c r="J120" s="14" t="n">
        <f aca="false">(I120/$J$35*10000)+7000</f>
        <v>8149.26</v>
      </c>
      <c r="K120" s="12" t="n">
        <v>2015</v>
      </c>
    </row>
    <row r="121" customFormat="false" ht="15" hidden="false" customHeight="false" outlineLevel="0" collapsed="false">
      <c r="A121" s="5" t="n">
        <v>55</v>
      </c>
      <c r="B121" s="0" t="s">
        <v>1438</v>
      </c>
      <c r="C121" s="22" t="n">
        <v>267</v>
      </c>
      <c r="D121" s="0" t="s">
        <v>1566</v>
      </c>
      <c r="E121" s="0" t="s">
        <v>1281</v>
      </c>
      <c r="F121" s="3" t="n">
        <v>102730</v>
      </c>
      <c r="G121" s="0" t="n">
        <v>13</v>
      </c>
      <c r="H121" s="0" t="n">
        <v>8209</v>
      </c>
      <c r="I121" s="12" t="n">
        <f aca="false">G121*H121</f>
        <v>106717</v>
      </c>
      <c r="J121" s="14" t="n">
        <f aca="false">(I121/$J$35*10000)+7000</f>
        <v>8067.17</v>
      </c>
      <c r="K121" s="12" t="n">
        <v>2015</v>
      </c>
    </row>
    <row r="122" customFormat="false" ht="15" hidden="false" customHeight="false" outlineLevel="0" collapsed="false">
      <c r="A122" s="5" t="n">
        <v>56</v>
      </c>
      <c r="B122" s="0" t="s">
        <v>1438</v>
      </c>
      <c r="C122" s="22" t="n">
        <v>6</v>
      </c>
      <c r="D122" s="0" t="s">
        <v>1567</v>
      </c>
      <c r="E122" s="0" t="s">
        <v>1471</v>
      </c>
      <c r="F122" s="3" t="n">
        <v>2502560</v>
      </c>
      <c r="G122" s="0" t="n">
        <v>70</v>
      </c>
      <c r="H122" s="0" t="n">
        <v>8209</v>
      </c>
      <c r="I122" s="12" t="n">
        <f aca="false">G122*H122</f>
        <v>574630</v>
      </c>
      <c r="J122" s="14" t="n">
        <f aca="false">(I122/$J$35*10000)+7000</f>
        <v>12746.3</v>
      </c>
      <c r="K122" s="12" t="n">
        <v>2015</v>
      </c>
      <c r="L122" s="3" t="n">
        <f aca="false">SUM(I122:I150)</f>
        <v>5040326</v>
      </c>
    </row>
    <row r="123" customFormat="false" ht="15" hidden="false" customHeight="false" outlineLevel="0" collapsed="false">
      <c r="A123" s="5" t="n">
        <v>56</v>
      </c>
      <c r="B123" s="0" t="s">
        <v>1438</v>
      </c>
      <c r="C123" s="22" t="n">
        <v>30</v>
      </c>
      <c r="D123" s="0" t="s">
        <v>1568</v>
      </c>
      <c r="E123" s="0" t="s">
        <v>1471</v>
      </c>
      <c r="F123" s="3" t="n">
        <v>646570</v>
      </c>
      <c r="G123" s="0" t="n">
        <v>35</v>
      </c>
      <c r="H123" s="0" t="n">
        <v>8209</v>
      </c>
      <c r="I123" s="12" t="n">
        <f aca="false">G123*H123</f>
        <v>287315</v>
      </c>
      <c r="J123" s="14" t="n">
        <f aca="false">(I123/$J$35*10000)+7000</f>
        <v>9873.15</v>
      </c>
      <c r="K123" s="12" t="n">
        <v>2015</v>
      </c>
    </row>
    <row r="124" customFormat="false" ht="15" hidden="false" customHeight="false" outlineLevel="0" collapsed="false">
      <c r="A124" s="5" t="n">
        <v>56</v>
      </c>
      <c r="B124" s="0" t="s">
        <v>1438</v>
      </c>
      <c r="C124" s="22" t="n">
        <v>31</v>
      </c>
      <c r="D124" s="0" t="s">
        <v>1569</v>
      </c>
      <c r="E124" s="0" t="s">
        <v>1471</v>
      </c>
      <c r="F124" s="3" t="n">
        <v>644000</v>
      </c>
      <c r="G124" s="0" t="n">
        <v>35</v>
      </c>
      <c r="H124" s="0" t="n">
        <v>8209</v>
      </c>
      <c r="I124" s="12" t="n">
        <f aca="false">G124*H124</f>
        <v>287315</v>
      </c>
      <c r="J124" s="14" t="n">
        <f aca="false">(I124/$J$35*10000)+7000</f>
        <v>9873.15</v>
      </c>
      <c r="K124" s="12" t="n">
        <v>2015</v>
      </c>
    </row>
    <row r="125" customFormat="false" ht="15" hidden="false" customHeight="false" outlineLevel="0" collapsed="false">
      <c r="A125" s="5" t="n">
        <v>56</v>
      </c>
      <c r="B125" s="0" t="s">
        <v>1438</v>
      </c>
      <c r="C125" s="22" t="n">
        <v>36</v>
      </c>
      <c r="D125" s="0" t="s">
        <v>1570</v>
      </c>
      <c r="E125" s="0" t="s">
        <v>1471</v>
      </c>
      <c r="F125" s="3" t="n">
        <v>548970</v>
      </c>
      <c r="G125" s="0" t="n">
        <v>32</v>
      </c>
      <c r="H125" s="0" t="n">
        <v>8209</v>
      </c>
      <c r="I125" s="12" t="n">
        <f aca="false">G125*H125</f>
        <v>262688</v>
      </c>
      <c r="J125" s="14" t="n">
        <f aca="false">(I125/$J$35*10000)+7000</f>
        <v>9626.88</v>
      </c>
      <c r="K125" s="12" t="n">
        <v>2015</v>
      </c>
    </row>
    <row r="126" customFormat="false" ht="15" hidden="false" customHeight="false" outlineLevel="0" collapsed="false">
      <c r="A126" s="5" t="n">
        <v>56</v>
      </c>
      <c r="B126" s="0" t="s">
        <v>1438</v>
      </c>
      <c r="C126" s="22" t="n">
        <v>54</v>
      </c>
      <c r="D126" s="0" t="s">
        <v>1571</v>
      </c>
      <c r="E126" s="0" t="s">
        <v>1471</v>
      </c>
      <c r="F126" s="3" t="n">
        <v>414260</v>
      </c>
      <c r="G126" s="0" t="n">
        <v>28</v>
      </c>
      <c r="H126" s="0" t="n">
        <v>8209</v>
      </c>
      <c r="I126" s="12" t="n">
        <f aca="false">G126*H126</f>
        <v>229852</v>
      </c>
      <c r="J126" s="14" t="n">
        <f aca="false">(I126/$J$35*10000)+7000</f>
        <v>9298.52</v>
      </c>
      <c r="K126" s="12" t="n">
        <v>2015</v>
      </c>
    </row>
    <row r="127" customFormat="false" ht="15" hidden="false" customHeight="false" outlineLevel="0" collapsed="false">
      <c r="A127" s="5" t="n">
        <v>56</v>
      </c>
      <c r="B127" s="0" t="s">
        <v>1438</v>
      </c>
      <c r="C127" s="22" t="n">
        <v>63</v>
      </c>
      <c r="D127" s="0" t="s">
        <v>1572</v>
      </c>
      <c r="E127" s="0" t="s">
        <v>1471</v>
      </c>
      <c r="F127" s="3" t="n">
        <v>375290</v>
      </c>
      <c r="G127" s="0" t="n">
        <v>26</v>
      </c>
      <c r="H127" s="0" t="n">
        <v>8209</v>
      </c>
      <c r="I127" s="12" t="n">
        <f aca="false">G127*H127</f>
        <v>213434</v>
      </c>
      <c r="J127" s="14" t="n">
        <f aca="false">(I127/$J$35*10000)+7000</f>
        <v>9134.34</v>
      </c>
      <c r="K127" s="12" t="n">
        <v>2015</v>
      </c>
    </row>
    <row r="128" customFormat="false" ht="15" hidden="false" customHeight="false" outlineLevel="0" collapsed="false">
      <c r="A128" s="5" t="n">
        <v>56</v>
      </c>
      <c r="B128" s="0" t="s">
        <v>1438</v>
      </c>
      <c r="C128" s="22" t="n">
        <v>75</v>
      </c>
      <c r="D128" s="0" t="s">
        <v>1573</v>
      </c>
      <c r="E128" s="0" t="s">
        <v>1471</v>
      </c>
      <c r="F128" s="3" t="n">
        <v>320300</v>
      </c>
      <c r="G128" s="0" t="n">
        <v>24</v>
      </c>
      <c r="H128" s="0" t="n">
        <v>8209</v>
      </c>
      <c r="I128" s="12" t="n">
        <f aca="false">G128*H128</f>
        <v>197016</v>
      </c>
      <c r="J128" s="14" t="n">
        <f aca="false">(I128/$J$35*10000)+7000</f>
        <v>8970.16</v>
      </c>
      <c r="K128" s="12" t="n">
        <v>2015</v>
      </c>
    </row>
    <row r="129" customFormat="false" ht="15" hidden="false" customHeight="false" outlineLevel="0" collapsed="false">
      <c r="A129" s="5" t="n">
        <v>56</v>
      </c>
      <c r="B129" s="0" t="s">
        <v>1438</v>
      </c>
      <c r="C129" s="22" t="n">
        <v>78</v>
      </c>
      <c r="D129" s="0" t="s">
        <v>1574</v>
      </c>
      <c r="E129" s="0" t="s">
        <v>1471</v>
      </c>
      <c r="F129" s="3" t="n">
        <v>314930</v>
      </c>
      <c r="G129" s="0" t="n">
        <v>24</v>
      </c>
      <c r="H129" s="0" t="n">
        <v>8209</v>
      </c>
      <c r="I129" s="12" t="n">
        <f aca="false">G129*H129</f>
        <v>197016</v>
      </c>
      <c r="J129" s="14" t="n">
        <f aca="false">(I129/$J$35*10000)+7000</f>
        <v>8970.16</v>
      </c>
      <c r="K129" s="12" t="n">
        <v>2015</v>
      </c>
    </row>
    <row r="130" customFormat="false" ht="15" hidden="false" customHeight="false" outlineLevel="0" collapsed="false">
      <c r="A130" s="5" t="n">
        <v>56</v>
      </c>
      <c r="B130" s="0" t="s">
        <v>1438</v>
      </c>
      <c r="C130" s="22" t="n">
        <v>92</v>
      </c>
      <c r="D130" s="0" t="s">
        <v>1575</v>
      </c>
      <c r="E130" s="0" t="s">
        <v>1471</v>
      </c>
      <c r="F130" s="3" t="n">
        <v>267400</v>
      </c>
      <c r="G130" s="0" t="n">
        <v>22</v>
      </c>
      <c r="H130" s="0" t="n">
        <v>8209</v>
      </c>
      <c r="I130" s="12" t="n">
        <f aca="false">G130*H130</f>
        <v>180598</v>
      </c>
      <c r="J130" s="14" t="n">
        <f aca="false">(I130/$J$35*10000)+7000</f>
        <v>8805.98</v>
      </c>
      <c r="K130" s="12" t="n">
        <v>2015</v>
      </c>
    </row>
    <row r="131" customFormat="false" ht="15" hidden="false" customHeight="false" outlineLevel="0" collapsed="false">
      <c r="A131" s="5" t="n">
        <v>56</v>
      </c>
      <c r="B131" s="0" t="s">
        <v>1438</v>
      </c>
      <c r="C131" s="22" t="n">
        <v>105</v>
      </c>
      <c r="D131" s="0" t="s">
        <v>1576</v>
      </c>
      <c r="E131" s="0" t="s">
        <v>1471</v>
      </c>
      <c r="F131" s="3" t="n">
        <v>254660</v>
      </c>
      <c r="G131" s="0" t="n">
        <v>22</v>
      </c>
      <c r="H131" s="0" t="n">
        <v>8209</v>
      </c>
      <c r="I131" s="12" t="n">
        <f aca="false">G131*H131</f>
        <v>180598</v>
      </c>
      <c r="J131" s="14" t="n">
        <f aca="false">(I131/$J$35*10000)+7000</f>
        <v>8805.98</v>
      </c>
      <c r="K131" s="12" t="n">
        <v>2015</v>
      </c>
    </row>
    <row r="132" customFormat="false" ht="15" hidden="false" customHeight="false" outlineLevel="0" collapsed="false">
      <c r="A132" s="5" t="n">
        <v>56</v>
      </c>
      <c r="B132" s="0" t="s">
        <v>1438</v>
      </c>
      <c r="C132" s="22" t="n">
        <v>118</v>
      </c>
      <c r="D132" s="0" t="s">
        <v>1577</v>
      </c>
      <c r="E132" s="0" t="s">
        <v>1471</v>
      </c>
      <c r="F132" s="3" t="n">
        <v>226480</v>
      </c>
      <c r="G132" s="0" t="n">
        <v>20</v>
      </c>
      <c r="H132" s="0" t="n">
        <v>8209</v>
      </c>
      <c r="I132" s="12" t="n">
        <f aca="false">G132*H132</f>
        <v>164180</v>
      </c>
      <c r="J132" s="14" t="n">
        <f aca="false">(I132/$J$35*10000)+7000</f>
        <v>8641.8</v>
      </c>
      <c r="K132" s="12" t="n">
        <v>2015</v>
      </c>
    </row>
    <row r="133" customFormat="false" ht="15" hidden="false" customHeight="false" outlineLevel="0" collapsed="false">
      <c r="A133" s="5" t="n">
        <v>56</v>
      </c>
      <c r="B133" s="0" t="s">
        <v>1438</v>
      </c>
      <c r="C133" s="22" t="n">
        <v>120</v>
      </c>
      <c r="D133" s="0" t="s">
        <v>1578</v>
      </c>
      <c r="E133" s="0" t="s">
        <v>1471</v>
      </c>
      <c r="F133" s="3" t="n">
        <v>224890</v>
      </c>
      <c r="G133" s="0" t="n">
        <v>20</v>
      </c>
      <c r="H133" s="0" t="n">
        <v>8209</v>
      </c>
      <c r="I133" s="12" t="n">
        <f aca="false">G133*H133</f>
        <v>164180</v>
      </c>
      <c r="J133" s="14" t="n">
        <f aca="false">(I133/$J$35*10000)+7000</f>
        <v>8641.8</v>
      </c>
      <c r="K133" s="12" t="n">
        <v>2015</v>
      </c>
    </row>
    <row r="134" customFormat="false" ht="15" hidden="false" customHeight="false" outlineLevel="0" collapsed="false">
      <c r="A134" s="5" t="n">
        <v>56</v>
      </c>
      <c r="B134" s="0" t="s">
        <v>1438</v>
      </c>
      <c r="C134" s="22" t="n">
        <v>130</v>
      </c>
      <c r="D134" s="0" t="s">
        <v>1579</v>
      </c>
      <c r="E134" s="0" t="s">
        <v>1471</v>
      </c>
      <c r="F134" s="3" t="n">
        <v>215650</v>
      </c>
      <c r="G134" s="0" t="n">
        <v>20</v>
      </c>
      <c r="H134" s="0" t="n">
        <v>8209</v>
      </c>
      <c r="I134" s="12" t="n">
        <f aca="false">G134*H134</f>
        <v>164180</v>
      </c>
      <c r="J134" s="14" t="n">
        <f aca="false">(I134/$J$35*10000)+7000</f>
        <v>8641.8</v>
      </c>
      <c r="K134" s="12" t="n">
        <v>2015</v>
      </c>
    </row>
    <row r="135" customFormat="false" ht="15" hidden="false" customHeight="false" outlineLevel="0" collapsed="false">
      <c r="A135" s="5" t="n">
        <v>56</v>
      </c>
      <c r="B135" s="0" t="s">
        <v>1438</v>
      </c>
      <c r="C135" s="22" t="n">
        <v>157</v>
      </c>
      <c r="D135" s="0" t="s">
        <v>1580</v>
      </c>
      <c r="E135" s="0" t="s">
        <v>1471</v>
      </c>
      <c r="F135" s="3" t="n">
        <v>173470</v>
      </c>
      <c r="G135" s="0" t="n">
        <v>18</v>
      </c>
      <c r="H135" s="0" t="n">
        <v>8209</v>
      </c>
      <c r="I135" s="12" t="n">
        <f aca="false">G135*H135</f>
        <v>147762</v>
      </c>
      <c r="J135" s="14" t="n">
        <f aca="false">(I135/$J$35*10000)+7000</f>
        <v>8477.62</v>
      </c>
      <c r="K135" s="12" t="n">
        <v>2015</v>
      </c>
    </row>
    <row r="136" customFormat="false" ht="15" hidden="false" customHeight="false" outlineLevel="0" collapsed="false">
      <c r="A136" s="5" t="n">
        <v>56</v>
      </c>
      <c r="B136" s="0" t="s">
        <v>1438</v>
      </c>
      <c r="C136" s="22" t="n">
        <v>167</v>
      </c>
      <c r="D136" s="0" t="s">
        <v>1581</v>
      </c>
      <c r="E136" s="0" t="s">
        <v>1471</v>
      </c>
      <c r="F136" s="3" t="n">
        <v>159690</v>
      </c>
      <c r="G136" s="0" t="n">
        <v>17</v>
      </c>
      <c r="H136" s="0" t="n">
        <v>8209</v>
      </c>
      <c r="I136" s="12" t="n">
        <f aca="false">G136*H136</f>
        <v>139553</v>
      </c>
      <c r="J136" s="14" t="n">
        <f aca="false">(I136/$J$35*10000)+7000</f>
        <v>8395.53</v>
      </c>
      <c r="K136" s="12" t="n">
        <v>2015</v>
      </c>
    </row>
    <row r="137" customFormat="false" ht="15" hidden="false" customHeight="false" outlineLevel="0" collapsed="false">
      <c r="A137" s="5" t="n">
        <v>56</v>
      </c>
      <c r="B137" s="0" t="s">
        <v>1438</v>
      </c>
      <c r="C137" s="22" t="n">
        <v>194</v>
      </c>
      <c r="D137" s="0" t="s">
        <v>1582</v>
      </c>
      <c r="E137" s="0" t="s">
        <v>1471</v>
      </c>
      <c r="F137" s="3" t="n">
        <v>136980</v>
      </c>
      <c r="G137" s="0" t="n">
        <v>16</v>
      </c>
      <c r="H137" s="0" t="n">
        <v>8209</v>
      </c>
      <c r="I137" s="12" t="n">
        <f aca="false">G137*H137</f>
        <v>131344</v>
      </c>
      <c r="J137" s="14" t="n">
        <f aca="false">(I137/$J$35*10000)+7000</f>
        <v>8313.44</v>
      </c>
      <c r="K137" s="12" t="n">
        <v>2015</v>
      </c>
    </row>
    <row r="138" customFormat="false" ht="15" hidden="false" customHeight="false" outlineLevel="0" collapsed="false">
      <c r="A138" s="5" t="n">
        <v>56</v>
      </c>
      <c r="B138" s="0" t="s">
        <v>1438</v>
      </c>
      <c r="C138" s="22" t="n">
        <v>198</v>
      </c>
      <c r="D138" s="0" t="s">
        <v>1583</v>
      </c>
      <c r="E138" s="0" t="s">
        <v>1471</v>
      </c>
      <c r="F138" s="3" t="n">
        <v>131700</v>
      </c>
      <c r="G138" s="0" t="n">
        <v>15</v>
      </c>
      <c r="H138" s="0" t="n">
        <v>8209</v>
      </c>
      <c r="I138" s="12" t="n">
        <f aca="false">G138*H138</f>
        <v>123135</v>
      </c>
      <c r="J138" s="14" t="n">
        <f aca="false">(I138/$J$35*10000)+7000</f>
        <v>8231.35</v>
      </c>
      <c r="K138" s="12" t="n">
        <v>2015</v>
      </c>
    </row>
    <row r="139" customFormat="false" ht="15" hidden="false" customHeight="false" outlineLevel="0" collapsed="false">
      <c r="A139" s="5" t="n">
        <v>56</v>
      </c>
      <c r="B139" s="0" t="s">
        <v>1438</v>
      </c>
      <c r="C139" s="22" t="n">
        <v>199</v>
      </c>
      <c r="D139" s="0" t="s">
        <v>1584</v>
      </c>
      <c r="E139" s="0" t="s">
        <v>1471</v>
      </c>
      <c r="F139" s="3" t="n">
        <v>130990</v>
      </c>
      <c r="G139" s="0" t="n">
        <v>15</v>
      </c>
      <c r="H139" s="0" t="n">
        <v>8209</v>
      </c>
      <c r="I139" s="12" t="n">
        <f aca="false">G139*H139</f>
        <v>123135</v>
      </c>
      <c r="J139" s="14" t="n">
        <f aca="false">(I139/$J$35*10000)+7000</f>
        <v>8231.35</v>
      </c>
      <c r="K139" s="12" t="n">
        <v>2015</v>
      </c>
    </row>
    <row r="140" customFormat="false" ht="15" hidden="false" customHeight="false" outlineLevel="0" collapsed="false">
      <c r="A140" s="5" t="n">
        <v>56</v>
      </c>
      <c r="B140" s="0" t="s">
        <v>1438</v>
      </c>
      <c r="C140" s="22" t="n">
        <v>201</v>
      </c>
      <c r="D140" s="0" t="s">
        <v>1585</v>
      </c>
      <c r="E140" s="0" t="s">
        <v>1471</v>
      </c>
      <c r="F140" s="3" t="n">
        <v>128030</v>
      </c>
      <c r="G140" s="0" t="n">
        <v>15</v>
      </c>
      <c r="H140" s="0" t="n">
        <v>8209</v>
      </c>
      <c r="I140" s="12" t="n">
        <f aca="false">G140*H140</f>
        <v>123135</v>
      </c>
      <c r="J140" s="14" t="n">
        <f aca="false">(I140/$J$35*10000)+7000</f>
        <v>8231.35</v>
      </c>
      <c r="K140" s="12" t="n">
        <v>2015</v>
      </c>
    </row>
    <row r="141" customFormat="false" ht="15" hidden="false" customHeight="false" outlineLevel="0" collapsed="false">
      <c r="A141" s="5" t="n">
        <v>56</v>
      </c>
      <c r="B141" s="0" t="s">
        <v>1438</v>
      </c>
      <c r="C141" s="22" t="n">
        <v>208</v>
      </c>
      <c r="D141" s="0" t="s">
        <v>1586</v>
      </c>
      <c r="E141" s="0" t="s">
        <v>1471</v>
      </c>
      <c r="F141" s="3" t="n">
        <v>123470</v>
      </c>
      <c r="G141" s="0" t="n">
        <v>15</v>
      </c>
      <c r="H141" s="0" t="n">
        <v>8209</v>
      </c>
      <c r="I141" s="12" t="n">
        <f aca="false">G141*H141</f>
        <v>123135</v>
      </c>
      <c r="J141" s="14" t="n">
        <f aca="false">(I141/$J$35*10000)+7000</f>
        <v>8231.35</v>
      </c>
      <c r="K141" s="12" t="n">
        <v>2015</v>
      </c>
    </row>
    <row r="142" customFormat="false" ht="15" hidden="false" customHeight="false" outlineLevel="0" collapsed="false">
      <c r="A142" s="5" t="n">
        <v>56</v>
      </c>
      <c r="B142" s="0" t="s">
        <v>1438</v>
      </c>
      <c r="C142" s="22" t="n">
        <v>218</v>
      </c>
      <c r="D142" s="0" t="s">
        <v>1587</v>
      </c>
      <c r="E142" s="0" t="s">
        <v>1471</v>
      </c>
      <c r="F142" s="3" t="n">
        <v>119770</v>
      </c>
      <c r="G142" s="0" t="n">
        <v>14</v>
      </c>
      <c r="H142" s="0" t="n">
        <v>8209</v>
      </c>
      <c r="I142" s="12" t="n">
        <f aca="false">G142*H142</f>
        <v>114926</v>
      </c>
      <c r="J142" s="14" t="n">
        <f aca="false">(I142/$J$35*10000)+7000</f>
        <v>8149.26</v>
      </c>
      <c r="K142" s="12" t="n">
        <v>2015</v>
      </c>
    </row>
    <row r="143" customFormat="false" ht="15" hidden="false" customHeight="false" outlineLevel="0" collapsed="false">
      <c r="A143" s="5" t="n">
        <v>56</v>
      </c>
      <c r="B143" s="0" t="s">
        <v>1438</v>
      </c>
      <c r="C143" s="22" t="n">
        <v>224</v>
      </c>
      <c r="D143" s="0" t="s">
        <v>1588</v>
      </c>
      <c r="E143" s="0" t="s">
        <v>1471</v>
      </c>
      <c r="F143" s="3" t="n">
        <v>118560</v>
      </c>
      <c r="G143" s="0" t="n">
        <v>14</v>
      </c>
      <c r="H143" s="0" t="n">
        <v>8209</v>
      </c>
      <c r="I143" s="12" t="n">
        <f aca="false">G143*H143</f>
        <v>114926</v>
      </c>
      <c r="J143" s="14" t="n">
        <f aca="false">(I143/$J$35*10000)+7000</f>
        <v>8149.26</v>
      </c>
      <c r="K143" s="12" t="n">
        <v>2015</v>
      </c>
    </row>
    <row r="144" customFormat="false" ht="15" hidden="false" customHeight="false" outlineLevel="0" collapsed="false">
      <c r="A144" s="5" t="n">
        <v>56</v>
      </c>
      <c r="B144" s="0" t="s">
        <v>1438</v>
      </c>
      <c r="C144" s="22" t="n">
        <v>233</v>
      </c>
      <c r="D144" s="0" t="s">
        <v>1589</v>
      </c>
      <c r="E144" s="0" t="s">
        <v>1471</v>
      </c>
      <c r="F144" s="3" t="n">
        <v>115220</v>
      </c>
      <c r="G144" s="0" t="n">
        <v>14</v>
      </c>
      <c r="H144" s="0" t="n">
        <v>8209</v>
      </c>
      <c r="I144" s="12" t="n">
        <f aca="false">G144*H144</f>
        <v>114926</v>
      </c>
      <c r="J144" s="14" t="n">
        <f aca="false">(I144/$J$35*10000)+7000</f>
        <v>8149.26</v>
      </c>
      <c r="K144" s="12" t="n">
        <v>2015</v>
      </c>
    </row>
    <row r="145" customFormat="false" ht="15" hidden="false" customHeight="false" outlineLevel="0" collapsed="false">
      <c r="A145" s="5" t="n">
        <v>56</v>
      </c>
      <c r="B145" s="0" t="s">
        <v>1438</v>
      </c>
      <c r="C145" s="22" t="n">
        <v>247</v>
      </c>
      <c r="D145" s="0" t="s">
        <v>1590</v>
      </c>
      <c r="E145" s="0" t="s">
        <v>1471</v>
      </c>
      <c r="F145" s="3" t="n">
        <v>109630</v>
      </c>
      <c r="G145" s="0" t="n">
        <v>14</v>
      </c>
      <c r="H145" s="0" t="n">
        <v>8209</v>
      </c>
      <c r="I145" s="12" t="n">
        <f aca="false">G145*H145</f>
        <v>114926</v>
      </c>
      <c r="J145" s="14" t="n">
        <f aca="false">(I145/$J$35*10000)+7000</f>
        <v>8149.26</v>
      </c>
      <c r="K145" s="12" t="n">
        <v>2015</v>
      </c>
    </row>
    <row r="146" customFormat="false" ht="15" hidden="false" customHeight="false" outlineLevel="0" collapsed="false">
      <c r="A146" s="5" t="n">
        <v>56</v>
      </c>
      <c r="B146" s="0" t="s">
        <v>1438</v>
      </c>
      <c r="C146" s="22" t="n">
        <v>249</v>
      </c>
      <c r="D146" s="0" t="s">
        <v>1591</v>
      </c>
      <c r="E146" s="0" t="s">
        <v>1471</v>
      </c>
      <c r="F146" s="3" t="n">
        <v>108620</v>
      </c>
      <c r="G146" s="0" t="n">
        <v>14</v>
      </c>
      <c r="H146" s="0" t="n">
        <v>8209</v>
      </c>
      <c r="I146" s="12" t="n">
        <f aca="false">G146*H146</f>
        <v>114926</v>
      </c>
      <c r="J146" s="14" t="n">
        <f aca="false">(I146/$J$35*10000)+7000</f>
        <v>8149.26</v>
      </c>
      <c r="K146" s="12" t="n">
        <v>2015</v>
      </c>
    </row>
    <row r="147" customFormat="false" ht="15" hidden="false" customHeight="false" outlineLevel="0" collapsed="false">
      <c r="A147" s="5" t="n">
        <v>56</v>
      </c>
      <c r="B147" s="0" t="s">
        <v>1438</v>
      </c>
      <c r="C147" s="22" t="n">
        <v>252</v>
      </c>
      <c r="D147" s="0" t="s">
        <v>1592</v>
      </c>
      <c r="E147" s="0" t="s">
        <v>1471</v>
      </c>
      <c r="F147" s="3" t="n">
        <v>107990</v>
      </c>
      <c r="G147" s="0" t="n">
        <v>14</v>
      </c>
      <c r="H147" s="0" t="n">
        <v>8209</v>
      </c>
      <c r="I147" s="12" t="n">
        <f aca="false">G147*H147</f>
        <v>114926</v>
      </c>
      <c r="J147" s="14" t="n">
        <f aca="false">(I147/$J$35*10000)+7000</f>
        <v>8149.26</v>
      </c>
      <c r="K147" s="12" t="n">
        <v>2015</v>
      </c>
    </row>
    <row r="148" customFormat="false" ht="15" hidden="false" customHeight="false" outlineLevel="0" collapsed="false">
      <c r="A148" s="5" t="n">
        <v>56</v>
      </c>
      <c r="B148" s="0" t="s">
        <v>1438</v>
      </c>
      <c r="C148" s="22" t="n">
        <v>256</v>
      </c>
      <c r="D148" s="0" t="s">
        <v>1593</v>
      </c>
      <c r="E148" s="0" t="s">
        <v>1471</v>
      </c>
      <c r="F148" s="3" t="n">
        <v>107320</v>
      </c>
      <c r="G148" s="0" t="n">
        <v>14</v>
      </c>
      <c r="H148" s="0" t="n">
        <v>8209</v>
      </c>
      <c r="I148" s="12" t="n">
        <f aca="false">G148*H148</f>
        <v>114926</v>
      </c>
      <c r="J148" s="14" t="n">
        <f aca="false">(I148/$J$35*10000)+7000</f>
        <v>8149.26</v>
      </c>
      <c r="K148" s="12" t="n">
        <v>2015</v>
      </c>
    </row>
    <row r="149" customFormat="false" ht="15" hidden="false" customHeight="false" outlineLevel="0" collapsed="false">
      <c r="A149" s="5" t="n">
        <v>56</v>
      </c>
      <c r="B149" s="0" t="s">
        <v>1438</v>
      </c>
      <c r="C149" s="22" t="n">
        <v>258</v>
      </c>
      <c r="D149" s="0" t="s">
        <v>1594</v>
      </c>
      <c r="E149" s="0" t="s">
        <v>1471</v>
      </c>
      <c r="F149" s="3" t="n">
        <v>106770</v>
      </c>
      <c r="G149" s="0" t="n">
        <v>14</v>
      </c>
      <c r="H149" s="0" t="n">
        <v>8209</v>
      </c>
      <c r="I149" s="12" t="n">
        <f aca="false">G149*H149</f>
        <v>114926</v>
      </c>
      <c r="J149" s="14" t="n">
        <f aca="false">(I149/$J$35*10000)+7000</f>
        <v>8149.26</v>
      </c>
      <c r="K149" s="12" t="n">
        <v>2015</v>
      </c>
    </row>
    <row r="150" customFormat="false" ht="15" hidden="false" customHeight="false" outlineLevel="0" collapsed="false">
      <c r="A150" s="5" t="n">
        <v>56</v>
      </c>
      <c r="B150" s="0" t="s">
        <v>1438</v>
      </c>
      <c r="C150" s="22" t="n">
        <v>270</v>
      </c>
      <c r="D150" s="0" t="s">
        <v>1595</v>
      </c>
      <c r="E150" s="0" t="s">
        <v>1471</v>
      </c>
      <c r="F150" s="3" t="n">
        <v>100720</v>
      </c>
      <c r="G150" s="0" t="n">
        <v>13</v>
      </c>
      <c r="H150" s="0" t="n">
        <v>8209</v>
      </c>
      <c r="I150" s="12" t="n">
        <f aca="false">G150*H150</f>
        <v>106717</v>
      </c>
      <c r="J150" s="14" t="n">
        <f aca="false">(I150/$J$35*10000)+7000</f>
        <v>8067.17</v>
      </c>
      <c r="K150" s="12" t="n">
        <v>2015</v>
      </c>
    </row>
    <row r="151" customFormat="false" ht="15" hidden="false" customHeight="false" outlineLevel="0" collapsed="false">
      <c r="A151" s="5" t="n">
        <v>57</v>
      </c>
      <c r="B151" s="0" t="s">
        <v>1438</v>
      </c>
      <c r="C151" s="22" t="n">
        <v>2</v>
      </c>
      <c r="D151" s="0" t="s">
        <v>1596</v>
      </c>
      <c r="E151" s="0" t="s">
        <v>1473</v>
      </c>
      <c r="F151" s="3" t="n">
        <v>6476630</v>
      </c>
      <c r="G151" s="0" t="n">
        <v>113</v>
      </c>
      <c r="H151" s="0" t="n">
        <v>8209</v>
      </c>
      <c r="I151" s="12" t="n">
        <f aca="false">G151*H151</f>
        <v>927617</v>
      </c>
      <c r="J151" s="14" t="n">
        <f aca="false">(I151/$J$35*10000)+7000</f>
        <v>16276.17</v>
      </c>
      <c r="K151" s="12" t="n">
        <v>2015</v>
      </c>
      <c r="L151" s="3" t="n">
        <f aca="false">SUM(I151:I184)</f>
        <v>6953023</v>
      </c>
    </row>
    <row r="152" customFormat="false" ht="15" hidden="false" customHeight="false" outlineLevel="0" collapsed="false">
      <c r="A152" s="5" t="n">
        <v>57</v>
      </c>
      <c r="B152" s="0" t="s">
        <v>1438</v>
      </c>
      <c r="C152" s="22" t="n">
        <v>15</v>
      </c>
      <c r="D152" s="0" t="s">
        <v>1597</v>
      </c>
      <c r="E152" s="0" t="s">
        <v>1473</v>
      </c>
      <c r="F152" s="3" t="n">
        <v>1037320</v>
      </c>
      <c r="G152" s="0" t="n">
        <v>45</v>
      </c>
      <c r="H152" s="0" t="n">
        <v>8209</v>
      </c>
      <c r="I152" s="12" t="n">
        <f aca="false">G152*H152</f>
        <v>369405</v>
      </c>
      <c r="J152" s="14" t="n">
        <f aca="false">(I152/$J$35*10000)+7000</f>
        <v>10694.05</v>
      </c>
      <c r="K152" s="12" t="n">
        <v>2015</v>
      </c>
    </row>
    <row r="153" customFormat="false" ht="15" hidden="false" customHeight="false" outlineLevel="0" collapsed="false">
      <c r="A153" s="5" t="n">
        <v>57</v>
      </c>
      <c r="B153" s="0" t="s">
        <v>1438</v>
      </c>
      <c r="C153" s="22" t="n">
        <v>18</v>
      </c>
      <c r="D153" s="0" t="s">
        <v>1598</v>
      </c>
      <c r="E153" s="0" t="s">
        <v>1473</v>
      </c>
      <c r="F153" s="3" t="n">
        <v>879720</v>
      </c>
      <c r="G153" s="0" t="n">
        <v>41</v>
      </c>
      <c r="H153" s="0" t="n">
        <v>8209</v>
      </c>
      <c r="I153" s="12" t="n">
        <f aca="false">G153*H153</f>
        <v>336569</v>
      </c>
      <c r="J153" s="14" t="n">
        <f aca="false">(I153/$J$35*10000)+7000</f>
        <v>10365.69</v>
      </c>
      <c r="K153" s="12" t="n">
        <v>2015</v>
      </c>
    </row>
    <row r="154" customFormat="false" ht="15" hidden="false" customHeight="false" outlineLevel="0" collapsed="false">
      <c r="A154" s="5" t="n">
        <v>57</v>
      </c>
      <c r="B154" s="0" t="s">
        <v>1438</v>
      </c>
      <c r="C154" s="22" t="n">
        <v>22</v>
      </c>
      <c r="D154" s="0" t="s">
        <v>1599</v>
      </c>
      <c r="E154" s="0" t="s">
        <v>1473</v>
      </c>
      <c r="F154" s="3" t="n">
        <v>798680</v>
      </c>
      <c r="G154" s="0" t="n">
        <v>39</v>
      </c>
      <c r="H154" s="0" t="n">
        <v>8209</v>
      </c>
      <c r="I154" s="12" t="n">
        <f aca="false">G154*H154</f>
        <v>320151</v>
      </c>
      <c r="J154" s="14" t="n">
        <f aca="false">(I154/$J$35*10000)+7000</f>
        <v>10201.51</v>
      </c>
      <c r="K154" s="12" t="n">
        <v>2015</v>
      </c>
    </row>
    <row r="155" customFormat="false" ht="15" hidden="false" customHeight="false" outlineLevel="0" collapsed="false">
      <c r="A155" s="5" t="n">
        <v>57</v>
      </c>
      <c r="B155" s="0" t="s">
        <v>1438</v>
      </c>
      <c r="C155" s="22" t="n">
        <v>41</v>
      </c>
      <c r="D155" s="0" t="s">
        <v>1600</v>
      </c>
      <c r="E155" s="0" t="s">
        <v>1473</v>
      </c>
      <c r="F155" s="3" t="n">
        <v>496700</v>
      </c>
      <c r="G155" s="0" t="n">
        <v>31</v>
      </c>
      <c r="H155" s="0" t="n">
        <v>8209</v>
      </c>
      <c r="I155" s="12" t="n">
        <f aca="false">G155*H155</f>
        <v>254479</v>
      </c>
      <c r="J155" s="14" t="n">
        <f aca="false">(I155/$J$35*10000)+7000</f>
        <v>9544.79</v>
      </c>
      <c r="K155" s="12" t="n">
        <v>2015</v>
      </c>
    </row>
    <row r="156" customFormat="false" ht="15" hidden="false" customHeight="false" outlineLevel="0" collapsed="false">
      <c r="A156" s="5" t="n">
        <v>57</v>
      </c>
      <c r="B156" s="0" t="s">
        <v>1438</v>
      </c>
      <c r="C156" s="22" t="n">
        <v>42</v>
      </c>
      <c r="D156" s="0" t="s">
        <v>1601</v>
      </c>
      <c r="E156" s="0" t="s">
        <v>1475</v>
      </c>
      <c r="F156" s="3" t="n">
        <v>482040</v>
      </c>
      <c r="G156" s="0" t="n">
        <v>30</v>
      </c>
      <c r="H156" s="0" t="n">
        <v>8209</v>
      </c>
      <c r="I156" s="12" t="n">
        <f aca="false">G156*H156</f>
        <v>246270</v>
      </c>
      <c r="J156" s="14" t="n">
        <f aca="false">(I156/$J$35*10000)+7000</f>
        <v>9462.7</v>
      </c>
      <c r="K156" s="12" t="n">
        <v>2015</v>
      </c>
    </row>
    <row r="157" customFormat="false" ht="15" hidden="false" customHeight="false" outlineLevel="0" collapsed="false">
      <c r="A157" s="5" t="n">
        <v>57</v>
      </c>
      <c r="B157" s="0" t="s">
        <v>1438</v>
      </c>
      <c r="C157" s="22" t="n">
        <v>43</v>
      </c>
      <c r="D157" s="0" t="s">
        <v>1602</v>
      </c>
      <c r="E157" s="0" t="s">
        <v>1473</v>
      </c>
      <c r="F157" s="3" t="n">
        <v>481130</v>
      </c>
      <c r="G157" s="0" t="n">
        <v>30</v>
      </c>
      <c r="H157" s="0" t="n">
        <v>8209</v>
      </c>
      <c r="I157" s="12" t="n">
        <f aca="false">G157*H157</f>
        <v>246270</v>
      </c>
      <c r="J157" s="14" t="n">
        <f aca="false">(I157/$J$35*10000)+7000</f>
        <v>9462.7</v>
      </c>
      <c r="K157" s="12" t="n">
        <v>2015</v>
      </c>
    </row>
    <row r="158" customFormat="false" ht="15" hidden="false" customHeight="false" outlineLevel="0" collapsed="false">
      <c r="A158" s="5" t="n">
        <v>57</v>
      </c>
      <c r="B158" s="0" t="s">
        <v>1438</v>
      </c>
      <c r="C158" s="22" t="n">
        <v>44</v>
      </c>
      <c r="D158" s="0" t="s">
        <v>1603</v>
      </c>
      <c r="E158" s="0" t="s">
        <v>1475</v>
      </c>
      <c r="F158" s="3" t="n">
        <v>470470</v>
      </c>
      <c r="G158" s="0" t="n">
        <v>30</v>
      </c>
      <c r="H158" s="0" t="n">
        <v>8209</v>
      </c>
      <c r="I158" s="12" t="n">
        <f aca="false">G158*H158</f>
        <v>246270</v>
      </c>
      <c r="J158" s="14" t="n">
        <f aca="false">(I158/$J$35*10000)+7000</f>
        <v>9462.7</v>
      </c>
      <c r="K158" s="12" t="n">
        <v>2015</v>
      </c>
    </row>
    <row r="159" customFormat="false" ht="15" hidden="false" customHeight="false" outlineLevel="0" collapsed="false">
      <c r="A159" s="5" t="n">
        <v>57</v>
      </c>
      <c r="B159" s="0" t="s">
        <v>1438</v>
      </c>
      <c r="C159" s="22" t="n">
        <v>45</v>
      </c>
      <c r="D159" s="0" t="s">
        <v>1604</v>
      </c>
      <c r="E159" s="0" t="s">
        <v>1473</v>
      </c>
      <c r="F159" s="3" t="n">
        <v>460620</v>
      </c>
      <c r="G159" s="0" t="n">
        <v>29</v>
      </c>
      <c r="H159" s="0" t="n">
        <v>8209</v>
      </c>
      <c r="I159" s="12" t="n">
        <f aca="false">G159*H159</f>
        <v>238061</v>
      </c>
      <c r="J159" s="14" t="n">
        <f aca="false">(I159/$J$35*10000)+7000</f>
        <v>9380.61</v>
      </c>
      <c r="K159" s="12" t="n">
        <v>2015</v>
      </c>
    </row>
    <row r="160" customFormat="false" ht="15" hidden="false" customHeight="false" outlineLevel="0" collapsed="false">
      <c r="A160" s="5" t="n">
        <v>57</v>
      </c>
      <c r="B160" s="0" t="s">
        <v>1438</v>
      </c>
      <c r="C160" s="22" t="n">
        <v>50</v>
      </c>
      <c r="D160" s="0" t="s">
        <v>1605</v>
      </c>
      <c r="E160" s="0" t="s">
        <v>1473</v>
      </c>
      <c r="F160" s="3" t="n">
        <v>437000</v>
      </c>
      <c r="G160" s="0" t="n">
        <v>29</v>
      </c>
      <c r="H160" s="0" t="n">
        <v>8209</v>
      </c>
      <c r="I160" s="12" t="n">
        <f aca="false">G160*H160</f>
        <v>238061</v>
      </c>
      <c r="J160" s="14" t="n">
        <f aca="false">(I160/$J$35*10000)+7000</f>
        <v>9380.61</v>
      </c>
      <c r="K160" s="12" t="n">
        <v>2015</v>
      </c>
    </row>
    <row r="161" customFormat="false" ht="15" hidden="false" customHeight="false" outlineLevel="0" collapsed="false">
      <c r="A161" s="5" t="n">
        <v>57</v>
      </c>
      <c r="B161" s="0" t="s">
        <v>1438</v>
      </c>
      <c r="C161" s="22" t="n">
        <v>64</v>
      </c>
      <c r="D161" s="0" t="s">
        <v>1606</v>
      </c>
      <c r="E161" s="0" t="s">
        <v>1475</v>
      </c>
      <c r="F161" s="3" t="n">
        <v>369660</v>
      </c>
      <c r="G161" s="0" t="n">
        <v>26</v>
      </c>
      <c r="H161" s="0" t="n">
        <v>8209</v>
      </c>
      <c r="I161" s="12" t="n">
        <f aca="false">G161*H161</f>
        <v>213434</v>
      </c>
      <c r="J161" s="14" t="n">
        <f aca="false">(I161/$J$35*10000)+7000</f>
        <v>9134.34</v>
      </c>
      <c r="K161" s="12" t="n">
        <v>2015</v>
      </c>
    </row>
    <row r="162" customFormat="false" ht="15" hidden="false" customHeight="false" outlineLevel="0" collapsed="false">
      <c r="A162" s="5" t="n">
        <v>57</v>
      </c>
      <c r="B162" s="0" t="s">
        <v>1438</v>
      </c>
      <c r="C162" s="22" t="n">
        <v>67</v>
      </c>
      <c r="D162" s="0" t="s">
        <v>1607</v>
      </c>
      <c r="E162" s="0" t="s">
        <v>1475</v>
      </c>
      <c r="F162" s="3" t="n">
        <v>355880</v>
      </c>
      <c r="G162" s="0" t="n">
        <v>26</v>
      </c>
      <c r="H162" s="0" t="n">
        <v>8209</v>
      </c>
      <c r="I162" s="12" t="n">
        <f aca="false">G162*H162</f>
        <v>213434</v>
      </c>
      <c r="J162" s="14" t="n">
        <f aca="false">(I162/$J$35*10000)+7000</f>
        <v>9134.34</v>
      </c>
      <c r="K162" s="12" t="n">
        <v>2015</v>
      </c>
    </row>
    <row r="163" customFormat="false" ht="15" hidden="false" customHeight="false" outlineLevel="0" collapsed="false">
      <c r="A163" s="5" t="n">
        <v>57</v>
      </c>
      <c r="B163" s="0" t="s">
        <v>1438</v>
      </c>
      <c r="C163" s="22" t="n">
        <v>88</v>
      </c>
      <c r="D163" s="0" t="s">
        <v>1608</v>
      </c>
      <c r="E163" s="0" t="s">
        <v>1473</v>
      </c>
      <c r="F163" s="3" t="n">
        <v>283400</v>
      </c>
      <c r="G163" s="0" t="n">
        <v>23</v>
      </c>
      <c r="H163" s="0" t="n">
        <v>8209</v>
      </c>
      <c r="I163" s="12" t="n">
        <f aca="false">G163*H163</f>
        <v>188807</v>
      </c>
      <c r="J163" s="14" t="n">
        <f aca="false">(I163/$J$35*10000)+7000</f>
        <v>8888.07</v>
      </c>
      <c r="K163" s="12" t="n">
        <v>2015</v>
      </c>
    </row>
    <row r="164" customFormat="false" ht="15" hidden="false" customHeight="false" outlineLevel="0" collapsed="false">
      <c r="A164" s="5" t="n">
        <v>57</v>
      </c>
      <c r="B164" s="0" t="s">
        <v>1438</v>
      </c>
      <c r="C164" s="22" t="n">
        <v>97</v>
      </c>
      <c r="D164" s="0" t="s">
        <v>1609</v>
      </c>
      <c r="E164" s="0" t="s">
        <v>1473</v>
      </c>
      <c r="F164" s="3" t="n">
        <v>262850</v>
      </c>
      <c r="G164" s="0" t="n">
        <v>22</v>
      </c>
      <c r="H164" s="0" t="n">
        <v>8209</v>
      </c>
      <c r="I164" s="12" t="n">
        <f aca="false">G164*H164</f>
        <v>180598</v>
      </c>
      <c r="J164" s="14" t="n">
        <f aca="false">(I164/$J$35*10000)+7000</f>
        <v>8805.98</v>
      </c>
      <c r="K164" s="12" t="n">
        <v>2015</v>
      </c>
    </row>
    <row r="165" customFormat="false" ht="15" hidden="false" customHeight="false" outlineLevel="0" collapsed="false">
      <c r="A165" s="5" t="n">
        <v>57</v>
      </c>
      <c r="B165" s="0" t="s">
        <v>1438</v>
      </c>
      <c r="C165" s="22" t="n">
        <v>112</v>
      </c>
      <c r="D165" s="0" t="s">
        <v>1610</v>
      </c>
      <c r="E165" s="0" t="s">
        <v>1473</v>
      </c>
      <c r="F165" s="3" t="n">
        <v>230240</v>
      </c>
      <c r="G165" s="0" t="n">
        <v>20</v>
      </c>
      <c r="H165" s="0" t="n">
        <v>8209</v>
      </c>
      <c r="I165" s="12" t="n">
        <f aca="false">G165*H165</f>
        <v>164180</v>
      </c>
      <c r="J165" s="14" t="n">
        <f aca="false">(I165/$J$35*10000)+7000</f>
        <v>8641.8</v>
      </c>
      <c r="K165" s="12" t="n">
        <v>2015</v>
      </c>
    </row>
    <row r="166" customFormat="false" ht="15" hidden="false" customHeight="false" outlineLevel="0" collapsed="false">
      <c r="A166" s="5" t="n">
        <v>57</v>
      </c>
      <c r="B166" s="0" t="s">
        <v>1438</v>
      </c>
      <c r="C166" s="22" t="n">
        <v>119</v>
      </c>
      <c r="D166" s="0" t="s">
        <v>1611</v>
      </c>
      <c r="E166" s="0" t="s">
        <v>1473</v>
      </c>
      <c r="F166" s="3" t="n">
        <v>226280</v>
      </c>
      <c r="G166" s="0" t="n">
        <v>20</v>
      </c>
      <c r="H166" s="0" t="n">
        <v>8209</v>
      </c>
      <c r="I166" s="12" t="n">
        <f aca="false">G166*H166</f>
        <v>164180</v>
      </c>
      <c r="J166" s="14" t="n">
        <f aca="false">(I166/$J$35*10000)+7000</f>
        <v>8641.8</v>
      </c>
      <c r="K166" s="12" t="n">
        <v>2015</v>
      </c>
    </row>
    <row r="167" customFormat="false" ht="15" hidden="false" customHeight="false" outlineLevel="0" collapsed="false">
      <c r="A167" s="5" t="n">
        <v>57</v>
      </c>
      <c r="B167" s="0" t="s">
        <v>1438</v>
      </c>
      <c r="C167" s="22" t="n">
        <v>123</v>
      </c>
      <c r="D167" s="0" t="s">
        <v>1612</v>
      </c>
      <c r="E167" s="0" t="s">
        <v>1473</v>
      </c>
      <c r="F167" s="3" t="n">
        <v>222320</v>
      </c>
      <c r="G167" s="0" t="n">
        <v>20</v>
      </c>
      <c r="H167" s="0" t="n">
        <v>8209</v>
      </c>
      <c r="I167" s="12" t="n">
        <f aca="false">G167*H167</f>
        <v>164180</v>
      </c>
      <c r="J167" s="14" t="n">
        <f aca="false">(I167/$J$35*10000)+7000</f>
        <v>8641.8</v>
      </c>
      <c r="K167" s="12" t="n">
        <v>2015</v>
      </c>
    </row>
    <row r="168" customFormat="false" ht="15" hidden="false" customHeight="false" outlineLevel="0" collapsed="false">
      <c r="A168" s="5" t="n">
        <v>57</v>
      </c>
      <c r="B168" s="0" t="s">
        <v>1438</v>
      </c>
      <c r="C168" s="22" t="n">
        <v>145</v>
      </c>
      <c r="D168" s="0" t="s">
        <v>1613</v>
      </c>
      <c r="E168" s="0" t="s">
        <v>1475</v>
      </c>
      <c r="F168" s="3" t="n">
        <v>190790</v>
      </c>
      <c r="G168" s="0" t="n">
        <v>19</v>
      </c>
      <c r="H168" s="0" t="n">
        <v>8209</v>
      </c>
      <c r="I168" s="12" t="n">
        <f aca="false">G168*H168</f>
        <v>155971</v>
      </c>
      <c r="J168" s="14" t="n">
        <f aca="false">(I168/$J$35*10000)+7000</f>
        <v>8559.71</v>
      </c>
      <c r="K168" s="12" t="n">
        <v>2015</v>
      </c>
    </row>
    <row r="169" customFormat="false" ht="15" hidden="false" customHeight="false" outlineLevel="0" collapsed="false">
      <c r="A169" s="5" t="n">
        <v>57</v>
      </c>
      <c r="B169" s="0" t="s">
        <v>1438</v>
      </c>
      <c r="C169" s="22" t="n">
        <v>151</v>
      </c>
      <c r="D169" s="0" t="s">
        <v>1614</v>
      </c>
      <c r="E169" s="0" t="s">
        <v>1473</v>
      </c>
      <c r="F169" s="3" t="n">
        <v>181370</v>
      </c>
      <c r="G169" s="0" t="n">
        <v>18</v>
      </c>
      <c r="H169" s="0" t="n">
        <v>8209</v>
      </c>
      <c r="I169" s="12" t="n">
        <f aca="false">G169*H169</f>
        <v>147762</v>
      </c>
      <c r="J169" s="14" t="n">
        <f aca="false">(I169/$J$35*10000)+7000</f>
        <v>8477.62</v>
      </c>
      <c r="K169" s="12" t="n">
        <v>2015</v>
      </c>
    </row>
    <row r="170" customFormat="false" ht="15" hidden="false" customHeight="false" outlineLevel="0" collapsed="false">
      <c r="A170" s="5" t="n">
        <v>57</v>
      </c>
      <c r="B170" s="0" t="s">
        <v>1438</v>
      </c>
      <c r="C170" s="22" t="n">
        <v>153</v>
      </c>
      <c r="D170" s="0" t="s">
        <v>1615</v>
      </c>
      <c r="E170" s="0" t="s">
        <v>1473</v>
      </c>
      <c r="F170" s="3" t="n">
        <v>178280</v>
      </c>
      <c r="G170" s="0" t="n">
        <v>18</v>
      </c>
      <c r="H170" s="0" t="n">
        <v>8209</v>
      </c>
      <c r="I170" s="12" t="n">
        <f aca="false">G170*H170</f>
        <v>147762</v>
      </c>
      <c r="J170" s="14" t="n">
        <f aca="false">(I170/$J$35*10000)+7000</f>
        <v>8477.62</v>
      </c>
      <c r="K170" s="12" t="n">
        <v>2015</v>
      </c>
    </row>
    <row r="171" customFormat="false" ht="15" hidden="false" customHeight="false" outlineLevel="0" collapsed="false">
      <c r="A171" s="5" t="n">
        <v>57</v>
      </c>
      <c r="B171" s="0" t="s">
        <v>1438</v>
      </c>
      <c r="C171" s="22" t="n">
        <v>160</v>
      </c>
      <c r="D171" s="0" t="s">
        <v>1616</v>
      </c>
      <c r="E171" s="0" t="s">
        <v>1473</v>
      </c>
      <c r="F171" s="3" t="n">
        <v>170750</v>
      </c>
      <c r="G171" s="0" t="n">
        <v>17</v>
      </c>
      <c r="H171" s="0" t="n">
        <v>8209</v>
      </c>
      <c r="I171" s="12" t="n">
        <f aca="false">G171*H171</f>
        <v>139553</v>
      </c>
      <c r="J171" s="14" t="n">
        <f aca="false">(I171/$J$35*10000)+7000</f>
        <v>8395.53</v>
      </c>
      <c r="K171" s="12" t="n">
        <v>2015</v>
      </c>
    </row>
    <row r="172" customFormat="false" ht="15" hidden="false" customHeight="false" outlineLevel="0" collapsed="false">
      <c r="A172" s="5" t="n">
        <v>57</v>
      </c>
      <c r="B172" s="0" t="s">
        <v>1438</v>
      </c>
      <c r="C172" s="22" t="n">
        <v>165</v>
      </c>
      <c r="D172" s="0" t="s">
        <v>1617</v>
      </c>
      <c r="E172" s="0" t="s">
        <v>1473</v>
      </c>
      <c r="F172" s="3" t="n">
        <v>161740</v>
      </c>
      <c r="G172" s="0" t="n">
        <v>17</v>
      </c>
      <c r="H172" s="0" t="n">
        <v>8209</v>
      </c>
      <c r="I172" s="12" t="n">
        <f aca="false">G172*H172</f>
        <v>139553</v>
      </c>
      <c r="J172" s="14" t="n">
        <f aca="false">(I172/$J$35*10000)+7000</f>
        <v>8395.53</v>
      </c>
      <c r="K172" s="12" t="n">
        <v>2015</v>
      </c>
    </row>
    <row r="173" customFormat="false" ht="15" hidden="false" customHeight="false" outlineLevel="0" collapsed="false">
      <c r="A173" s="5" t="n">
        <v>57</v>
      </c>
      <c r="B173" s="0" t="s">
        <v>1438</v>
      </c>
      <c r="C173" s="22" t="n">
        <v>168</v>
      </c>
      <c r="D173" s="0" t="s">
        <v>1618</v>
      </c>
      <c r="E173" s="0" t="s">
        <v>1473</v>
      </c>
      <c r="F173" s="3" t="n">
        <v>158310</v>
      </c>
      <c r="G173" s="0" t="n">
        <v>17</v>
      </c>
      <c r="H173" s="0" t="n">
        <v>8209</v>
      </c>
      <c r="I173" s="12" t="n">
        <f aca="false">G173*H173</f>
        <v>139553</v>
      </c>
      <c r="J173" s="14" t="n">
        <f aca="false">(I173/$J$35*10000)+7000</f>
        <v>8395.53</v>
      </c>
      <c r="K173" s="12" t="n">
        <v>2015</v>
      </c>
    </row>
    <row r="174" customFormat="false" ht="15" hidden="false" customHeight="false" outlineLevel="0" collapsed="false">
      <c r="A174" s="5" t="n">
        <v>57</v>
      </c>
      <c r="B174" s="0" t="s">
        <v>1438</v>
      </c>
      <c r="C174" s="22" t="n">
        <v>170</v>
      </c>
      <c r="D174" s="0" t="s">
        <v>1619</v>
      </c>
      <c r="E174" s="0" t="s">
        <v>1473</v>
      </c>
      <c r="F174" s="3" t="n">
        <v>157250</v>
      </c>
      <c r="G174" s="0" t="n">
        <v>17</v>
      </c>
      <c r="H174" s="0" t="n">
        <v>8209</v>
      </c>
      <c r="I174" s="12" t="n">
        <f aca="false">G174*H174</f>
        <v>139553</v>
      </c>
      <c r="J174" s="14" t="n">
        <f aca="false">(I174/$J$35*10000)+7000</f>
        <v>8395.53</v>
      </c>
      <c r="K174" s="12" t="n">
        <v>2015</v>
      </c>
    </row>
    <row r="175" customFormat="false" ht="15" hidden="false" customHeight="false" outlineLevel="0" collapsed="false">
      <c r="A175" s="5" t="n">
        <v>57</v>
      </c>
      <c r="B175" s="0" t="s">
        <v>1438</v>
      </c>
      <c r="C175" s="22" t="n">
        <v>176</v>
      </c>
      <c r="D175" s="0" t="s">
        <v>1620</v>
      </c>
      <c r="E175" s="0" t="s">
        <v>1473</v>
      </c>
      <c r="F175" s="3" t="n">
        <v>154520</v>
      </c>
      <c r="G175" s="0" t="n">
        <v>17</v>
      </c>
      <c r="H175" s="0" t="n">
        <v>8209</v>
      </c>
      <c r="I175" s="12" t="n">
        <f aca="false">G175*H175</f>
        <v>139553</v>
      </c>
      <c r="J175" s="14" t="n">
        <f aca="false">(I175/$J$35*10000)+7000</f>
        <v>8395.53</v>
      </c>
      <c r="K175" s="12" t="n">
        <v>2015</v>
      </c>
    </row>
    <row r="176" customFormat="false" ht="15" hidden="false" customHeight="false" outlineLevel="0" collapsed="false">
      <c r="A176" s="5" t="n">
        <v>57</v>
      </c>
      <c r="B176" s="0" t="s">
        <v>1438</v>
      </c>
      <c r="C176" s="22" t="n">
        <v>184</v>
      </c>
      <c r="D176" s="0" t="s">
        <v>1621</v>
      </c>
      <c r="E176" s="0" t="s">
        <v>1473</v>
      </c>
      <c r="F176" s="3" t="n">
        <v>144280</v>
      </c>
      <c r="G176" s="0" t="n">
        <v>16</v>
      </c>
      <c r="H176" s="0" t="n">
        <v>8209</v>
      </c>
      <c r="I176" s="12" t="n">
        <f aca="false">G176*H176</f>
        <v>131344</v>
      </c>
      <c r="J176" s="14" t="n">
        <f aca="false">(I176/$J$35*10000)+7000</f>
        <v>8313.44</v>
      </c>
      <c r="K176" s="12" t="n">
        <v>2015</v>
      </c>
    </row>
    <row r="177" customFormat="false" ht="15" hidden="false" customHeight="false" outlineLevel="0" collapsed="false">
      <c r="A177" s="5" t="n">
        <v>57</v>
      </c>
      <c r="B177" s="0" t="s">
        <v>1438</v>
      </c>
      <c r="C177" s="22" t="n">
        <v>185</v>
      </c>
      <c r="D177" s="0" t="s">
        <v>1622</v>
      </c>
      <c r="E177" s="0" t="s">
        <v>1473</v>
      </c>
      <c r="F177" s="3" t="n">
        <v>143630</v>
      </c>
      <c r="G177" s="0" t="n">
        <v>16</v>
      </c>
      <c r="H177" s="0" t="n">
        <v>8209</v>
      </c>
      <c r="I177" s="12" t="n">
        <f aca="false">G177*H177</f>
        <v>131344</v>
      </c>
      <c r="J177" s="14" t="n">
        <f aca="false">(I177/$J$35*10000)+7000</f>
        <v>8313.44</v>
      </c>
      <c r="K177" s="12" t="n">
        <v>2015</v>
      </c>
    </row>
    <row r="178" customFormat="false" ht="15" hidden="false" customHeight="false" outlineLevel="0" collapsed="false">
      <c r="A178" s="5" t="n">
        <v>57</v>
      </c>
      <c r="B178" s="0" t="s">
        <v>1438</v>
      </c>
      <c r="C178" s="22" t="n">
        <v>189</v>
      </c>
      <c r="D178" s="0" t="s">
        <v>1623</v>
      </c>
      <c r="E178" s="0" t="s">
        <v>1475</v>
      </c>
      <c r="F178" s="3" t="n">
        <v>140800</v>
      </c>
      <c r="G178" s="0" t="n">
        <v>16</v>
      </c>
      <c r="H178" s="0" t="n">
        <v>8209</v>
      </c>
      <c r="I178" s="12" t="n">
        <f aca="false">G178*H178</f>
        <v>131344</v>
      </c>
      <c r="J178" s="14" t="n">
        <f aca="false">(I178/$J$35*10000)+7000</f>
        <v>8313.44</v>
      </c>
      <c r="K178" s="12" t="n">
        <v>2015</v>
      </c>
    </row>
    <row r="179" customFormat="false" ht="15" hidden="false" customHeight="false" outlineLevel="0" collapsed="false">
      <c r="A179" s="5" t="n">
        <v>57</v>
      </c>
      <c r="B179" s="0" t="s">
        <v>1438</v>
      </c>
      <c r="C179" s="22" t="n">
        <v>207</v>
      </c>
      <c r="D179" s="0" t="s">
        <v>1624</v>
      </c>
      <c r="E179" s="0" t="s">
        <v>1473</v>
      </c>
      <c r="F179" s="3" t="n">
        <v>124770</v>
      </c>
      <c r="G179" s="0" t="n">
        <v>15</v>
      </c>
      <c r="H179" s="0" t="n">
        <v>8209</v>
      </c>
      <c r="I179" s="12" t="n">
        <f aca="false">G179*H179</f>
        <v>123135</v>
      </c>
      <c r="J179" s="14" t="n">
        <f aca="false">(I179/$J$35*10000)+7000</f>
        <v>8231.35</v>
      </c>
      <c r="K179" s="12" t="n">
        <v>2015</v>
      </c>
    </row>
    <row r="180" customFormat="false" ht="15" hidden="false" customHeight="false" outlineLevel="0" collapsed="false">
      <c r="A180" s="5" t="n">
        <v>57</v>
      </c>
      <c r="B180" s="0" t="s">
        <v>1438</v>
      </c>
      <c r="C180" s="22" t="n">
        <v>227</v>
      </c>
      <c r="D180" s="0" t="s">
        <v>1625</v>
      </c>
      <c r="E180" s="0" t="s">
        <v>1473</v>
      </c>
      <c r="F180" s="3" t="n">
        <v>117440</v>
      </c>
      <c r="G180" s="0" t="n">
        <v>14</v>
      </c>
      <c r="H180" s="0" t="n">
        <v>8209</v>
      </c>
      <c r="I180" s="12" t="n">
        <f aca="false">G180*H180</f>
        <v>114926</v>
      </c>
      <c r="J180" s="14" t="n">
        <f aca="false">(I180/$J$35*10000)+7000</f>
        <v>8149.26</v>
      </c>
      <c r="K180" s="12" t="n">
        <v>2015</v>
      </c>
    </row>
    <row r="181" customFormat="false" ht="15" hidden="false" customHeight="false" outlineLevel="0" collapsed="false">
      <c r="A181" s="5" t="n">
        <v>57</v>
      </c>
      <c r="B181" s="0" t="s">
        <v>1438</v>
      </c>
      <c r="C181" s="22" t="n">
        <v>229</v>
      </c>
      <c r="D181" s="0" t="s">
        <v>1626</v>
      </c>
      <c r="E181" s="0" t="s">
        <v>1473</v>
      </c>
      <c r="F181" s="3" t="n">
        <v>116810</v>
      </c>
      <c r="G181" s="0" t="n">
        <v>14</v>
      </c>
      <c r="H181" s="0" t="n">
        <v>8209</v>
      </c>
      <c r="I181" s="12" t="n">
        <f aca="false">G181*H181</f>
        <v>114926</v>
      </c>
      <c r="J181" s="14" t="n">
        <f aca="false">(I181/$J$35*10000)+7000</f>
        <v>8149.26</v>
      </c>
      <c r="K181" s="12" t="n">
        <v>2015</v>
      </c>
    </row>
    <row r="182" customFormat="false" ht="15" hidden="false" customHeight="false" outlineLevel="0" collapsed="false">
      <c r="A182" s="5" t="n">
        <v>57</v>
      </c>
      <c r="B182" s="0" t="s">
        <v>1438</v>
      </c>
      <c r="C182" s="22" t="n">
        <v>236</v>
      </c>
      <c r="D182" s="0" t="s">
        <v>1627</v>
      </c>
      <c r="E182" s="0" t="s">
        <v>1475</v>
      </c>
      <c r="F182" s="3" t="n">
        <v>114390</v>
      </c>
      <c r="G182" s="0" t="n">
        <v>14</v>
      </c>
      <c r="H182" s="0" t="n">
        <v>8209</v>
      </c>
      <c r="I182" s="12" t="n">
        <f aca="false">G182*H182</f>
        <v>114926</v>
      </c>
      <c r="J182" s="14" t="n">
        <f aca="false">(I182/$J$35*10000)+7000</f>
        <v>8149.26</v>
      </c>
      <c r="K182" s="12" t="n">
        <v>2015</v>
      </c>
    </row>
    <row r="183" customFormat="false" ht="15" hidden="false" customHeight="false" outlineLevel="0" collapsed="false">
      <c r="A183" s="5" t="n">
        <v>57</v>
      </c>
      <c r="B183" s="0" t="s">
        <v>1438</v>
      </c>
      <c r="C183" s="22" t="n">
        <v>237</v>
      </c>
      <c r="D183" s="0" t="s">
        <v>1628</v>
      </c>
      <c r="E183" s="0" t="s">
        <v>1473</v>
      </c>
      <c r="F183" s="3" t="n">
        <v>113810</v>
      </c>
      <c r="G183" s="0" t="n">
        <v>14</v>
      </c>
      <c r="H183" s="0" t="n">
        <v>8209</v>
      </c>
      <c r="I183" s="12" t="n">
        <f aca="false">G183*H183</f>
        <v>114926</v>
      </c>
      <c r="J183" s="14" t="n">
        <f aca="false">(I183/$J$35*10000)+7000</f>
        <v>8149.26</v>
      </c>
      <c r="K183" s="12" t="n">
        <v>2015</v>
      </c>
    </row>
    <row r="184" customFormat="false" ht="15" hidden="false" customHeight="false" outlineLevel="0" collapsed="false">
      <c r="A184" s="5" t="n">
        <v>57</v>
      </c>
      <c r="B184" s="0" t="s">
        <v>1438</v>
      </c>
      <c r="C184" s="22" t="n">
        <v>253</v>
      </c>
      <c r="D184" s="0" t="s">
        <v>1629</v>
      </c>
      <c r="E184" s="0" t="s">
        <v>1475</v>
      </c>
      <c r="F184" s="3" t="n">
        <v>107950</v>
      </c>
      <c r="G184" s="0" t="n">
        <v>14</v>
      </c>
      <c r="H184" s="0" t="n">
        <v>8209</v>
      </c>
      <c r="I184" s="12" t="n">
        <f aca="false">G184*H184</f>
        <v>114926</v>
      </c>
      <c r="J184" s="14" t="n">
        <f aca="false">(I184/$J$35*10000)+7000</f>
        <v>8149.26</v>
      </c>
      <c r="K184" s="12" t="n">
        <v>2015</v>
      </c>
    </row>
    <row r="185" customFormat="false" ht="15" hidden="false" customHeight="false" outlineLevel="0" collapsed="false">
      <c r="A185" s="5" t="n">
        <v>58</v>
      </c>
      <c r="B185" s="0" t="s">
        <v>1438</v>
      </c>
      <c r="C185" s="22" t="n">
        <v>1</v>
      </c>
      <c r="D185" s="0" t="s">
        <v>1630</v>
      </c>
      <c r="E185" s="0" t="s">
        <v>1477</v>
      </c>
      <c r="F185" s="3" t="n">
        <v>11860240</v>
      </c>
      <c r="G185" s="0" t="n">
        <v>153</v>
      </c>
      <c r="H185" s="0" t="n">
        <v>8209</v>
      </c>
      <c r="I185" s="12" t="n">
        <f aca="false">G185*H185</f>
        <v>1255977</v>
      </c>
      <c r="J185" s="14" t="n">
        <f aca="false">(I185/$J$35*10000)+7000</f>
        <v>19559.77</v>
      </c>
      <c r="K185" s="12" t="n">
        <v>2015</v>
      </c>
      <c r="L185" s="3" t="n">
        <f aca="false">SUM(I185:I258)</f>
        <v>14119480</v>
      </c>
    </row>
    <row r="186" customFormat="false" ht="15" hidden="false" customHeight="false" outlineLevel="0" collapsed="false">
      <c r="A186" s="5" t="n">
        <v>58</v>
      </c>
      <c r="B186" s="0" t="s">
        <v>1438</v>
      </c>
      <c r="C186" s="22" t="n">
        <v>13</v>
      </c>
      <c r="D186" s="0" t="s">
        <v>1631</v>
      </c>
      <c r="E186" s="0" t="s">
        <v>1477</v>
      </c>
      <c r="F186" s="3" t="n">
        <v>1324780</v>
      </c>
      <c r="G186" s="0" t="n">
        <v>50</v>
      </c>
      <c r="H186" s="0" t="n">
        <v>8209</v>
      </c>
      <c r="I186" s="12" t="n">
        <f aca="false">G186*H186</f>
        <v>410450</v>
      </c>
      <c r="J186" s="14" t="n">
        <f aca="false">(I186/$J$35*10000)+7000</f>
        <v>11104.5</v>
      </c>
      <c r="K186" s="12" t="n">
        <v>2015</v>
      </c>
    </row>
    <row r="187" customFormat="false" ht="15" hidden="false" customHeight="false" outlineLevel="0" collapsed="false">
      <c r="A187" s="5" t="n">
        <v>58</v>
      </c>
      <c r="B187" s="0" t="s">
        <v>1438</v>
      </c>
      <c r="C187" s="22" t="n">
        <v>14</v>
      </c>
      <c r="D187" s="0" t="s">
        <v>1632</v>
      </c>
      <c r="E187" s="0" t="s">
        <v>1477</v>
      </c>
      <c r="F187" s="3" t="n">
        <v>1144080</v>
      </c>
      <c r="G187" s="0" t="n">
        <v>47</v>
      </c>
      <c r="H187" s="0" t="n">
        <v>8209</v>
      </c>
      <c r="I187" s="12" t="n">
        <f aca="false">G187*H187</f>
        <v>385823</v>
      </c>
      <c r="J187" s="14" t="n">
        <f aca="false">(I187/$J$35*10000)+7000</f>
        <v>10858.23</v>
      </c>
      <c r="K187" s="12" t="n">
        <v>2015</v>
      </c>
    </row>
    <row r="188" customFormat="false" ht="15" hidden="false" customHeight="false" outlineLevel="0" collapsed="false">
      <c r="A188" s="5" t="n">
        <v>58</v>
      </c>
      <c r="B188" s="0" t="s">
        <v>1438</v>
      </c>
      <c r="C188" s="22" t="n">
        <v>21</v>
      </c>
      <c r="D188" s="0" t="s">
        <v>1633</v>
      </c>
      <c r="E188" s="0" t="s">
        <v>1477</v>
      </c>
      <c r="F188" s="3" t="n">
        <v>803260</v>
      </c>
      <c r="G188" s="0" t="n">
        <v>39</v>
      </c>
      <c r="H188" s="0" t="n">
        <v>8209</v>
      </c>
      <c r="I188" s="12" t="n">
        <f aca="false">G188*H188</f>
        <v>320151</v>
      </c>
      <c r="J188" s="14" t="n">
        <f aca="false">(I188/$J$35*10000)+7000</f>
        <v>10201.51</v>
      </c>
      <c r="K188" s="12" t="n">
        <v>2015</v>
      </c>
    </row>
    <row r="189" customFormat="false" ht="15" hidden="false" customHeight="false" outlineLevel="0" collapsed="false">
      <c r="A189" s="5" t="n">
        <v>58</v>
      </c>
      <c r="B189" s="0" t="s">
        <v>1438</v>
      </c>
      <c r="C189" s="22" t="n">
        <v>25</v>
      </c>
      <c r="D189" s="0" t="s">
        <v>1634</v>
      </c>
      <c r="E189" s="0" t="s">
        <v>1477</v>
      </c>
      <c r="F189" s="3" t="n">
        <v>710210</v>
      </c>
      <c r="G189" s="0" t="n">
        <v>37</v>
      </c>
      <c r="H189" s="0" t="n">
        <v>8209</v>
      </c>
      <c r="I189" s="12" t="n">
        <f aca="false">G189*H189</f>
        <v>303733</v>
      </c>
      <c r="J189" s="14" t="n">
        <f aca="false">(I189/$J$35*10000)+7000</f>
        <v>10037.33</v>
      </c>
      <c r="K189" s="12" t="n">
        <v>2015</v>
      </c>
    </row>
    <row r="190" customFormat="false" ht="15" hidden="false" customHeight="false" outlineLevel="0" collapsed="false">
      <c r="A190" s="5" t="n">
        <v>58</v>
      </c>
      <c r="B190" s="0" t="s">
        <v>1438</v>
      </c>
      <c r="C190" s="22" t="n">
        <v>26</v>
      </c>
      <c r="D190" s="0" t="s">
        <v>1635</v>
      </c>
      <c r="E190" s="0" t="s">
        <v>1477</v>
      </c>
      <c r="F190" s="3" t="n">
        <v>694840</v>
      </c>
      <c r="G190" s="0" t="n">
        <v>36</v>
      </c>
      <c r="H190" s="0" t="n">
        <v>8209</v>
      </c>
      <c r="I190" s="12" t="n">
        <f aca="false">G190*H190</f>
        <v>295524</v>
      </c>
      <c r="J190" s="14" t="n">
        <f aca="false">(I190/$J$35*10000)+7000</f>
        <v>9955.24</v>
      </c>
      <c r="K190" s="12" t="n">
        <v>2015</v>
      </c>
    </row>
    <row r="191" customFormat="false" ht="15" hidden="false" customHeight="false" outlineLevel="0" collapsed="false">
      <c r="A191" s="5" t="n">
        <v>58</v>
      </c>
      <c r="B191" s="0" t="s">
        <v>1438</v>
      </c>
      <c r="C191" s="22" t="n">
        <v>27</v>
      </c>
      <c r="D191" s="0" t="s">
        <v>1636</v>
      </c>
      <c r="E191" s="0" t="s">
        <v>1477</v>
      </c>
      <c r="F191" s="3" t="n">
        <v>674590</v>
      </c>
      <c r="G191" s="0" t="n">
        <v>36</v>
      </c>
      <c r="H191" s="0" t="n">
        <v>8209</v>
      </c>
      <c r="I191" s="12" t="n">
        <f aca="false">G191*H191</f>
        <v>295524</v>
      </c>
      <c r="J191" s="14" t="n">
        <f aca="false">(I191/$J$35*10000)+7000</f>
        <v>9955.24</v>
      </c>
      <c r="K191" s="12" t="n">
        <v>2015</v>
      </c>
    </row>
    <row r="192" customFormat="false" ht="15" hidden="false" customHeight="false" outlineLevel="0" collapsed="false">
      <c r="A192" s="5" t="n">
        <v>58</v>
      </c>
      <c r="B192" s="0" t="s">
        <v>1438</v>
      </c>
      <c r="C192" s="22" t="n">
        <v>29</v>
      </c>
      <c r="D192" s="0" t="s">
        <v>1637</v>
      </c>
      <c r="E192" s="0" t="s">
        <v>1477</v>
      </c>
      <c r="F192" s="3" t="n">
        <v>664430</v>
      </c>
      <c r="G192" s="0" t="n">
        <v>35</v>
      </c>
      <c r="H192" s="0" t="n">
        <v>8209</v>
      </c>
      <c r="I192" s="12" t="n">
        <f aca="false">G192*H192</f>
        <v>287315</v>
      </c>
      <c r="J192" s="14" t="n">
        <f aca="false">(I192/$J$35*10000)+7000</f>
        <v>9873.15</v>
      </c>
      <c r="K192" s="12" t="n">
        <v>2015</v>
      </c>
    </row>
    <row r="193" customFormat="false" ht="15" hidden="false" customHeight="false" outlineLevel="0" collapsed="false">
      <c r="A193" s="5" t="n">
        <v>58</v>
      </c>
      <c r="B193" s="0" t="s">
        <v>1438</v>
      </c>
      <c r="C193" s="22" t="n">
        <v>32</v>
      </c>
      <c r="D193" s="0" t="s">
        <v>1638</v>
      </c>
      <c r="E193" s="0" t="s">
        <v>1477</v>
      </c>
      <c r="F193" s="3" t="n">
        <v>638360</v>
      </c>
      <c r="G193" s="0" t="n">
        <v>35</v>
      </c>
      <c r="H193" s="0" t="n">
        <v>8209</v>
      </c>
      <c r="I193" s="12" t="n">
        <f aca="false">G193*H193</f>
        <v>287315</v>
      </c>
      <c r="J193" s="14" t="n">
        <f aca="false">(I193/$J$35*10000)+7000</f>
        <v>9873.15</v>
      </c>
      <c r="K193" s="12" t="n">
        <v>2015</v>
      </c>
    </row>
    <row r="194" customFormat="false" ht="15" hidden="false" customHeight="false" outlineLevel="0" collapsed="false">
      <c r="A194" s="5" t="n">
        <v>58</v>
      </c>
      <c r="B194" s="0" t="s">
        <v>1438</v>
      </c>
      <c r="C194" s="22" t="n">
        <v>48</v>
      </c>
      <c r="D194" s="0" t="s">
        <v>1639</v>
      </c>
      <c r="E194" s="0" t="s">
        <v>1477</v>
      </c>
      <c r="F194" s="3" t="n">
        <v>453290</v>
      </c>
      <c r="G194" s="0" t="n">
        <v>29</v>
      </c>
      <c r="H194" s="0" t="n">
        <v>8209</v>
      </c>
      <c r="I194" s="12" t="n">
        <f aca="false">G194*H194</f>
        <v>238061</v>
      </c>
      <c r="J194" s="14" t="n">
        <f aca="false">(I194/$J$35*10000)+7000</f>
        <v>9380.61</v>
      </c>
      <c r="K194" s="12" t="n">
        <v>2015</v>
      </c>
    </row>
    <row r="195" customFormat="false" ht="15" hidden="false" customHeight="false" outlineLevel="0" collapsed="false">
      <c r="A195" s="5" t="n">
        <v>58</v>
      </c>
      <c r="B195" s="0" t="s">
        <v>1438</v>
      </c>
      <c r="C195" s="22" t="n">
        <v>52</v>
      </c>
      <c r="D195" s="0" t="s">
        <v>1640</v>
      </c>
      <c r="E195" s="0" t="s">
        <v>1477</v>
      </c>
      <c r="F195" s="3" t="n">
        <v>433640</v>
      </c>
      <c r="G195" s="0" t="n">
        <v>28</v>
      </c>
      <c r="H195" s="0" t="n">
        <v>8209</v>
      </c>
      <c r="I195" s="12" t="n">
        <f aca="false">G195*H195</f>
        <v>229852</v>
      </c>
      <c r="J195" s="14" t="n">
        <f aca="false">(I195/$J$35*10000)+7000</f>
        <v>9298.52</v>
      </c>
      <c r="K195" s="12" t="n">
        <v>2015</v>
      </c>
    </row>
    <row r="196" customFormat="false" ht="15" hidden="false" customHeight="false" outlineLevel="0" collapsed="false">
      <c r="A196" s="5" t="n">
        <v>58</v>
      </c>
      <c r="B196" s="0" t="s">
        <v>1438</v>
      </c>
      <c r="C196" s="22" t="n">
        <v>53</v>
      </c>
      <c r="D196" s="0" t="s">
        <v>1641</v>
      </c>
      <c r="E196" s="0" t="s">
        <v>1477</v>
      </c>
      <c r="F196" s="3" t="n">
        <v>415700</v>
      </c>
      <c r="G196" s="0" t="n">
        <v>28</v>
      </c>
      <c r="H196" s="0" t="n">
        <v>8209</v>
      </c>
      <c r="I196" s="12" t="n">
        <f aca="false">G196*H196</f>
        <v>229852</v>
      </c>
      <c r="J196" s="14" t="n">
        <f aca="false">(I196/$J$35*10000)+7000</f>
        <v>9298.52</v>
      </c>
      <c r="K196" s="12" t="n">
        <v>2015</v>
      </c>
    </row>
    <row r="197" customFormat="false" ht="15" hidden="false" customHeight="false" outlineLevel="0" collapsed="false">
      <c r="A197" s="5" t="n">
        <v>58</v>
      </c>
      <c r="B197" s="0" t="s">
        <v>1438</v>
      </c>
      <c r="C197" s="22" t="n">
        <v>55</v>
      </c>
      <c r="D197" s="0" t="s">
        <v>1642</v>
      </c>
      <c r="E197" s="0" t="s">
        <v>1477</v>
      </c>
      <c r="F197" s="3" t="n">
        <v>412430</v>
      </c>
      <c r="G197" s="0" t="n">
        <v>28</v>
      </c>
      <c r="H197" s="0" t="n">
        <v>8209</v>
      </c>
      <c r="I197" s="12" t="n">
        <f aca="false">G197*H197</f>
        <v>229852</v>
      </c>
      <c r="J197" s="14" t="n">
        <f aca="false">(I197/$J$35*10000)+7000</f>
        <v>9298.52</v>
      </c>
      <c r="K197" s="12" t="n">
        <v>2015</v>
      </c>
    </row>
    <row r="198" customFormat="false" ht="15" hidden="false" customHeight="false" outlineLevel="0" collapsed="false">
      <c r="A198" s="5" t="n">
        <v>58</v>
      </c>
      <c r="B198" s="0" t="s">
        <v>1438</v>
      </c>
      <c r="C198" s="22" t="n">
        <v>56</v>
      </c>
      <c r="D198" s="0" t="s">
        <v>1643</v>
      </c>
      <c r="E198" s="0" t="s">
        <v>1477</v>
      </c>
      <c r="F198" s="3" t="n">
        <v>392290</v>
      </c>
      <c r="G198" s="0" t="n">
        <v>27</v>
      </c>
      <c r="H198" s="0" t="n">
        <v>8209</v>
      </c>
      <c r="I198" s="12" t="n">
        <f aca="false">G198*H198</f>
        <v>221643</v>
      </c>
      <c r="J198" s="14" t="n">
        <f aca="false">(I198/$J$35*10000)+7000</f>
        <v>9216.43</v>
      </c>
      <c r="K198" s="12" t="n">
        <v>2015</v>
      </c>
    </row>
    <row r="199" customFormat="false" ht="15" hidden="false" customHeight="false" outlineLevel="0" collapsed="false">
      <c r="A199" s="5" t="n">
        <v>58</v>
      </c>
      <c r="B199" s="0" t="s">
        <v>1438</v>
      </c>
      <c r="C199" s="22" t="n">
        <v>57</v>
      </c>
      <c r="D199" s="0" t="s">
        <v>1644</v>
      </c>
      <c r="E199" s="0" t="s">
        <v>1477</v>
      </c>
      <c r="F199" s="3" t="n">
        <v>391270</v>
      </c>
      <c r="G199" s="0" t="n">
        <v>27</v>
      </c>
      <c r="H199" s="0" t="n">
        <v>8209</v>
      </c>
      <c r="I199" s="12" t="n">
        <f aca="false">G199*H199</f>
        <v>221643</v>
      </c>
      <c r="J199" s="14" t="n">
        <f aca="false">(I199/$J$35*10000)+7000</f>
        <v>9216.43</v>
      </c>
      <c r="K199" s="12" t="n">
        <v>2015</v>
      </c>
    </row>
    <row r="200" customFormat="false" ht="15" hidden="false" customHeight="false" outlineLevel="0" collapsed="false">
      <c r="A200" s="5" t="n">
        <v>58</v>
      </c>
      <c r="B200" s="0" t="s">
        <v>1438</v>
      </c>
      <c r="C200" s="22" t="n">
        <v>60</v>
      </c>
      <c r="D200" s="0" t="s">
        <v>1645</v>
      </c>
      <c r="E200" s="0" t="s">
        <v>1477</v>
      </c>
      <c r="F200" s="3" t="n">
        <v>384610</v>
      </c>
      <c r="G200" s="0" t="n">
        <v>27</v>
      </c>
      <c r="H200" s="0" t="n">
        <v>8209</v>
      </c>
      <c r="I200" s="12" t="n">
        <f aca="false">G200*H200</f>
        <v>221643</v>
      </c>
      <c r="J200" s="14" t="n">
        <f aca="false">(I200/$J$35*10000)+7000</f>
        <v>9216.43</v>
      </c>
      <c r="K200" s="12" t="n">
        <v>2015</v>
      </c>
    </row>
    <row r="201" customFormat="false" ht="15" hidden="false" customHeight="false" outlineLevel="0" collapsed="false">
      <c r="A201" s="5" t="n">
        <v>58</v>
      </c>
      <c r="B201" s="0" t="s">
        <v>1438</v>
      </c>
      <c r="C201" s="22" t="n">
        <v>61</v>
      </c>
      <c r="D201" s="0" t="s">
        <v>1646</v>
      </c>
      <c r="E201" s="0" t="s">
        <v>1477</v>
      </c>
      <c r="F201" s="3" t="n">
        <v>383040</v>
      </c>
      <c r="G201" s="0" t="n">
        <v>27</v>
      </c>
      <c r="H201" s="0" t="n">
        <v>8209</v>
      </c>
      <c r="I201" s="12" t="n">
        <f aca="false">G201*H201</f>
        <v>221643</v>
      </c>
      <c r="J201" s="14" t="n">
        <f aca="false">(I201/$J$35*10000)+7000</f>
        <v>9216.43</v>
      </c>
      <c r="K201" s="12" t="n">
        <v>2015</v>
      </c>
    </row>
    <row r="202" customFormat="false" ht="15" hidden="false" customHeight="false" outlineLevel="0" collapsed="false">
      <c r="A202" s="5" t="n">
        <v>58</v>
      </c>
      <c r="B202" s="0" t="s">
        <v>1438</v>
      </c>
      <c r="C202" s="22" t="n">
        <v>65</v>
      </c>
      <c r="D202" s="0" t="s">
        <v>1647</v>
      </c>
      <c r="E202" s="0" t="s">
        <v>1477</v>
      </c>
      <c r="F202" s="3" t="n">
        <v>360850</v>
      </c>
      <c r="G202" s="0" t="n">
        <v>26</v>
      </c>
      <c r="H202" s="0" t="n">
        <v>8209</v>
      </c>
      <c r="I202" s="12" t="n">
        <f aca="false">G202*H202</f>
        <v>213434</v>
      </c>
      <c r="J202" s="14" t="n">
        <f aca="false">(I202/$J$35*10000)+7000</f>
        <v>9134.34</v>
      </c>
      <c r="K202" s="12" t="n">
        <v>2015</v>
      </c>
    </row>
    <row r="203" customFormat="false" ht="15" hidden="false" customHeight="false" outlineLevel="0" collapsed="false">
      <c r="A203" s="5" t="n">
        <v>58</v>
      </c>
      <c r="B203" s="0" t="s">
        <v>1438</v>
      </c>
      <c r="C203" s="22" t="n">
        <v>68</v>
      </c>
      <c r="D203" s="0" t="s">
        <v>1648</v>
      </c>
      <c r="E203" s="0" t="s">
        <v>1477</v>
      </c>
      <c r="F203" s="3" t="n">
        <v>354870</v>
      </c>
      <c r="G203" s="0" t="n">
        <v>26</v>
      </c>
      <c r="H203" s="0" t="n">
        <v>8209</v>
      </c>
      <c r="I203" s="12" t="n">
        <f aca="false">G203*H203</f>
        <v>213434</v>
      </c>
      <c r="J203" s="14" t="n">
        <f aca="false">(I203/$J$35*10000)+7000</f>
        <v>9134.34</v>
      </c>
      <c r="K203" s="12" t="n">
        <v>2015</v>
      </c>
    </row>
    <row r="204" customFormat="false" ht="15" hidden="false" customHeight="false" outlineLevel="0" collapsed="false">
      <c r="A204" s="5" t="n">
        <v>58</v>
      </c>
      <c r="B204" s="0" t="s">
        <v>1438</v>
      </c>
      <c r="C204" s="22" t="n">
        <v>69</v>
      </c>
      <c r="D204" s="0" t="s">
        <v>1649</v>
      </c>
      <c r="E204" s="0" t="s">
        <v>1477</v>
      </c>
      <c r="F204" s="3" t="n">
        <v>352800</v>
      </c>
      <c r="G204" s="0" t="n">
        <v>26</v>
      </c>
      <c r="H204" s="0" t="n">
        <v>8209</v>
      </c>
      <c r="I204" s="12" t="n">
        <f aca="false">G204*H204</f>
        <v>213434</v>
      </c>
      <c r="J204" s="14" t="n">
        <f aca="false">(I204/$J$35*10000)+7000</f>
        <v>9134.34</v>
      </c>
      <c r="K204" s="12" t="n">
        <v>2015</v>
      </c>
    </row>
    <row r="205" customFormat="false" ht="15" hidden="false" customHeight="false" outlineLevel="0" collapsed="false">
      <c r="A205" s="5" t="n">
        <v>58</v>
      </c>
      <c r="B205" s="0" t="s">
        <v>1438</v>
      </c>
      <c r="C205" s="22" t="n">
        <v>71</v>
      </c>
      <c r="D205" s="0" t="s">
        <v>1650</v>
      </c>
      <c r="E205" s="0" t="s">
        <v>1477</v>
      </c>
      <c r="F205" s="3" t="n">
        <v>336110</v>
      </c>
      <c r="G205" s="0" t="n">
        <v>25</v>
      </c>
      <c r="H205" s="0" t="n">
        <v>8209</v>
      </c>
      <c r="I205" s="12" t="n">
        <f aca="false">G205*H205</f>
        <v>205225</v>
      </c>
      <c r="J205" s="14" t="n">
        <f aca="false">(I205/$J$35*10000)+7000</f>
        <v>9052.25</v>
      </c>
      <c r="K205" s="12" t="n">
        <v>2015</v>
      </c>
    </row>
    <row r="206" customFormat="false" ht="15" hidden="false" customHeight="false" outlineLevel="0" collapsed="false">
      <c r="A206" s="5" t="n">
        <v>58</v>
      </c>
      <c r="B206" s="0" t="s">
        <v>1438</v>
      </c>
      <c r="C206" s="22" t="n">
        <v>80</v>
      </c>
      <c r="D206" s="0" t="s">
        <v>1651</v>
      </c>
      <c r="E206" s="0" t="s">
        <v>1477</v>
      </c>
      <c r="F206" s="3" t="n">
        <v>311170</v>
      </c>
      <c r="G206" s="0" t="n">
        <v>24</v>
      </c>
      <c r="H206" s="0" t="n">
        <v>8209</v>
      </c>
      <c r="I206" s="12" t="n">
        <f aca="false">G206*H206</f>
        <v>197016</v>
      </c>
      <c r="J206" s="14" t="n">
        <f aca="false">(I206/$J$35*10000)+7000</f>
        <v>8970.16</v>
      </c>
      <c r="K206" s="12" t="n">
        <v>2015</v>
      </c>
    </row>
    <row r="207" customFormat="false" ht="15" hidden="false" customHeight="false" outlineLevel="0" collapsed="false">
      <c r="A207" s="5" t="n">
        <v>58</v>
      </c>
      <c r="B207" s="0" t="s">
        <v>1438</v>
      </c>
      <c r="C207" s="22" t="n">
        <v>84</v>
      </c>
      <c r="D207" s="0" t="s">
        <v>1652</v>
      </c>
      <c r="E207" s="0" t="s">
        <v>1477</v>
      </c>
      <c r="F207" s="3" t="n">
        <v>299260</v>
      </c>
      <c r="G207" s="0" t="n">
        <v>23</v>
      </c>
      <c r="H207" s="0" t="n">
        <v>8209</v>
      </c>
      <c r="I207" s="12" t="n">
        <f aca="false">G207*H207</f>
        <v>188807</v>
      </c>
      <c r="J207" s="14" t="n">
        <f aca="false">(I207/$J$35*10000)+7000</f>
        <v>8888.07</v>
      </c>
      <c r="K207" s="12" t="n">
        <v>2015</v>
      </c>
    </row>
    <row r="208" customFormat="false" ht="15" hidden="false" customHeight="false" outlineLevel="0" collapsed="false">
      <c r="A208" s="5" t="n">
        <v>58</v>
      </c>
      <c r="B208" s="0" t="s">
        <v>1438</v>
      </c>
      <c r="C208" s="22" t="n">
        <v>85</v>
      </c>
      <c r="D208" s="0" t="s">
        <v>1653</v>
      </c>
      <c r="E208" s="0" t="s">
        <v>1477</v>
      </c>
      <c r="F208" s="3" t="n">
        <v>295810</v>
      </c>
      <c r="G208" s="0" t="n">
        <v>23</v>
      </c>
      <c r="H208" s="0" t="n">
        <v>8209</v>
      </c>
      <c r="I208" s="12" t="n">
        <f aca="false">G208*H208</f>
        <v>188807</v>
      </c>
      <c r="J208" s="14" t="n">
        <f aca="false">(I208/$J$35*10000)+7000</f>
        <v>8888.07</v>
      </c>
      <c r="K208" s="12" t="n">
        <v>2015</v>
      </c>
    </row>
    <row r="209" customFormat="false" ht="15" hidden="false" customHeight="false" outlineLevel="0" collapsed="false">
      <c r="A209" s="5" t="n">
        <v>58</v>
      </c>
      <c r="B209" s="0" t="s">
        <v>1438</v>
      </c>
      <c r="C209" s="22" t="n">
        <v>87</v>
      </c>
      <c r="D209" s="0" t="s">
        <v>1654</v>
      </c>
      <c r="E209" s="0" t="s">
        <v>1477</v>
      </c>
      <c r="F209" s="3" t="n">
        <v>287590</v>
      </c>
      <c r="G209" s="0" t="n">
        <v>23</v>
      </c>
      <c r="H209" s="0" t="n">
        <v>8209</v>
      </c>
      <c r="I209" s="12" t="n">
        <f aca="false">G209*H209</f>
        <v>188807</v>
      </c>
      <c r="J209" s="14" t="n">
        <f aca="false">(I209/$J$35*10000)+7000</f>
        <v>8888.07</v>
      </c>
      <c r="K209" s="12" t="n">
        <v>2015</v>
      </c>
    </row>
    <row r="210" customFormat="false" ht="15" hidden="false" customHeight="false" outlineLevel="0" collapsed="false">
      <c r="A210" s="5" t="n">
        <v>58</v>
      </c>
      <c r="B210" s="0" t="s">
        <v>1438</v>
      </c>
      <c r="C210" s="22" t="n">
        <v>89</v>
      </c>
      <c r="D210" s="0" t="s">
        <v>1655</v>
      </c>
      <c r="E210" s="0" t="s">
        <v>1477</v>
      </c>
      <c r="F210" s="3" t="n">
        <v>275240</v>
      </c>
      <c r="G210" s="0" t="n">
        <v>22</v>
      </c>
      <c r="H210" s="0" t="n">
        <v>8209</v>
      </c>
      <c r="I210" s="12" t="n">
        <f aca="false">G210*H210</f>
        <v>180598</v>
      </c>
      <c r="J210" s="14" t="n">
        <f aca="false">(I210/$J$35*10000)+7000</f>
        <v>8805.98</v>
      </c>
      <c r="K210" s="12" t="n">
        <v>2015</v>
      </c>
    </row>
    <row r="211" customFormat="false" ht="15" hidden="false" customHeight="false" outlineLevel="0" collapsed="false">
      <c r="A211" s="5" t="n">
        <v>58</v>
      </c>
      <c r="B211" s="0" t="s">
        <v>1438</v>
      </c>
      <c r="C211" s="22" t="n">
        <v>91</v>
      </c>
      <c r="D211" s="0" t="s">
        <v>1656</v>
      </c>
      <c r="E211" s="0" t="s">
        <v>1477</v>
      </c>
      <c r="F211" s="3" t="n">
        <v>272180</v>
      </c>
      <c r="G211" s="0" t="n">
        <v>22</v>
      </c>
      <c r="H211" s="0" t="n">
        <v>8209</v>
      </c>
      <c r="I211" s="12" t="n">
        <f aca="false">G211*H211</f>
        <v>180598</v>
      </c>
      <c r="J211" s="14" t="n">
        <f aca="false">(I211/$J$35*10000)+7000</f>
        <v>8805.98</v>
      </c>
      <c r="K211" s="12" t="n">
        <v>2015</v>
      </c>
    </row>
    <row r="212" customFormat="false" ht="15" hidden="false" customHeight="false" outlineLevel="0" collapsed="false">
      <c r="A212" s="5" t="n">
        <v>58</v>
      </c>
      <c r="B212" s="0" t="s">
        <v>1438</v>
      </c>
      <c r="C212" s="22" t="n">
        <v>98</v>
      </c>
      <c r="D212" s="0" t="s">
        <v>1657</v>
      </c>
      <c r="E212" s="0" t="s">
        <v>1477</v>
      </c>
      <c r="F212" s="3" t="n">
        <v>262820</v>
      </c>
      <c r="G212" s="0" t="n">
        <v>22</v>
      </c>
      <c r="H212" s="0" t="n">
        <v>8209</v>
      </c>
      <c r="I212" s="12" t="n">
        <f aca="false">G212*H212</f>
        <v>180598</v>
      </c>
      <c r="J212" s="14" t="n">
        <f aca="false">(I212/$J$35*10000)+7000</f>
        <v>8805.98</v>
      </c>
      <c r="K212" s="12" t="n">
        <v>2015</v>
      </c>
    </row>
    <row r="213" customFormat="false" ht="15" hidden="false" customHeight="false" outlineLevel="0" collapsed="false">
      <c r="A213" s="5" t="n">
        <v>58</v>
      </c>
      <c r="B213" s="0" t="s">
        <v>1438</v>
      </c>
      <c r="C213" s="22" t="n">
        <v>100</v>
      </c>
      <c r="D213" s="0" t="s">
        <v>1658</v>
      </c>
      <c r="E213" s="0" t="s">
        <v>1477</v>
      </c>
      <c r="F213" s="3" t="n">
        <v>262280</v>
      </c>
      <c r="G213" s="0" t="n">
        <v>22</v>
      </c>
      <c r="H213" s="0" t="n">
        <v>8209</v>
      </c>
      <c r="I213" s="12" t="n">
        <f aca="false">G213*H213</f>
        <v>180598</v>
      </c>
      <c r="J213" s="14" t="n">
        <f aca="false">(I213/$J$35*10000)+7000</f>
        <v>8805.98</v>
      </c>
      <c r="K213" s="12" t="n">
        <v>2015</v>
      </c>
    </row>
    <row r="214" customFormat="false" ht="15" hidden="false" customHeight="false" outlineLevel="0" collapsed="false">
      <c r="A214" s="5" t="n">
        <v>58</v>
      </c>
      <c r="B214" s="0" t="s">
        <v>1438</v>
      </c>
      <c r="C214" s="22" t="n">
        <v>101</v>
      </c>
      <c r="D214" s="0" t="s">
        <v>1659</v>
      </c>
      <c r="E214" s="0" t="s">
        <v>1477</v>
      </c>
      <c r="F214" s="3" t="n">
        <v>261780</v>
      </c>
      <c r="G214" s="0" t="n">
        <v>22</v>
      </c>
      <c r="H214" s="0" t="n">
        <v>8209</v>
      </c>
      <c r="I214" s="12" t="n">
        <f aca="false">G214*H214</f>
        <v>180598</v>
      </c>
      <c r="J214" s="14" t="n">
        <f aca="false">(I214/$J$35*10000)+7000</f>
        <v>8805.98</v>
      </c>
      <c r="K214" s="12" t="n">
        <v>2015</v>
      </c>
    </row>
    <row r="215" customFormat="false" ht="15" hidden="false" customHeight="false" outlineLevel="0" collapsed="false">
      <c r="A215" s="5" t="n">
        <v>58</v>
      </c>
      <c r="B215" s="0" t="s">
        <v>1438</v>
      </c>
      <c r="C215" s="22" t="n">
        <v>111</v>
      </c>
      <c r="D215" s="0" t="s">
        <v>1660</v>
      </c>
      <c r="E215" s="0" t="s">
        <v>1477</v>
      </c>
      <c r="F215" s="3" t="n">
        <v>231720</v>
      </c>
      <c r="G215" s="0" t="n">
        <v>21</v>
      </c>
      <c r="H215" s="0" t="n">
        <v>8209</v>
      </c>
      <c r="I215" s="12" t="n">
        <f aca="false">G215*H215</f>
        <v>172389</v>
      </c>
      <c r="J215" s="14" t="n">
        <f aca="false">(I215/$J$35*10000)+7000</f>
        <v>8723.89</v>
      </c>
      <c r="K215" s="12" t="n">
        <v>2015</v>
      </c>
    </row>
    <row r="216" customFormat="false" ht="15" hidden="false" customHeight="false" outlineLevel="0" collapsed="false">
      <c r="A216" s="5" t="n">
        <v>58</v>
      </c>
      <c r="B216" s="0" t="s">
        <v>1438</v>
      </c>
      <c r="C216" s="22" t="n">
        <v>113</v>
      </c>
      <c r="D216" s="0" t="s">
        <v>1661</v>
      </c>
      <c r="E216" s="0" t="s">
        <v>1477</v>
      </c>
      <c r="F216" s="3" t="n">
        <v>229550</v>
      </c>
      <c r="G216" s="0" t="n">
        <v>20</v>
      </c>
      <c r="H216" s="0" t="n">
        <v>8209</v>
      </c>
      <c r="I216" s="12" t="n">
        <f aca="false">G216*H216</f>
        <v>164180</v>
      </c>
      <c r="J216" s="14" t="n">
        <f aca="false">(I216/$J$35*10000)+7000</f>
        <v>8641.8</v>
      </c>
      <c r="K216" s="12" t="n">
        <v>2015</v>
      </c>
    </row>
    <row r="217" customFormat="false" ht="15" hidden="false" customHeight="false" outlineLevel="0" collapsed="false">
      <c r="A217" s="5" t="n">
        <v>58</v>
      </c>
      <c r="B217" s="0" t="s">
        <v>1438</v>
      </c>
      <c r="C217" s="22" t="n">
        <v>115</v>
      </c>
      <c r="D217" s="0" t="s">
        <v>1662</v>
      </c>
      <c r="E217" s="0" t="s">
        <v>1477</v>
      </c>
      <c r="F217" s="3" t="n">
        <v>228710</v>
      </c>
      <c r="G217" s="0" t="n">
        <v>20</v>
      </c>
      <c r="H217" s="0" t="n">
        <v>8209</v>
      </c>
      <c r="I217" s="12" t="n">
        <f aca="false">G217*H217</f>
        <v>164180</v>
      </c>
      <c r="J217" s="14" t="n">
        <f aca="false">(I217/$J$35*10000)+7000</f>
        <v>8641.8</v>
      </c>
      <c r="K217" s="12" t="n">
        <v>2015</v>
      </c>
    </row>
    <row r="218" customFormat="false" ht="15" hidden="false" customHeight="false" outlineLevel="0" collapsed="false">
      <c r="A218" s="5" t="n">
        <v>58</v>
      </c>
      <c r="B218" s="0" t="s">
        <v>1438</v>
      </c>
      <c r="C218" s="22" t="n">
        <v>116</v>
      </c>
      <c r="D218" s="0" t="s">
        <v>1663</v>
      </c>
      <c r="E218" s="0" t="s">
        <v>1477</v>
      </c>
      <c r="F218" s="3" t="n">
        <v>228250</v>
      </c>
      <c r="G218" s="0" t="n">
        <v>20</v>
      </c>
      <c r="H218" s="0" t="n">
        <v>8209</v>
      </c>
      <c r="I218" s="12" t="n">
        <f aca="false">G218*H218</f>
        <v>164180</v>
      </c>
      <c r="J218" s="14" t="n">
        <f aca="false">(I218/$J$35*10000)+7000</f>
        <v>8641.8</v>
      </c>
      <c r="K218" s="12" t="n">
        <v>2015</v>
      </c>
    </row>
    <row r="219" customFormat="false" ht="15" hidden="false" customHeight="false" outlineLevel="0" collapsed="false">
      <c r="A219" s="5" t="n">
        <v>58</v>
      </c>
      <c r="B219" s="0" t="s">
        <v>1438</v>
      </c>
      <c r="C219" s="22" t="n">
        <v>121</v>
      </c>
      <c r="D219" s="0" t="s">
        <v>1664</v>
      </c>
      <c r="E219" s="0" t="s">
        <v>1477</v>
      </c>
      <c r="F219" s="3" t="n">
        <v>223410</v>
      </c>
      <c r="G219" s="0" t="n">
        <v>20</v>
      </c>
      <c r="H219" s="0" t="n">
        <v>8209</v>
      </c>
      <c r="I219" s="12" t="n">
        <f aca="false">G219*H219</f>
        <v>164180</v>
      </c>
      <c r="J219" s="14" t="n">
        <f aca="false">(I219/$J$35*10000)+7000</f>
        <v>8641.8</v>
      </c>
      <c r="K219" s="12" t="n">
        <v>2015</v>
      </c>
    </row>
    <row r="220" customFormat="false" ht="15" hidden="false" customHeight="false" outlineLevel="0" collapsed="false">
      <c r="A220" s="5" t="n">
        <v>58</v>
      </c>
      <c r="B220" s="0" t="s">
        <v>1438</v>
      </c>
      <c r="C220" s="22" t="n">
        <v>122</v>
      </c>
      <c r="D220" s="0" t="s">
        <v>1665</v>
      </c>
      <c r="E220" s="0" t="s">
        <v>1477</v>
      </c>
      <c r="F220" s="3" t="n">
        <v>223400</v>
      </c>
      <c r="G220" s="0" t="n">
        <v>20</v>
      </c>
      <c r="H220" s="0" t="n">
        <v>8209</v>
      </c>
      <c r="I220" s="12" t="n">
        <f aca="false">G220*H220</f>
        <v>164180</v>
      </c>
      <c r="J220" s="14" t="n">
        <f aca="false">(I220/$J$35*10000)+7000</f>
        <v>8641.8</v>
      </c>
      <c r="K220" s="12" t="n">
        <v>2015</v>
      </c>
    </row>
    <row r="221" customFormat="false" ht="15" hidden="false" customHeight="false" outlineLevel="0" collapsed="false">
      <c r="A221" s="5" t="n">
        <v>58</v>
      </c>
      <c r="B221" s="0" t="s">
        <v>1438</v>
      </c>
      <c r="C221" s="22" t="n">
        <v>125</v>
      </c>
      <c r="D221" s="0" t="s">
        <v>1666</v>
      </c>
      <c r="E221" s="0" t="s">
        <v>1477</v>
      </c>
      <c r="F221" s="3" t="n">
        <v>221600</v>
      </c>
      <c r="G221" s="0" t="n">
        <v>20</v>
      </c>
      <c r="H221" s="0" t="n">
        <v>8209</v>
      </c>
      <c r="I221" s="12" t="n">
        <f aca="false">G221*H221</f>
        <v>164180</v>
      </c>
      <c r="J221" s="14" t="n">
        <f aca="false">(I221/$J$35*10000)+7000</f>
        <v>8641.8</v>
      </c>
      <c r="K221" s="12" t="n">
        <v>2015</v>
      </c>
    </row>
    <row r="222" customFormat="false" ht="15" hidden="false" customHeight="false" outlineLevel="0" collapsed="false">
      <c r="A222" s="5" t="n">
        <v>58</v>
      </c>
      <c r="B222" s="0" t="s">
        <v>1438</v>
      </c>
      <c r="C222" s="22" t="n">
        <v>126</v>
      </c>
      <c r="D222" s="0" t="s">
        <v>1667</v>
      </c>
      <c r="E222" s="0" t="s">
        <v>1477</v>
      </c>
      <c r="F222" s="3" t="n">
        <v>220070</v>
      </c>
      <c r="G222" s="0" t="n">
        <v>20</v>
      </c>
      <c r="H222" s="0" t="n">
        <v>8209</v>
      </c>
      <c r="I222" s="12" t="n">
        <f aca="false">G222*H222</f>
        <v>164180</v>
      </c>
      <c r="J222" s="14" t="n">
        <f aca="false">(I222/$J$35*10000)+7000</f>
        <v>8641.8</v>
      </c>
      <c r="K222" s="12" t="n">
        <v>2015</v>
      </c>
    </row>
    <row r="223" customFormat="false" ht="15" hidden="false" customHeight="false" outlineLevel="0" collapsed="false">
      <c r="A223" s="5" t="n">
        <v>58</v>
      </c>
      <c r="B223" s="0" t="s">
        <v>1438</v>
      </c>
      <c r="C223" s="22" t="n">
        <v>128</v>
      </c>
      <c r="D223" s="0" t="s">
        <v>1668</v>
      </c>
      <c r="E223" s="0" t="s">
        <v>1477</v>
      </c>
      <c r="F223" s="3" t="n">
        <v>217660</v>
      </c>
      <c r="G223" s="0" t="n">
        <v>20</v>
      </c>
      <c r="H223" s="0" t="n">
        <v>8209</v>
      </c>
      <c r="I223" s="12" t="n">
        <f aca="false">G223*H223</f>
        <v>164180</v>
      </c>
      <c r="J223" s="14" t="n">
        <f aca="false">(I223/$J$35*10000)+7000</f>
        <v>8641.8</v>
      </c>
      <c r="K223" s="12" t="n">
        <v>2015</v>
      </c>
    </row>
    <row r="224" customFormat="false" ht="15" hidden="false" customHeight="false" outlineLevel="0" collapsed="false">
      <c r="A224" s="5" t="n">
        <v>58</v>
      </c>
      <c r="B224" s="0" t="s">
        <v>1438</v>
      </c>
      <c r="C224" s="22" t="n">
        <v>129</v>
      </c>
      <c r="D224" s="0" t="s">
        <v>1669</v>
      </c>
      <c r="E224" s="0" t="s">
        <v>1477</v>
      </c>
      <c r="F224" s="3" t="n">
        <v>215820</v>
      </c>
      <c r="G224" s="0" t="n">
        <v>20</v>
      </c>
      <c r="H224" s="0" t="n">
        <v>8209</v>
      </c>
      <c r="I224" s="12" t="n">
        <f aca="false">G224*H224</f>
        <v>164180</v>
      </c>
      <c r="J224" s="14" t="n">
        <f aca="false">(I224/$J$35*10000)+7000</f>
        <v>8641.8</v>
      </c>
      <c r="K224" s="12" t="n">
        <v>2015</v>
      </c>
    </row>
    <row r="225" customFormat="false" ht="15" hidden="false" customHeight="false" outlineLevel="0" collapsed="false">
      <c r="A225" s="5" t="n">
        <v>58</v>
      </c>
      <c r="B225" s="0" t="s">
        <v>1438</v>
      </c>
      <c r="C225" s="22" t="n">
        <v>140</v>
      </c>
      <c r="D225" s="0" t="s">
        <v>1670</v>
      </c>
      <c r="E225" s="0" t="s">
        <v>1477</v>
      </c>
      <c r="F225" s="3" t="n">
        <v>195090</v>
      </c>
      <c r="G225" s="0" t="n">
        <v>19</v>
      </c>
      <c r="H225" s="0" t="n">
        <v>8209</v>
      </c>
      <c r="I225" s="12" t="n">
        <f aca="false">G225*H225</f>
        <v>155971</v>
      </c>
      <c r="J225" s="14" t="n">
        <f aca="false">(I225/$J$35*10000)+7000</f>
        <v>8559.71</v>
      </c>
      <c r="K225" s="12" t="n">
        <v>2015</v>
      </c>
    </row>
    <row r="226" customFormat="false" ht="15" hidden="false" customHeight="false" outlineLevel="0" collapsed="false">
      <c r="A226" s="5" t="n">
        <v>58</v>
      </c>
      <c r="B226" s="0" t="s">
        <v>1438</v>
      </c>
      <c r="C226" s="22" t="n">
        <v>146</v>
      </c>
      <c r="D226" s="0" t="s">
        <v>1671</v>
      </c>
      <c r="E226" s="0" t="s">
        <v>1477</v>
      </c>
      <c r="F226" s="3" t="n">
        <v>189040</v>
      </c>
      <c r="G226" s="0" t="n">
        <v>18</v>
      </c>
      <c r="H226" s="0" t="n">
        <v>8209</v>
      </c>
      <c r="I226" s="12" t="n">
        <f aca="false">G226*H226</f>
        <v>147762</v>
      </c>
      <c r="J226" s="14" t="n">
        <f aca="false">(I226/$J$35*10000)+7000</f>
        <v>8477.62</v>
      </c>
      <c r="K226" s="12" t="n">
        <v>2015</v>
      </c>
    </row>
    <row r="227" customFormat="false" ht="15" hidden="false" customHeight="false" outlineLevel="0" collapsed="false">
      <c r="A227" s="5" t="n">
        <v>58</v>
      </c>
      <c r="B227" s="0" t="s">
        <v>1438</v>
      </c>
      <c r="C227" s="22" t="n">
        <v>147</v>
      </c>
      <c r="D227" s="0" t="s">
        <v>1672</v>
      </c>
      <c r="E227" s="0" t="s">
        <v>1477</v>
      </c>
      <c r="F227" s="3" t="n">
        <v>188650</v>
      </c>
      <c r="G227" s="0" t="n">
        <v>18</v>
      </c>
      <c r="H227" s="0" t="n">
        <v>8209</v>
      </c>
      <c r="I227" s="12" t="n">
        <f aca="false">G227*H227</f>
        <v>147762</v>
      </c>
      <c r="J227" s="14" t="n">
        <f aca="false">(I227/$J$35*10000)+7000</f>
        <v>8477.62</v>
      </c>
      <c r="K227" s="12" t="n">
        <v>2015</v>
      </c>
    </row>
    <row r="228" customFormat="false" ht="15" hidden="false" customHeight="false" outlineLevel="0" collapsed="false">
      <c r="A228" s="5" t="n">
        <v>58</v>
      </c>
      <c r="B228" s="0" t="s">
        <v>1438</v>
      </c>
      <c r="C228" s="22" t="n">
        <v>156</v>
      </c>
      <c r="D228" s="0" t="s">
        <v>1673</v>
      </c>
      <c r="E228" s="0" t="s">
        <v>1477</v>
      </c>
      <c r="F228" s="3" t="n">
        <v>176410</v>
      </c>
      <c r="G228" s="0" t="n">
        <v>18</v>
      </c>
      <c r="H228" s="0" t="n">
        <v>8209</v>
      </c>
      <c r="I228" s="12" t="n">
        <f aca="false">G228*H228</f>
        <v>147762</v>
      </c>
      <c r="J228" s="14" t="n">
        <f aca="false">(I228/$J$35*10000)+7000</f>
        <v>8477.62</v>
      </c>
      <c r="K228" s="12" t="n">
        <v>2015</v>
      </c>
    </row>
    <row r="229" customFormat="false" ht="15" hidden="false" customHeight="false" outlineLevel="0" collapsed="false">
      <c r="A229" s="5" t="n">
        <v>58</v>
      </c>
      <c r="B229" s="0" t="s">
        <v>1438</v>
      </c>
      <c r="C229" s="22" t="n">
        <v>162</v>
      </c>
      <c r="D229" s="0" t="s">
        <v>1674</v>
      </c>
      <c r="E229" s="0" t="s">
        <v>1477</v>
      </c>
      <c r="F229" s="3" t="n">
        <v>167900</v>
      </c>
      <c r="G229" s="0" t="n">
        <v>17</v>
      </c>
      <c r="H229" s="0" t="n">
        <v>8209</v>
      </c>
      <c r="I229" s="12" t="n">
        <f aca="false">G229*H229</f>
        <v>139553</v>
      </c>
      <c r="J229" s="14" t="n">
        <f aca="false">(I229/$J$35*10000)+7000</f>
        <v>8395.53</v>
      </c>
      <c r="K229" s="12" t="n">
        <v>2015</v>
      </c>
    </row>
    <row r="230" customFormat="false" ht="15" hidden="false" customHeight="false" outlineLevel="0" collapsed="false">
      <c r="A230" s="5" t="n">
        <v>58</v>
      </c>
      <c r="B230" s="0" t="s">
        <v>1438</v>
      </c>
      <c r="C230" s="22" t="n">
        <v>163</v>
      </c>
      <c r="D230" s="0" t="s">
        <v>1675</v>
      </c>
      <c r="E230" s="0" t="s">
        <v>1477</v>
      </c>
      <c r="F230" s="3" t="n">
        <v>165850</v>
      </c>
      <c r="G230" s="0" t="n">
        <v>17</v>
      </c>
      <c r="H230" s="0" t="n">
        <v>8209</v>
      </c>
      <c r="I230" s="12" t="n">
        <f aca="false">G230*H230</f>
        <v>139553</v>
      </c>
      <c r="J230" s="14" t="n">
        <f aca="false">(I230/$J$35*10000)+7000</f>
        <v>8395.53</v>
      </c>
      <c r="K230" s="12" t="n">
        <v>2015</v>
      </c>
    </row>
    <row r="231" customFormat="false" ht="15" hidden="false" customHeight="false" outlineLevel="0" collapsed="false">
      <c r="A231" s="5" t="n">
        <v>58</v>
      </c>
      <c r="B231" s="0" t="s">
        <v>1438</v>
      </c>
      <c r="C231" s="22" t="n">
        <v>169</v>
      </c>
      <c r="D231" s="0" t="s">
        <v>1676</v>
      </c>
      <c r="E231" s="0" t="s">
        <v>1477</v>
      </c>
      <c r="F231" s="3" t="n">
        <v>158020</v>
      </c>
      <c r="G231" s="0" t="n">
        <v>17</v>
      </c>
      <c r="H231" s="0" t="n">
        <v>8209</v>
      </c>
      <c r="I231" s="12" t="n">
        <f aca="false">G231*H231</f>
        <v>139553</v>
      </c>
      <c r="J231" s="14" t="n">
        <f aca="false">(I231/$J$35*10000)+7000</f>
        <v>8395.53</v>
      </c>
      <c r="K231" s="12" t="n">
        <v>2015</v>
      </c>
    </row>
    <row r="232" customFormat="false" ht="15" hidden="false" customHeight="false" outlineLevel="0" collapsed="false">
      <c r="A232" s="5" t="n">
        <v>58</v>
      </c>
      <c r="B232" s="0" t="s">
        <v>1438</v>
      </c>
      <c r="C232" s="22" t="n">
        <v>171</v>
      </c>
      <c r="D232" s="0" t="s">
        <v>1677</v>
      </c>
      <c r="E232" s="0" t="s">
        <v>1477</v>
      </c>
      <c r="F232" s="3" t="n">
        <v>156390</v>
      </c>
      <c r="G232" s="0" t="n">
        <v>17</v>
      </c>
      <c r="H232" s="0" t="n">
        <v>8209</v>
      </c>
      <c r="I232" s="12" t="n">
        <f aca="false">G232*H232</f>
        <v>139553</v>
      </c>
      <c r="J232" s="14" t="n">
        <f aca="false">(I232/$J$35*10000)+7000</f>
        <v>8395.53</v>
      </c>
      <c r="K232" s="12" t="n">
        <v>2015</v>
      </c>
    </row>
    <row r="233" customFormat="false" ht="15" hidden="false" customHeight="false" outlineLevel="0" collapsed="false">
      <c r="A233" s="5" t="n">
        <v>58</v>
      </c>
      <c r="B233" s="0" t="s">
        <v>1438</v>
      </c>
      <c r="C233" s="22" t="n">
        <v>173</v>
      </c>
      <c r="D233" s="0" t="s">
        <v>1678</v>
      </c>
      <c r="E233" s="0" t="s">
        <v>1477</v>
      </c>
      <c r="F233" s="3" t="n">
        <v>155750</v>
      </c>
      <c r="G233" s="0" t="n">
        <v>17</v>
      </c>
      <c r="H233" s="0" t="n">
        <v>8209</v>
      </c>
      <c r="I233" s="12" t="n">
        <f aca="false">G233*H233</f>
        <v>139553</v>
      </c>
      <c r="J233" s="14" t="n">
        <f aca="false">(I233/$J$35*10000)+7000</f>
        <v>8395.53</v>
      </c>
      <c r="K233" s="12" t="n">
        <v>2015</v>
      </c>
    </row>
    <row r="234" customFormat="false" ht="15" hidden="false" customHeight="false" outlineLevel="0" collapsed="false">
      <c r="A234" s="5" t="n">
        <v>58</v>
      </c>
      <c r="B234" s="0" t="s">
        <v>1438</v>
      </c>
      <c r="C234" s="22" t="n">
        <v>175</v>
      </c>
      <c r="D234" s="0" t="s">
        <v>1679</v>
      </c>
      <c r="E234" s="0" t="s">
        <v>1477</v>
      </c>
      <c r="F234" s="3" t="n">
        <v>154840</v>
      </c>
      <c r="G234" s="0" t="n">
        <v>17</v>
      </c>
      <c r="H234" s="0" t="n">
        <v>8209</v>
      </c>
      <c r="I234" s="12" t="n">
        <f aca="false">G234*H234</f>
        <v>139553</v>
      </c>
      <c r="J234" s="14" t="n">
        <f aca="false">(I234/$J$35*10000)+7000</f>
        <v>8395.53</v>
      </c>
      <c r="K234" s="12" t="n">
        <v>2015</v>
      </c>
    </row>
    <row r="235" customFormat="false" ht="15" hidden="false" customHeight="false" outlineLevel="0" collapsed="false">
      <c r="A235" s="5" t="n">
        <v>58</v>
      </c>
      <c r="B235" s="0" t="s">
        <v>1438</v>
      </c>
      <c r="C235" s="22" t="n">
        <v>187</v>
      </c>
      <c r="D235" s="0" t="s">
        <v>1680</v>
      </c>
      <c r="E235" s="0" t="s">
        <v>1477</v>
      </c>
      <c r="F235" s="3" t="n">
        <v>142520</v>
      </c>
      <c r="G235" s="0" t="n">
        <v>16</v>
      </c>
      <c r="H235" s="0" t="n">
        <v>8209</v>
      </c>
      <c r="I235" s="12" t="n">
        <f aca="false">G235*H235</f>
        <v>131344</v>
      </c>
      <c r="J235" s="14" t="n">
        <f aca="false">(I235/$J$35*10000)+7000</f>
        <v>8313.44</v>
      </c>
      <c r="K235" s="12" t="n">
        <v>2015</v>
      </c>
    </row>
    <row r="236" customFormat="false" ht="15" hidden="false" customHeight="false" outlineLevel="0" collapsed="false">
      <c r="A236" s="5" t="n">
        <v>58</v>
      </c>
      <c r="B236" s="0" t="s">
        <v>1438</v>
      </c>
      <c r="C236" s="22" t="n">
        <v>190</v>
      </c>
      <c r="D236" s="0" t="s">
        <v>1681</v>
      </c>
      <c r="E236" s="0" t="s">
        <v>1477</v>
      </c>
      <c r="F236" s="3" t="n">
        <v>139780</v>
      </c>
      <c r="G236" s="0" t="n">
        <v>16</v>
      </c>
      <c r="H236" s="0" t="n">
        <v>8209</v>
      </c>
      <c r="I236" s="12" t="n">
        <f aca="false">G236*H236</f>
        <v>131344</v>
      </c>
      <c r="J236" s="14" t="n">
        <f aca="false">(I236/$J$35*10000)+7000</f>
        <v>8313.44</v>
      </c>
      <c r="K236" s="12" t="n">
        <v>2015</v>
      </c>
    </row>
    <row r="237" customFormat="false" ht="15" hidden="false" customHeight="false" outlineLevel="0" collapsed="false">
      <c r="A237" s="5" t="n">
        <v>58</v>
      </c>
      <c r="B237" s="0" t="s">
        <v>1438</v>
      </c>
      <c r="C237" s="22" t="n">
        <v>191</v>
      </c>
      <c r="D237" s="0" t="s">
        <v>1682</v>
      </c>
      <c r="E237" s="0" t="s">
        <v>1477</v>
      </c>
      <c r="F237" s="3" t="n">
        <v>138800</v>
      </c>
      <c r="G237" s="0" t="n">
        <v>16</v>
      </c>
      <c r="H237" s="0" t="n">
        <v>8209</v>
      </c>
      <c r="I237" s="12" t="n">
        <f aca="false">G237*H237</f>
        <v>131344</v>
      </c>
      <c r="J237" s="14" t="n">
        <f aca="false">(I237/$J$35*10000)+7000</f>
        <v>8313.44</v>
      </c>
      <c r="K237" s="12" t="n">
        <v>2015</v>
      </c>
    </row>
    <row r="238" customFormat="false" ht="15" hidden="false" customHeight="false" outlineLevel="0" collapsed="false">
      <c r="A238" s="5" t="n">
        <v>58</v>
      </c>
      <c r="B238" s="0" t="s">
        <v>1438</v>
      </c>
      <c r="C238" s="22" t="n">
        <v>196</v>
      </c>
      <c r="D238" s="0" t="s">
        <v>1683</v>
      </c>
      <c r="E238" s="0" t="s">
        <v>1477</v>
      </c>
      <c r="F238" s="3" t="n">
        <v>134390</v>
      </c>
      <c r="G238" s="0" t="n">
        <v>15</v>
      </c>
      <c r="H238" s="0" t="n">
        <v>8209</v>
      </c>
      <c r="I238" s="12" t="n">
        <f aca="false">G238*H238</f>
        <v>123135</v>
      </c>
      <c r="J238" s="14" t="n">
        <f aca="false">(I238/$J$35*10000)+7000</f>
        <v>8231.35</v>
      </c>
      <c r="K238" s="12" t="n">
        <v>2015</v>
      </c>
    </row>
    <row r="239" customFormat="false" ht="15" hidden="false" customHeight="false" outlineLevel="0" collapsed="false">
      <c r="A239" s="5" t="n">
        <v>58</v>
      </c>
      <c r="B239" s="0" t="s">
        <v>1438</v>
      </c>
      <c r="C239" s="22" t="n">
        <v>197</v>
      </c>
      <c r="D239" s="0" t="s">
        <v>1684</v>
      </c>
      <c r="E239" s="0" t="s">
        <v>1477</v>
      </c>
      <c r="F239" s="3" t="n">
        <v>134280</v>
      </c>
      <c r="G239" s="0" t="n">
        <v>15</v>
      </c>
      <c r="H239" s="0" t="n">
        <v>8209</v>
      </c>
      <c r="I239" s="12" t="n">
        <f aca="false">G239*H239</f>
        <v>123135</v>
      </c>
      <c r="J239" s="14" t="n">
        <f aca="false">(I239/$J$35*10000)+7000</f>
        <v>8231.35</v>
      </c>
      <c r="K239" s="12" t="n">
        <v>2015</v>
      </c>
    </row>
    <row r="240" customFormat="false" ht="15" hidden="false" customHeight="false" outlineLevel="0" collapsed="false">
      <c r="A240" s="5" t="n">
        <v>58</v>
      </c>
      <c r="B240" s="0" t="s">
        <v>1438</v>
      </c>
      <c r="C240" s="22" t="n">
        <v>203</v>
      </c>
      <c r="D240" s="0" t="s">
        <v>1685</v>
      </c>
      <c r="E240" s="0" t="s">
        <v>1477</v>
      </c>
      <c r="F240" s="3" t="n">
        <v>127010</v>
      </c>
      <c r="G240" s="0" t="n">
        <v>15</v>
      </c>
      <c r="H240" s="0" t="n">
        <v>8209</v>
      </c>
      <c r="I240" s="12" t="n">
        <f aca="false">G240*H240</f>
        <v>123135</v>
      </c>
      <c r="J240" s="14" t="n">
        <f aca="false">(I240/$J$35*10000)+7000</f>
        <v>8231.35</v>
      </c>
      <c r="K240" s="12" t="n">
        <v>2015</v>
      </c>
    </row>
    <row r="241" customFormat="false" ht="15" hidden="false" customHeight="false" outlineLevel="0" collapsed="false">
      <c r="A241" s="5" t="n">
        <v>58</v>
      </c>
      <c r="B241" s="0" t="s">
        <v>1438</v>
      </c>
      <c r="C241" s="22" t="n">
        <v>204</v>
      </c>
      <c r="D241" s="0" t="s">
        <v>1686</v>
      </c>
      <c r="E241" s="0" t="s">
        <v>1477</v>
      </c>
      <c r="F241" s="3" t="n">
        <v>126570</v>
      </c>
      <c r="G241" s="0" t="n">
        <v>15</v>
      </c>
      <c r="H241" s="0" t="n">
        <v>8209</v>
      </c>
      <c r="I241" s="12" t="n">
        <f aca="false">G241*H241</f>
        <v>123135</v>
      </c>
      <c r="J241" s="14" t="n">
        <f aca="false">(I241/$J$35*10000)+7000</f>
        <v>8231.35</v>
      </c>
      <c r="K241" s="12" t="n">
        <v>2015</v>
      </c>
    </row>
    <row r="242" customFormat="false" ht="15" hidden="false" customHeight="false" outlineLevel="0" collapsed="false">
      <c r="A242" s="5" t="n">
        <v>58</v>
      </c>
      <c r="B242" s="0" t="s">
        <v>1438</v>
      </c>
      <c r="C242" s="22" t="n">
        <v>206</v>
      </c>
      <c r="D242" s="0" t="s">
        <v>1687</v>
      </c>
      <c r="E242" s="0" t="s">
        <v>1477</v>
      </c>
      <c r="F242" s="3" t="n">
        <v>124860</v>
      </c>
      <c r="G242" s="0" t="n">
        <v>15</v>
      </c>
      <c r="H242" s="0" t="n">
        <v>8209</v>
      </c>
      <c r="I242" s="12" t="n">
        <f aca="false">G242*H242</f>
        <v>123135</v>
      </c>
      <c r="J242" s="14" t="n">
        <f aca="false">(I242/$J$35*10000)+7000</f>
        <v>8231.35</v>
      </c>
      <c r="K242" s="12" t="n">
        <v>2015</v>
      </c>
    </row>
    <row r="243" customFormat="false" ht="15" hidden="false" customHeight="false" outlineLevel="0" collapsed="false">
      <c r="A243" s="5" t="n">
        <v>58</v>
      </c>
      <c r="B243" s="0" t="s">
        <v>1438</v>
      </c>
      <c r="C243" s="22" t="n">
        <v>213</v>
      </c>
      <c r="D243" s="0" t="s">
        <v>1688</v>
      </c>
      <c r="E243" s="0" t="s">
        <v>1477</v>
      </c>
      <c r="F243" s="3" t="n">
        <v>121950</v>
      </c>
      <c r="G243" s="0" t="n">
        <v>15</v>
      </c>
      <c r="H243" s="0" t="n">
        <v>8209</v>
      </c>
      <c r="I243" s="12" t="n">
        <f aca="false">G243*H243</f>
        <v>123135</v>
      </c>
      <c r="J243" s="14" t="n">
        <f aca="false">(I243/$J$35*10000)+7000</f>
        <v>8231.35</v>
      </c>
      <c r="K243" s="12" t="n">
        <v>2015</v>
      </c>
    </row>
    <row r="244" customFormat="false" ht="15" hidden="false" customHeight="false" outlineLevel="0" collapsed="false">
      <c r="A244" s="5" t="n">
        <v>58</v>
      </c>
      <c r="B244" s="0" t="s">
        <v>1438</v>
      </c>
      <c r="C244" s="22" t="n">
        <v>216</v>
      </c>
      <c r="D244" s="0" t="s">
        <v>1689</v>
      </c>
      <c r="E244" s="0" t="s">
        <v>1477</v>
      </c>
      <c r="F244" s="3" t="n">
        <v>120400</v>
      </c>
      <c r="G244" s="0" t="n">
        <v>15</v>
      </c>
      <c r="H244" s="0" t="n">
        <v>8209</v>
      </c>
      <c r="I244" s="12" t="n">
        <f aca="false">G244*H244</f>
        <v>123135</v>
      </c>
      <c r="J244" s="14" t="n">
        <f aca="false">(I244/$J$35*10000)+7000</f>
        <v>8231.35</v>
      </c>
      <c r="K244" s="12" t="n">
        <v>2015</v>
      </c>
    </row>
    <row r="245" customFormat="false" ht="15" hidden="false" customHeight="false" outlineLevel="0" collapsed="false">
      <c r="A245" s="5" t="n">
        <v>58</v>
      </c>
      <c r="B245" s="0" t="s">
        <v>1438</v>
      </c>
      <c r="C245" s="22" t="n">
        <v>221</v>
      </c>
      <c r="D245" s="0" t="s">
        <v>1690</v>
      </c>
      <c r="E245" s="0" t="s">
        <v>1477</v>
      </c>
      <c r="F245" s="3" t="n">
        <v>118830</v>
      </c>
      <c r="G245" s="0" t="n">
        <v>14</v>
      </c>
      <c r="H245" s="0" t="n">
        <v>8209</v>
      </c>
      <c r="I245" s="12" t="n">
        <f aca="false">G245*H245</f>
        <v>114926</v>
      </c>
      <c r="J245" s="14" t="n">
        <f aca="false">(I245/$J$35*10000)+7000</f>
        <v>8149.26</v>
      </c>
      <c r="K245" s="12" t="n">
        <v>2015</v>
      </c>
    </row>
    <row r="246" customFormat="false" ht="15" hidden="false" customHeight="false" outlineLevel="0" collapsed="false">
      <c r="A246" s="5" t="n">
        <v>58</v>
      </c>
      <c r="B246" s="0" t="s">
        <v>1438</v>
      </c>
      <c r="C246" s="22" t="n">
        <v>223</v>
      </c>
      <c r="D246" s="0" t="s">
        <v>1691</v>
      </c>
      <c r="E246" s="0" t="s">
        <v>1477</v>
      </c>
      <c r="F246" s="3" t="n">
        <v>118730</v>
      </c>
      <c r="G246" s="0" t="n">
        <v>14</v>
      </c>
      <c r="H246" s="0" t="n">
        <v>8209</v>
      </c>
      <c r="I246" s="12" t="n">
        <f aca="false">G246*H246</f>
        <v>114926</v>
      </c>
      <c r="J246" s="14" t="n">
        <f aca="false">(I246/$J$35*10000)+7000</f>
        <v>8149.26</v>
      </c>
      <c r="K246" s="12" t="n">
        <v>2015</v>
      </c>
    </row>
    <row r="247" customFormat="false" ht="15" hidden="false" customHeight="false" outlineLevel="0" collapsed="false">
      <c r="A247" s="5" t="n">
        <v>58</v>
      </c>
      <c r="B247" s="0" t="s">
        <v>1438</v>
      </c>
      <c r="C247" s="22" t="n">
        <v>225</v>
      </c>
      <c r="D247" s="0" t="s">
        <v>1692</v>
      </c>
      <c r="E247" s="0" t="s">
        <v>1477</v>
      </c>
      <c r="F247" s="3" t="n">
        <v>118520</v>
      </c>
      <c r="G247" s="0" t="n">
        <v>14</v>
      </c>
      <c r="H247" s="0" t="n">
        <v>8209</v>
      </c>
      <c r="I247" s="12" t="n">
        <f aca="false">G247*H247</f>
        <v>114926</v>
      </c>
      <c r="J247" s="14" t="n">
        <f aca="false">(I247/$J$35*10000)+7000</f>
        <v>8149.26</v>
      </c>
      <c r="K247" s="12" t="n">
        <v>2015</v>
      </c>
    </row>
    <row r="248" customFormat="false" ht="15" hidden="false" customHeight="false" outlineLevel="0" collapsed="false">
      <c r="A248" s="5" t="n">
        <v>58</v>
      </c>
      <c r="B248" s="0" t="s">
        <v>1438</v>
      </c>
      <c r="C248" s="22" t="n">
        <v>230</v>
      </c>
      <c r="D248" s="0" t="s">
        <v>1693</v>
      </c>
      <c r="E248" s="0" t="s">
        <v>1477</v>
      </c>
      <c r="F248" s="3" t="n">
        <v>116600</v>
      </c>
      <c r="G248" s="0" t="n">
        <v>14</v>
      </c>
      <c r="H248" s="0" t="n">
        <v>8209</v>
      </c>
      <c r="I248" s="12" t="n">
        <f aca="false">G248*H248</f>
        <v>114926</v>
      </c>
      <c r="J248" s="14" t="n">
        <f aca="false">(I248/$J$35*10000)+7000</f>
        <v>8149.26</v>
      </c>
      <c r="K248" s="12" t="n">
        <v>2015</v>
      </c>
    </row>
    <row r="249" customFormat="false" ht="15" hidden="false" customHeight="false" outlineLevel="0" collapsed="false">
      <c r="A249" s="5" t="n">
        <v>58</v>
      </c>
      <c r="B249" s="0" t="s">
        <v>1438</v>
      </c>
      <c r="C249" s="22" t="n">
        <v>232</v>
      </c>
      <c r="D249" s="0" t="s">
        <v>1694</v>
      </c>
      <c r="E249" s="0" t="s">
        <v>1477</v>
      </c>
      <c r="F249" s="3" t="n">
        <v>115610</v>
      </c>
      <c r="G249" s="0" t="n">
        <v>14</v>
      </c>
      <c r="H249" s="0" t="n">
        <v>8209</v>
      </c>
      <c r="I249" s="12" t="n">
        <f aca="false">G249*H249</f>
        <v>114926</v>
      </c>
      <c r="J249" s="14" t="n">
        <f aca="false">(I249/$J$35*10000)+7000</f>
        <v>8149.26</v>
      </c>
      <c r="K249" s="12" t="n">
        <v>2015</v>
      </c>
    </row>
    <row r="250" customFormat="false" ht="15" hidden="false" customHeight="false" outlineLevel="0" collapsed="false">
      <c r="A250" s="5" t="n">
        <v>58</v>
      </c>
      <c r="B250" s="0" t="s">
        <v>1438</v>
      </c>
      <c r="C250" s="22" t="n">
        <v>234</v>
      </c>
      <c r="D250" s="0" t="s">
        <v>1695</v>
      </c>
      <c r="E250" s="0" t="s">
        <v>1477</v>
      </c>
      <c r="F250" s="3" t="n">
        <v>114820</v>
      </c>
      <c r="G250" s="0" t="n">
        <v>14</v>
      </c>
      <c r="H250" s="0" t="n">
        <v>8209</v>
      </c>
      <c r="I250" s="12" t="n">
        <f aca="false">G250*H250</f>
        <v>114926</v>
      </c>
      <c r="J250" s="14" t="n">
        <f aca="false">(I250/$J$35*10000)+7000</f>
        <v>8149.26</v>
      </c>
      <c r="K250" s="12" t="n">
        <v>2015</v>
      </c>
    </row>
    <row r="251" customFormat="false" ht="15" hidden="false" customHeight="false" outlineLevel="0" collapsed="false">
      <c r="A251" s="5" t="n">
        <v>58</v>
      </c>
      <c r="B251" s="0" t="s">
        <v>1438</v>
      </c>
      <c r="C251" s="22" t="n">
        <v>235</v>
      </c>
      <c r="D251" s="0" t="s">
        <v>1696</v>
      </c>
      <c r="E251" s="0" t="s">
        <v>1477</v>
      </c>
      <c r="F251" s="3" t="n">
        <v>114440</v>
      </c>
      <c r="G251" s="0" t="n">
        <v>14</v>
      </c>
      <c r="H251" s="0" t="n">
        <v>8209</v>
      </c>
      <c r="I251" s="12" t="n">
        <f aca="false">G251*H251</f>
        <v>114926</v>
      </c>
      <c r="J251" s="14" t="n">
        <f aca="false">(I251/$J$35*10000)+7000</f>
        <v>8149.26</v>
      </c>
      <c r="K251" s="12" t="n">
        <v>2015</v>
      </c>
    </row>
    <row r="252" customFormat="false" ht="15" hidden="false" customHeight="false" outlineLevel="0" collapsed="false">
      <c r="A252" s="5" t="n">
        <v>58</v>
      </c>
      <c r="B252" s="0" t="s">
        <v>1438</v>
      </c>
      <c r="C252" s="22" t="n">
        <v>238</v>
      </c>
      <c r="D252" s="0" t="s">
        <v>1697</v>
      </c>
      <c r="E252" s="0" t="s">
        <v>1477</v>
      </c>
      <c r="F252" s="3" t="n">
        <v>113430</v>
      </c>
      <c r="G252" s="0" t="n">
        <v>14</v>
      </c>
      <c r="H252" s="0" t="n">
        <v>8209</v>
      </c>
      <c r="I252" s="12" t="n">
        <f aca="false">G252*H252</f>
        <v>114926</v>
      </c>
      <c r="J252" s="14" t="n">
        <f aca="false">(I252/$J$35*10000)+7000</f>
        <v>8149.26</v>
      </c>
      <c r="K252" s="12" t="n">
        <v>2015</v>
      </c>
    </row>
    <row r="253" customFormat="false" ht="15" hidden="false" customHeight="false" outlineLevel="0" collapsed="false">
      <c r="A253" s="5" t="n">
        <v>58</v>
      </c>
      <c r="B253" s="0" t="s">
        <v>1438</v>
      </c>
      <c r="C253" s="22" t="n">
        <v>239</v>
      </c>
      <c r="D253" s="0" t="s">
        <v>1363</v>
      </c>
      <c r="E253" s="0" t="s">
        <v>1477</v>
      </c>
      <c r="F253" s="3" t="n">
        <v>113370</v>
      </c>
      <c r="G253" s="0" t="n">
        <v>14</v>
      </c>
      <c r="H253" s="0" t="n">
        <v>8209</v>
      </c>
      <c r="I253" s="12" t="n">
        <f aca="false">G253*H253</f>
        <v>114926</v>
      </c>
      <c r="J253" s="14" t="n">
        <f aca="false">(I253/$J$35*10000)+7000</f>
        <v>8149.26</v>
      </c>
      <c r="K253" s="12" t="n">
        <v>2015</v>
      </c>
    </row>
    <row r="254" customFormat="false" ht="15" hidden="false" customHeight="false" outlineLevel="0" collapsed="false">
      <c r="A254" s="5" t="n">
        <v>58</v>
      </c>
      <c r="B254" s="0" t="s">
        <v>1438</v>
      </c>
      <c r="C254" s="22" t="n">
        <v>240</v>
      </c>
      <c r="D254" s="0" t="s">
        <v>1698</v>
      </c>
      <c r="E254" s="0" t="s">
        <v>1477</v>
      </c>
      <c r="F254" s="3" t="n">
        <v>113300</v>
      </c>
      <c r="G254" s="0" t="n">
        <v>14</v>
      </c>
      <c r="H254" s="0" t="n">
        <v>8209</v>
      </c>
      <c r="I254" s="12" t="n">
        <f aca="false">G254*H254</f>
        <v>114926</v>
      </c>
      <c r="J254" s="14" t="n">
        <f aca="false">(I254/$J$35*10000)+7000</f>
        <v>8149.26</v>
      </c>
      <c r="K254" s="12" t="n">
        <v>2015</v>
      </c>
    </row>
    <row r="255" customFormat="false" ht="15" hidden="false" customHeight="false" outlineLevel="0" collapsed="false">
      <c r="A255" s="5" t="n">
        <v>58</v>
      </c>
      <c r="B255" s="0" t="s">
        <v>1438</v>
      </c>
      <c r="C255" s="22" t="n">
        <v>244</v>
      </c>
      <c r="D255" s="0" t="s">
        <v>1699</v>
      </c>
      <c r="E255" s="0" t="s">
        <v>1477</v>
      </c>
      <c r="F255" s="3" t="n">
        <v>112000</v>
      </c>
      <c r="G255" s="0" t="n">
        <v>14</v>
      </c>
      <c r="H255" s="0" t="n">
        <v>8209</v>
      </c>
      <c r="I255" s="12" t="n">
        <f aca="false">G255*H255</f>
        <v>114926</v>
      </c>
      <c r="J255" s="14" t="n">
        <f aca="false">(I255/$J$35*10000)+7000</f>
        <v>8149.26</v>
      </c>
      <c r="K255" s="12" t="n">
        <v>2015</v>
      </c>
    </row>
    <row r="256" customFormat="false" ht="15" hidden="false" customHeight="false" outlineLevel="0" collapsed="false">
      <c r="A256" s="5" t="n">
        <v>58</v>
      </c>
      <c r="B256" s="0" t="s">
        <v>1438</v>
      </c>
      <c r="C256" s="22" t="n">
        <v>245</v>
      </c>
      <c r="D256" s="0" t="s">
        <v>1700</v>
      </c>
      <c r="E256" s="0" t="s">
        <v>1477</v>
      </c>
      <c r="F256" s="3" t="n">
        <v>111170</v>
      </c>
      <c r="G256" s="0" t="n">
        <v>14</v>
      </c>
      <c r="H256" s="0" t="n">
        <v>8209</v>
      </c>
      <c r="I256" s="12" t="n">
        <f aca="false">G256*H256</f>
        <v>114926</v>
      </c>
      <c r="J256" s="14" t="n">
        <f aca="false">(I256/$J$35*10000)+7000</f>
        <v>8149.26</v>
      </c>
      <c r="K256" s="12" t="n">
        <v>2015</v>
      </c>
    </row>
    <row r="257" customFormat="false" ht="15" hidden="false" customHeight="false" outlineLevel="0" collapsed="false">
      <c r="A257" s="5" t="n">
        <v>58</v>
      </c>
      <c r="B257" s="0" t="s">
        <v>1438</v>
      </c>
      <c r="C257" s="22" t="n">
        <v>248</v>
      </c>
      <c r="D257" s="0" t="s">
        <v>1701</v>
      </c>
      <c r="E257" s="0" t="s">
        <v>1477</v>
      </c>
      <c r="F257" s="3" t="n">
        <v>108630</v>
      </c>
      <c r="G257" s="0" t="n">
        <v>14</v>
      </c>
      <c r="H257" s="0" t="n">
        <v>8209</v>
      </c>
      <c r="I257" s="12" t="n">
        <f aca="false">G257*H257</f>
        <v>114926</v>
      </c>
      <c r="J257" s="14" t="n">
        <f aca="false">(I257/$J$35*10000)+7000</f>
        <v>8149.26</v>
      </c>
      <c r="K257" s="12" t="n">
        <v>2015</v>
      </c>
    </row>
    <row r="258" customFormat="false" ht="15" hidden="false" customHeight="false" outlineLevel="0" collapsed="false">
      <c r="A258" s="5" t="n">
        <v>58</v>
      </c>
      <c r="B258" s="0" t="s">
        <v>1438</v>
      </c>
      <c r="C258" s="22" t="n">
        <v>255</v>
      </c>
      <c r="D258" s="0" t="s">
        <v>1702</v>
      </c>
      <c r="E258" s="0" t="s">
        <v>1477</v>
      </c>
      <c r="F258" s="3" t="n">
        <v>107430</v>
      </c>
      <c r="G258" s="0" t="n">
        <v>14</v>
      </c>
      <c r="H258" s="0" t="n">
        <v>8209</v>
      </c>
      <c r="I258" s="12" t="n">
        <f aca="false">G258*H258</f>
        <v>114926</v>
      </c>
      <c r="J258" s="14" t="n">
        <f aca="false">(I258/$J$35*10000)+7000</f>
        <v>8149.26</v>
      </c>
      <c r="K258" s="12" t="n">
        <v>2015</v>
      </c>
    </row>
    <row r="259" customFormat="false" ht="15" hidden="false" customHeight="false" outlineLevel="0" collapsed="false">
      <c r="A259" s="5" t="n">
        <v>59</v>
      </c>
      <c r="B259" s="0" t="s">
        <v>1438</v>
      </c>
      <c r="C259" s="22" t="n">
        <v>8</v>
      </c>
      <c r="D259" s="0" t="s">
        <v>1703</v>
      </c>
      <c r="E259" s="0" t="s">
        <v>1086</v>
      </c>
      <c r="F259" s="3" t="n">
        <v>1879360</v>
      </c>
      <c r="G259" s="0" t="n">
        <v>60</v>
      </c>
      <c r="H259" s="0" t="n">
        <v>8209</v>
      </c>
      <c r="I259" s="12" t="n">
        <f aca="false">G259*H259</f>
        <v>492540</v>
      </c>
      <c r="J259" s="14" t="n">
        <f aca="false">(I259/$J$35*10000)+7000</f>
        <v>11925.4</v>
      </c>
      <c r="K259" s="12" t="n">
        <v>2015</v>
      </c>
      <c r="L259" s="3" t="n">
        <f aca="false">SUM(I259:I288)</f>
        <v>5064953</v>
      </c>
    </row>
    <row r="260" customFormat="false" ht="15" hidden="false" customHeight="false" outlineLevel="0" collapsed="false">
      <c r="A260" s="5" t="n">
        <v>59</v>
      </c>
      <c r="B260" s="0" t="s">
        <v>1438</v>
      </c>
      <c r="C260" s="22" t="n">
        <v>37</v>
      </c>
      <c r="D260" s="0" t="s">
        <v>1704</v>
      </c>
      <c r="E260" s="0" t="s">
        <v>152</v>
      </c>
      <c r="F260" s="3" t="n">
        <v>543130</v>
      </c>
      <c r="G260" s="0" t="n">
        <v>32</v>
      </c>
      <c r="H260" s="0" t="n">
        <v>8209</v>
      </c>
      <c r="I260" s="12" t="n">
        <f aca="false">G260*H260</f>
        <v>262688</v>
      </c>
      <c r="J260" s="14" t="n">
        <f aca="false">(I260/$J$35*10000)+7000</f>
        <v>9626.88</v>
      </c>
      <c r="K260" s="12" t="n">
        <v>2015</v>
      </c>
    </row>
    <row r="261" customFormat="false" ht="15" hidden="false" customHeight="false" outlineLevel="0" collapsed="false">
      <c r="A261" s="5" t="n">
        <v>59</v>
      </c>
      <c r="B261" s="0" t="s">
        <v>1438</v>
      </c>
      <c r="C261" s="22" t="n">
        <v>38</v>
      </c>
      <c r="D261" s="0" t="s">
        <v>1705</v>
      </c>
      <c r="E261" s="0" t="s">
        <v>1086</v>
      </c>
      <c r="F261" s="3" t="n">
        <v>533990</v>
      </c>
      <c r="G261" s="0" t="n">
        <v>32</v>
      </c>
      <c r="H261" s="0" t="n">
        <v>8209</v>
      </c>
      <c r="I261" s="12" t="n">
        <f aca="false">G261*H261</f>
        <v>262688</v>
      </c>
      <c r="J261" s="14" t="n">
        <f aca="false">(I261/$J$35*10000)+7000</f>
        <v>9626.88</v>
      </c>
      <c r="K261" s="12" t="n">
        <v>2015</v>
      </c>
    </row>
    <row r="262" customFormat="false" ht="15" hidden="false" customHeight="false" outlineLevel="0" collapsed="false">
      <c r="A262" s="5" t="n">
        <v>59</v>
      </c>
      <c r="B262" s="0" t="s">
        <v>1438</v>
      </c>
      <c r="C262" s="22" t="n">
        <v>49</v>
      </c>
      <c r="D262" s="0" t="s">
        <v>1706</v>
      </c>
      <c r="E262" s="0" t="s">
        <v>152</v>
      </c>
      <c r="F262" s="3" t="n">
        <v>451900</v>
      </c>
      <c r="G262" s="0" t="n">
        <v>29</v>
      </c>
      <c r="H262" s="0" t="n">
        <v>8209</v>
      </c>
      <c r="I262" s="12" t="n">
        <f aca="false">G262*H262</f>
        <v>238061</v>
      </c>
      <c r="J262" s="14" t="n">
        <f aca="false">(I262/$J$35*10000)+7000</f>
        <v>9380.61</v>
      </c>
      <c r="K262" s="12" t="n">
        <v>2015</v>
      </c>
    </row>
    <row r="263" customFormat="false" ht="15" hidden="false" customHeight="false" outlineLevel="0" collapsed="false">
      <c r="A263" s="5" t="n">
        <v>59</v>
      </c>
      <c r="B263" s="0" t="s">
        <v>1438</v>
      </c>
      <c r="C263" s="22" t="n">
        <v>58</v>
      </c>
      <c r="D263" s="0" t="s">
        <v>1707</v>
      </c>
      <c r="E263" s="0" t="s">
        <v>1086</v>
      </c>
      <c r="F263" s="3" t="n">
        <v>390290</v>
      </c>
      <c r="G263" s="0" t="n">
        <v>27</v>
      </c>
      <c r="H263" s="0" t="n">
        <v>8209</v>
      </c>
      <c r="I263" s="12" t="n">
        <f aca="false">G263*H263</f>
        <v>221643</v>
      </c>
      <c r="J263" s="14" t="n">
        <f aca="false">(I263/$J$35*10000)+7000</f>
        <v>9216.43</v>
      </c>
      <c r="K263" s="12" t="n">
        <v>2015</v>
      </c>
    </row>
    <row r="264" customFormat="false" ht="15" hidden="false" customHeight="false" outlineLevel="0" collapsed="false">
      <c r="A264" s="5" t="n">
        <v>59</v>
      </c>
      <c r="B264" s="0" t="s">
        <v>1438</v>
      </c>
      <c r="C264" s="22" t="n">
        <v>72</v>
      </c>
      <c r="D264" s="0" t="s">
        <v>1708</v>
      </c>
      <c r="E264" s="0" t="s">
        <v>1086</v>
      </c>
      <c r="F264" s="3" t="n">
        <v>330410</v>
      </c>
      <c r="G264" s="0" t="n">
        <v>25</v>
      </c>
      <c r="H264" s="0" t="n">
        <v>8209</v>
      </c>
      <c r="I264" s="12" t="n">
        <f aca="false">G264*H264</f>
        <v>205225</v>
      </c>
      <c r="J264" s="14" t="n">
        <f aca="false">(I264/$J$35*10000)+7000</f>
        <v>9052.25</v>
      </c>
      <c r="K264" s="12" t="n">
        <v>2015</v>
      </c>
    </row>
    <row r="265" customFormat="false" ht="15" hidden="false" customHeight="false" outlineLevel="0" collapsed="false">
      <c r="A265" s="5" t="n">
        <v>59</v>
      </c>
      <c r="B265" s="0" t="s">
        <v>1438</v>
      </c>
      <c r="C265" s="22" t="n">
        <v>73</v>
      </c>
      <c r="D265" s="0" t="s">
        <v>1709</v>
      </c>
      <c r="E265" s="0" t="s">
        <v>152</v>
      </c>
      <c r="F265" s="3" t="n">
        <v>323260</v>
      </c>
      <c r="G265" s="0" t="n">
        <v>24</v>
      </c>
      <c r="H265" s="0" t="n">
        <v>8209</v>
      </c>
      <c r="I265" s="12" t="n">
        <f aca="false">G265*H265</f>
        <v>197016</v>
      </c>
      <c r="J265" s="14" t="n">
        <f aca="false">(I265/$J$35*10000)+7000</f>
        <v>8970.16</v>
      </c>
      <c r="K265" s="12" t="n">
        <v>2015</v>
      </c>
    </row>
    <row r="266" customFormat="false" ht="15" hidden="false" customHeight="false" outlineLevel="0" collapsed="false">
      <c r="A266" s="5" t="n">
        <v>59</v>
      </c>
      <c r="B266" s="0" t="s">
        <v>1438</v>
      </c>
      <c r="C266" s="22" t="n">
        <v>86</v>
      </c>
      <c r="D266" s="0" t="s">
        <v>1710</v>
      </c>
      <c r="E266" s="0" t="s">
        <v>1086</v>
      </c>
      <c r="F266" s="3" t="n">
        <v>295120</v>
      </c>
      <c r="G266" s="0" t="n">
        <v>23</v>
      </c>
      <c r="H266" s="0" t="n">
        <v>8209</v>
      </c>
      <c r="I266" s="12" t="n">
        <f aca="false">G266*H266</f>
        <v>188807</v>
      </c>
      <c r="J266" s="14" t="n">
        <f aca="false">(I266/$J$35*10000)+7000</f>
        <v>8888.07</v>
      </c>
      <c r="K266" s="12" t="n">
        <v>2015</v>
      </c>
    </row>
    <row r="267" customFormat="false" ht="15" hidden="false" customHeight="false" outlineLevel="0" collapsed="false">
      <c r="A267" s="5" t="n">
        <v>59</v>
      </c>
      <c r="B267" s="0" t="s">
        <v>1438</v>
      </c>
      <c r="C267" s="22" t="n">
        <v>93</v>
      </c>
      <c r="D267" s="0" t="s">
        <v>1711</v>
      </c>
      <c r="E267" s="0" t="s">
        <v>1086</v>
      </c>
      <c r="F267" s="3" t="n">
        <v>267100</v>
      </c>
      <c r="G267" s="0" t="n">
        <v>22</v>
      </c>
      <c r="H267" s="0" t="n">
        <v>8209</v>
      </c>
      <c r="I267" s="12" t="n">
        <f aca="false">G267*H267</f>
        <v>180598</v>
      </c>
      <c r="J267" s="14" t="n">
        <f aca="false">(I267/$J$35*10000)+7000</f>
        <v>8805.98</v>
      </c>
      <c r="K267" s="12" t="n">
        <v>2015</v>
      </c>
    </row>
    <row r="268" customFormat="false" ht="15" hidden="false" customHeight="false" outlineLevel="0" collapsed="false">
      <c r="A268" s="5" t="n">
        <v>59</v>
      </c>
      <c r="B268" s="0" t="s">
        <v>1438</v>
      </c>
      <c r="C268" s="22" t="n">
        <v>102</v>
      </c>
      <c r="D268" s="0" t="s">
        <v>1712</v>
      </c>
      <c r="E268" s="0" t="s">
        <v>1086</v>
      </c>
      <c r="F268" s="3" t="n">
        <v>261590</v>
      </c>
      <c r="G268" s="0" t="n">
        <v>22</v>
      </c>
      <c r="H268" s="0" t="n">
        <v>8209</v>
      </c>
      <c r="I268" s="12" t="n">
        <f aca="false">G268*H268</f>
        <v>180598</v>
      </c>
      <c r="J268" s="14" t="n">
        <f aca="false">(I268/$J$35*10000)+7000</f>
        <v>8805.98</v>
      </c>
      <c r="K268" s="12" t="n">
        <v>2015</v>
      </c>
    </row>
    <row r="269" customFormat="false" ht="15" hidden="false" customHeight="false" outlineLevel="0" collapsed="false">
      <c r="A269" s="5" t="n">
        <v>59</v>
      </c>
      <c r="B269" s="0" t="s">
        <v>1438</v>
      </c>
      <c r="C269" s="22" t="n">
        <v>114</v>
      </c>
      <c r="D269" s="0" t="s">
        <v>1713</v>
      </c>
      <c r="E269" s="0" t="s">
        <v>152</v>
      </c>
      <c r="F269" s="3" t="n">
        <v>229550</v>
      </c>
      <c r="G269" s="0" t="n">
        <v>20</v>
      </c>
      <c r="H269" s="0" t="n">
        <v>8209</v>
      </c>
      <c r="I269" s="12" t="n">
        <f aca="false">G269*H269</f>
        <v>164180</v>
      </c>
      <c r="J269" s="14" t="n">
        <f aca="false">(I269/$J$35*10000)+7000</f>
        <v>8641.8</v>
      </c>
      <c r="K269" s="12" t="n">
        <v>2015</v>
      </c>
    </row>
    <row r="270" customFormat="false" ht="15" hidden="false" customHeight="false" outlineLevel="0" collapsed="false">
      <c r="A270" s="5" t="n">
        <v>59</v>
      </c>
      <c r="B270" s="0" t="s">
        <v>1438</v>
      </c>
      <c r="C270" s="22" t="n">
        <v>124</v>
      </c>
      <c r="D270" s="0" t="s">
        <v>1714</v>
      </c>
      <c r="E270" s="0" t="s">
        <v>1086</v>
      </c>
      <c r="F270" s="3" t="n">
        <v>221780</v>
      </c>
      <c r="G270" s="0" t="n">
        <v>20</v>
      </c>
      <c r="H270" s="0" t="n">
        <v>8209</v>
      </c>
      <c r="I270" s="12" t="n">
        <f aca="false">G270*H270</f>
        <v>164180</v>
      </c>
      <c r="J270" s="14" t="n">
        <f aca="false">(I270/$J$35*10000)+7000</f>
        <v>8641.8</v>
      </c>
      <c r="K270" s="12" t="n">
        <v>2015</v>
      </c>
    </row>
    <row r="271" customFormat="false" ht="15" hidden="false" customHeight="false" outlineLevel="0" collapsed="false">
      <c r="A271" s="5" t="n">
        <v>59</v>
      </c>
      <c r="B271" s="0" t="s">
        <v>1438</v>
      </c>
      <c r="C271" s="22" t="n">
        <v>136</v>
      </c>
      <c r="D271" s="0" t="s">
        <v>1715</v>
      </c>
      <c r="E271" s="0" t="s">
        <v>152</v>
      </c>
      <c r="F271" s="3" t="n">
        <v>204040</v>
      </c>
      <c r="G271" s="0" t="n">
        <v>19</v>
      </c>
      <c r="H271" s="0" t="n">
        <v>8209</v>
      </c>
      <c r="I271" s="12" t="n">
        <f aca="false">G271*H271</f>
        <v>155971</v>
      </c>
      <c r="J271" s="14" t="n">
        <f aca="false">(I271/$J$35*10000)+7000</f>
        <v>8559.71</v>
      </c>
      <c r="K271" s="12" t="n">
        <v>2015</v>
      </c>
    </row>
    <row r="272" customFormat="false" ht="15" hidden="false" customHeight="false" outlineLevel="0" collapsed="false">
      <c r="A272" s="5" t="n">
        <v>59</v>
      </c>
      <c r="B272" s="0" t="s">
        <v>1438</v>
      </c>
      <c r="C272" s="22" t="n">
        <v>141</v>
      </c>
      <c r="D272" s="0" t="s">
        <v>1716</v>
      </c>
      <c r="E272" s="0" t="s">
        <v>152</v>
      </c>
      <c r="F272" s="3" t="n">
        <v>194170</v>
      </c>
      <c r="G272" s="0" t="n">
        <v>19</v>
      </c>
      <c r="H272" s="0" t="n">
        <v>8209</v>
      </c>
      <c r="I272" s="12" t="n">
        <f aca="false">G272*H272</f>
        <v>155971</v>
      </c>
      <c r="J272" s="14" t="n">
        <f aca="false">(I272/$J$35*10000)+7000</f>
        <v>8559.71</v>
      </c>
      <c r="K272" s="12" t="n">
        <v>2015</v>
      </c>
    </row>
    <row r="273" customFormat="false" ht="15" hidden="false" customHeight="false" outlineLevel="0" collapsed="false">
      <c r="A273" s="5" t="n">
        <v>59</v>
      </c>
      <c r="B273" s="0" t="s">
        <v>1438</v>
      </c>
      <c r="C273" s="22" t="n">
        <v>148</v>
      </c>
      <c r="D273" s="0" t="s">
        <v>1717</v>
      </c>
      <c r="E273" s="0" t="s">
        <v>152</v>
      </c>
      <c r="F273" s="3" t="n">
        <v>188510</v>
      </c>
      <c r="G273" s="0" t="n">
        <v>18</v>
      </c>
      <c r="H273" s="0" t="n">
        <v>8209</v>
      </c>
      <c r="I273" s="12" t="n">
        <f aca="false">G273*H273</f>
        <v>147762</v>
      </c>
      <c r="J273" s="14" t="n">
        <f aca="false">(I273/$J$35*10000)+7000</f>
        <v>8477.62</v>
      </c>
      <c r="K273" s="12" t="n">
        <v>2015</v>
      </c>
    </row>
    <row r="274" customFormat="false" ht="15" hidden="false" customHeight="false" outlineLevel="0" collapsed="false">
      <c r="A274" s="5" t="n">
        <v>59</v>
      </c>
      <c r="B274" s="0" t="s">
        <v>1438</v>
      </c>
      <c r="C274" s="22" t="n">
        <v>164</v>
      </c>
      <c r="D274" s="0" t="s">
        <v>1718</v>
      </c>
      <c r="E274" s="0" t="s">
        <v>1086</v>
      </c>
      <c r="F274" s="3" t="n">
        <v>162870</v>
      </c>
      <c r="G274" s="0" t="n">
        <v>17</v>
      </c>
      <c r="H274" s="0" t="n">
        <v>8209</v>
      </c>
      <c r="I274" s="12" t="n">
        <f aca="false">G274*H274</f>
        <v>139553</v>
      </c>
      <c r="J274" s="14" t="n">
        <f aca="false">(I274/$J$35*10000)+7000</f>
        <v>8395.53</v>
      </c>
      <c r="K274" s="12" t="n">
        <v>2015</v>
      </c>
    </row>
    <row r="275" customFormat="false" ht="15" hidden="false" customHeight="false" outlineLevel="0" collapsed="false">
      <c r="A275" s="5" t="n">
        <v>59</v>
      </c>
      <c r="B275" s="0" t="s">
        <v>1438</v>
      </c>
      <c r="C275" s="22" t="n">
        <v>172</v>
      </c>
      <c r="D275" s="0" t="s">
        <v>1719</v>
      </c>
      <c r="E275" s="0" t="s">
        <v>152</v>
      </c>
      <c r="F275" s="3" t="n">
        <v>155910</v>
      </c>
      <c r="G275" s="0" t="n">
        <v>17</v>
      </c>
      <c r="H275" s="0" t="n">
        <v>8209</v>
      </c>
      <c r="I275" s="12" t="n">
        <f aca="false">G275*H275</f>
        <v>139553</v>
      </c>
      <c r="J275" s="14" t="n">
        <f aca="false">(I275/$J$35*10000)+7000</f>
        <v>8395.53</v>
      </c>
      <c r="K275" s="12" t="n">
        <v>2015</v>
      </c>
    </row>
    <row r="276" customFormat="false" ht="15" hidden="false" customHeight="false" outlineLevel="0" collapsed="false">
      <c r="A276" s="5" t="n">
        <v>59</v>
      </c>
      <c r="B276" s="0" t="s">
        <v>1438</v>
      </c>
      <c r="C276" s="22" t="n">
        <v>174</v>
      </c>
      <c r="D276" s="0" t="s">
        <v>1720</v>
      </c>
      <c r="E276" s="0" t="s">
        <v>152</v>
      </c>
      <c r="F276" s="3" t="n">
        <v>155510</v>
      </c>
      <c r="G276" s="0" t="n">
        <v>17</v>
      </c>
      <c r="H276" s="0" t="n">
        <v>8209</v>
      </c>
      <c r="I276" s="12" t="n">
        <f aca="false">G276*H276</f>
        <v>139553</v>
      </c>
      <c r="J276" s="14" t="n">
        <f aca="false">(I276/$J$35*10000)+7000</f>
        <v>8395.53</v>
      </c>
      <c r="K276" s="12" t="n">
        <v>2015</v>
      </c>
    </row>
    <row r="277" customFormat="false" ht="15" hidden="false" customHeight="false" outlineLevel="0" collapsed="false">
      <c r="A277" s="5" t="n">
        <v>59</v>
      </c>
      <c r="B277" s="0" t="s">
        <v>1438</v>
      </c>
      <c r="C277" s="22" t="n">
        <v>179</v>
      </c>
      <c r="D277" s="0" t="s">
        <v>1721</v>
      </c>
      <c r="E277" s="0" t="s">
        <v>152</v>
      </c>
      <c r="F277" s="3" t="n">
        <v>151930</v>
      </c>
      <c r="G277" s="0" t="n">
        <v>16</v>
      </c>
      <c r="H277" s="0" t="n">
        <v>8209</v>
      </c>
      <c r="I277" s="12" t="n">
        <f aca="false">G277*H277</f>
        <v>131344</v>
      </c>
      <c r="J277" s="14" t="n">
        <f aca="false">(I277/$J$35*10000)+7000</f>
        <v>8313.44</v>
      </c>
      <c r="K277" s="12" t="n">
        <v>2015</v>
      </c>
    </row>
    <row r="278" customFormat="false" ht="15" hidden="false" customHeight="false" outlineLevel="0" collapsed="false">
      <c r="A278" s="5" t="n">
        <v>59</v>
      </c>
      <c r="B278" s="0" t="s">
        <v>1438</v>
      </c>
      <c r="C278" s="22" t="n">
        <v>183</v>
      </c>
      <c r="D278" s="0" t="s">
        <v>1722</v>
      </c>
      <c r="E278" s="0" t="s">
        <v>1086</v>
      </c>
      <c r="F278" s="3" t="n">
        <v>145210</v>
      </c>
      <c r="G278" s="0" t="n">
        <v>16</v>
      </c>
      <c r="H278" s="0" t="n">
        <v>8209</v>
      </c>
      <c r="I278" s="12" t="n">
        <f aca="false">G278*H278</f>
        <v>131344</v>
      </c>
      <c r="J278" s="14" t="n">
        <f aca="false">(I278/$J$35*10000)+7000</f>
        <v>8313.44</v>
      </c>
      <c r="K278" s="12" t="n">
        <v>2015</v>
      </c>
    </row>
    <row r="279" customFormat="false" ht="15" hidden="false" customHeight="false" outlineLevel="0" collapsed="false">
      <c r="A279" s="5" t="n">
        <v>59</v>
      </c>
      <c r="B279" s="0" t="s">
        <v>1438</v>
      </c>
      <c r="C279" s="22" t="n">
        <v>200</v>
      </c>
      <c r="D279" s="0" t="s">
        <v>1723</v>
      </c>
      <c r="E279" s="0" t="s">
        <v>152</v>
      </c>
      <c r="F279" s="3" t="n">
        <v>128160</v>
      </c>
      <c r="G279" s="0" t="n">
        <v>15</v>
      </c>
      <c r="H279" s="0" t="n">
        <v>8209</v>
      </c>
      <c r="I279" s="12" t="n">
        <f aca="false">G279*H279</f>
        <v>123135</v>
      </c>
      <c r="J279" s="14" t="n">
        <f aca="false">(I279/$J$35*10000)+7000</f>
        <v>8231.35</v>
      </c>
      <c r="K279" s="12" t="n">
        <v>2015</v>
      </c>
    </row>
    <row r="280" customFormat="false" ht="15" hidden="false" customHeight="false" outlineLevel="0" collapsed="false">
      <c r="A280" s="5" t="n">
        <v>59</v>
      </c>
      <c r="B280" s="0" t="s">
        <v>1438</v>
      </c>
      <c r="C280" s="22" t="n">
        <v>202</v>
      </c>
      <c r="D280" s="0" t="s">
        <v>1724</v>
      </c>
      <c r="E280" s="0" t="s">
        <v>1086</v>
      </c>
      <c r="F280" s="3" t="n">
        <v>127040</v>
      </c>
      <c r="G280" s="0" t="n">
        <v>15</v>
      </c>
      <c r="H280" s="0" t="n">
        <v>8209</v>
      </c>
      <c r="I280" s="12" t="n">
        <f aca="false">G280*H280</f>
        <v>123135</v>
      </c>
      <c r="J280" s="14" t="n">
        <f aca="false">(I280/$J$35*10000)+7000</f>
        <v>8231.35</v>
      </c>
      <c r="K280" s="12" t="n">
        <v>2015</v>
      </c>
    </row>
    <row r="281" customFormat="false" ht="15" hidden="false" customHeight="false" outlineLevel="0" collapsed="false">
      <c r="A281" s="5" t="n">
        <v>59</v>
      </c>
      <c r="B281" s="0" t="s">
        <v>1438</v>
      </c>
      <c r="C281" s="22" t="n">
        <v>209</v>
      </c>
      <c r="D281" s="0" t="s">
        <v>1725</v>
      </c>
      <c r="E281" s="0" t="s">
        <v>1086</v>
      </c>
      <c r="F281" s="3" t="n">
        <v>123440</v>
      </c>
      <c r="G281" s="0" t="n">
        <v>15</v>
      </c>
      <c r="H281" s="0" t="n">
        <v>8209</v>
      </c>
      <c r="I281" s="12" t="n">
        <f aca="false">G281*H281</f>
        <v>123135</v>
      </c>
      <c r="J281" s="14" t="n">
        <f aca="false">(I281/$J$35*10000)+7000</f>
        <v>8231.35</v>
      </c>
      <c r="K281" s="12" t="n">
        <v>2015</v>
      </c>
    </row>
    <row r="282" customFormat="false" ht="15" hidden="false" customHeight="false" outlineLevel="0" collapsed="false">
      <c r="A282" s="5" t="n">
        <v>59</v>
      </c>
      <c r="B282" s="0" t="s">
        <v>1438</v>
      </c>
      <c r="C282" s="22" t="n">
        <v>211</v>
      </c>
      <c r="D282" s="0" t="s">
        <v>1726</v>
      </c>
      <c r="E282" s="0" t="s">
        <v>1086</v>
      </c>
      <c r="F282" s="3" t="n">
        <v>123070</v>
      </c>
      <c r="G282" s="0" t="n">
        <v>15</v>
      </c>
      <c r="H282" s="0" t="n">
        <v>8209</v>
      </c>
      <c r="I282" s="12" t="n">
        <f aca="false">G282*H282</f>
        <v>123135</v>
      </c>
      <c r="J282" s="14" t="n">
        <f aca="false">(I282/$J$35*10000)+7000</f>
        <v>8231.35</v>
      </c>
      <c r="K282" s="12" t="n">
        <v>2015</v>
      </c>
    </row>
    <row r="283" customFormat="false" ht="15" hidden="false" customHeight="false" outlineLevel="0" collapsed="false">
      <c r="A283" s="5" t="n">
        <v>59</v>
      </c>
      <c r="B283" s="0" t="s">
        <v>1438</v>
      </c>
      <c r="C283" s="22" t="n">
        <v>217</v>
      </c>
      <c r="D283" s="0" t="s">
        <v>425</v>
      </c>
      <c r="E283" s="0" t="s">
        <v>1086</v>
      </c>
      <c r="F283" s="3" t="n">
        <v>119840</v>
      </c>
      <c r="G283" s="0" t="n">
        <v>14</v>
      </c>
      <c r="H283" s="0" t="n">
        <v>8209</v>
      </c>
      <c r="I283" s="12" t="n">
        <f aca="false">G283*H283</f>
        <v>114926</v>
      </c>
      <c r="J283" s="14" t="n">
        <f aca="false">(I283/$J$35*10000)+7000</f>
        <v>8149.26</v>
      </c>
      <c r="K283" s="12" t="n">
        <v>2015</v>
      </c>
    </row>
    <row r="284" customFormat="false" ht="15" hidden="false" customHeight="false" outlineLevel="0" collapsed="false">
      <c r="A284" s="5" t="n">
        <v>59</v>
      </c>
      <c r="B284" s="0" t="s">
        <v>1438</v>
      </c>
      <c r="C284" s="22" t="n">
        <v>222</v>
      </c>
      <c r="D284" s="0" t="s">
        <v>1727</v>
      </c>
      <c r="E284" s="0" t="s">
        <v>152</v>
      </c>
      <c r="F284" s="3" t="n">
        <v>118730</v>
      </c>
      <c r="G284" s="0" t="n">
        <v>14</v>
      </c>
      <c r="H284" s="0" t="n">
        <v>8209</v>
      </c>
      <c r="I284" s="12" t="n">
        <f aca="false">G284*H284</f>
        <v>114926</v>
      </c>
      <c r="J284" s="14" t="n">
        <f aca="false">(I284/$J$35*10000)+7000</f>
        <v>8149.26</v>
      </c>
      <c r="K284" s="12" t="n">
        <v>2015</v>
      </c>
    </row>
    <row r="285" customFormat="false" ht="15" hidden="false" customHeight="false" outlineLevel="0" collapsed="false">
      <c r="A285" s="5" t="n">
        <v>59</v>
      </c>
      <c r="B285" s="0" t="s">
        <v>1438</v>
      </c>
      <c r="C285" s="22" t="n">
        <v>241</v>
      </c>
      <c r="D285" s="0" t="s">
        <v>1728</v>
      </c>
      <c r="E285" s="0" t="s">
        <v>1086</v>
      </c>
      <c r="F285" s="3" t="n">
        <v>112860</v>
      </c>
      <c r="G285" s="0" t="n">
        <v>14</v>
      </c>
      <c r="H285" s="0" t="n">
        <v>8209</v>
      </c>
      <c r="I285" s="12" t="n">
        <f aca="false">G285*H285</f>
        <v>114926</v>
      </c>
      <c r="J285" s="14" t="n">
        <f aca="false">(I285/$J$35*10000)+7000</f>
        <v>8149.26</v>
      </c>
      <c r="K285" s="12" t="n">
        <v>2015</v>
      </c>
    </row>
    <row r="286" customFormat="false" ht="15" hidden="false" customHeight="false" outlineLevel="0" collapsed="false">
      <c r="A286" s="5" t="n">
        <v>59</v>
      </c>
      <c r="B286" s="0" t="s">
        <v>1438</v>
      </c>
      <c r="C286" s="22" t="n">
        <v>251</v>
      </c>
      <c r="D286" s="0" t="s">
        <v>1729</v>
      </c>
      <c r="E286" s="0" t="s">
        <v>1086</v>
      </c>
      <c r="F286" s="3" t="n">
        <v>108150</v>
      </c>
      <c r="G286" s="0" t="n">
        <v>14</v>
      </c>
      <c r="H286" s="0" t="n">
        <v>8209</v>
      </c>
      <c r="I286" s="12" t="n">
        <f aca="false">G286*H286</f>
        <v>114926</v>
      </c>
      <c r="J286" s="14" t="n">
        <f aca="false">(I286/$J$35*10000)+7000</f>
        <v>8149.26</v>
      </c>
      <c r="K286" s="12" t="n">
        <v>2015</v>
      </c>
    </row>
    <row r="287" customFormat="false" ht="15" hidden="false" customHeight="false" outlineLevel="0" collapsed="false">
      <c r="A287" s="5" t="n">
        <v>59</v>
      </c>
      <c r="B287" s="0" t="s">
        <v>1438</v>
      </c>
      <c r="C287" s="22" t="n">
        <v>262</v>
      </c>
      <c r="D287" s="0" t="s">
        <v>1730</v>
      </c>
      <c r="E287" s="0" t="s">
        <v>1086</v>
      </c>
      <c r="F287" s="3" t="n">
        <v>103990</v>
      </c>
      <c r="G287" s="0" t="n">
        <v>13</v>
      </c>
      <c r="H287" s="0" t="n">
        <v>8209</v>
      </c>
      <c r="I287" s="12" t="n">
        <f aca="false">G287*H287</f>
        <v>106717</v>
      </c>
      <c r="J287" s="14" t="n">
        <f aca="false">(I287/$J$35*10000)+7000</f>
        <v>8067.17</v>
      </c>
      <c r="K287" s="12" t="n">
        <v>2015</v>
      </c>
    </row>
    <row r="288" customFormat="false" ht="15" hidden="false" customHeight="false" outlineLevel="0" collapsed="false">
      <c r="A288" s="5" t="n">
        <v>59</v>
      </c>
      <c r="B288" s="0" t="s">
        <v>1438</v>
      </c>
      <c r="C288" s="22" t="n">
        <v>271</v>
      </c>
      <c r="D288" s="0" t="s">
        <v>1731</v>
      </c>
      <c r="E288" s="0" t="s">
        <v>1086</v>
      </c>
      <c r="F288" s="3" t="n">
        <v>100460</v>
      </c>
      <c r="G288" s="0" t="n">
        <v>13</v>
      </c>
      <c r="H288" s="0" t="n">
        <v>8209</v>
      </c>
      <c r="I288" s="12" t="n">
        <f aca="false">G288*H288</f>
        <v>106717</v>
      </c>
      <c r="J288" s="14" t="n">
        <f aca="false">(I288/$J$35*10000)+7000</f>
        <v>8067.17</v>
      </c>
      <c r="K288" s="12" t="n">
        <v>2015</v>
      </c>
    </row>
    <row r="289" customFormat="false" ht="15" hidden="false" customHeight="false" outlineLevel="0" collapsed="false">
      <c r="A289" s="5" t="n">
        <v>60</v>
      </c>
      <c r="B289" s="0" t="s">
        <v>1438</v>
      </c>
      <c r="C289" s="22" t="n">
        <v>10</v>
      </c>
      <c r="D289" s="0" t="s">
        <v>1732</v>
      </c>
      <c r="E289" s="0" t="s">
        <v>1481</v>
      </c>
      <c r="F289" s="3" t="n">
        <v>1476870</v>
      </c>
      <c r="G289" s="0" t="n">
        <v>53</v>
      </c>
      <c r="H289" s="0" t="n">
        <v>8209</v>
      </c>
      <c r="I289" s="12" t="n">
        <f aca="false">G289*H289</f>
        <v>435077</v>
      </c>
      <c r="J289" s="14" t="n">
        <f aca="false">(I289/$J$35*10000)+7000</f>
        <v>11350.77</v>
      </c>
      <c r="K289" s="12" t="n">
        <v>2015</v>
      </c>
      <c r="L289" s="3" t="n">
        <f aca="false">SUM(I289:I306)</f>
        <v>3127629</v>
      </c>
    </row>
    <row r="290" customFormat="false" ht="15" hidden="false" customHeight="false" outlineLevel="0" collapsed="false">
      <c r="A290" s="5" t="n">
        <v>60</v>
      </c>
      <c r="B290" s="0" t="s">
        <v>1438</v>
      </c>
      <c r="C290" s="22" t="n">
        <v>47</v>
      </c>
      <c r="D290" s="0" t="s">
        <v>1733</v>
      </c>
      <c r="E290" s="0" t="s">
        <v>1481</v>
      </c>
      <c r="F290" s="3" t="n">
        <v>457240</v>
      </c>
      <c r="G290" s="0" t="n">
        <v>29</v>
      </c>
      <c r="H290" s="0" t="n">
        <v>8209</v>
      </c>
      <c r="I290" s="12" t="n">
        <f aca="false">G290*H290</f>
        <v>238061</v>
      </c>
      <c r="J290" s="14" t="n">
        <f aca="false">(I290/$J$35*10000)+7000</f>
        <v>9380.61</v>
      </c>
      <c r="K290" s="12" t="n">
        <v>2015</v>
      </c>
    </row>
    <row r="291" customFormat="false" ht="15" hidden="false" customHeight="false" outlineLevel="0" collapsed="false">
      <c r="A291" s="5" t="n">
        <v>60</v>
      </c>
      <c r="B291" s="0" t="s">
        <v>1438</v>
      </c>
      <c r="C291" s="22" t="n">
        <v>70</v>
      </c>
      <c r="D291" s="0" t="s">
        <v>1734</v>
      </c>
      <c r="E291" s="0" t="s">
        <v>1481</v>
      </c>
      <c r="F291" s="3" t="n">
        <v>341340</v>
      </c>
      <c r="G291" s="0" t="n">
        <v>25</v>
      </c>
      <c r="H291" s="0" t="n">
        <v>8209</v>
      </c>
      <c r="I291" s="12" t="n">
        <f aca="false">G291*H291</f>
        <v>205225</v>
      </c>
      <c r="J291" s="14" t="n">
        <f aca="false">(I291/$J$35*10000)+7000</f>
        <v>9052.25</v>
      </c>
      <c r="K291" s="12" t="n">
        <v>2015</v>
      </c>
    </row>
    <row r="292" customFormat="false" ht="15" hidden="false" customHeight="false" outlineLevel="0" collapsed="false">
      <c r="A292" s="5" t="n">
        <v>60</v>
      </c>
      <c r="B292" s="0" t="s">
        <v>1438</v>
      </c>
      <c r="C292" s="22" t="n">
        <v>76</v>
      </c>
      <c r="D292" s="0" t="s">
        <v>1735</v>
      </c>
      <c r="E292" s="0" t="s">
        <v>1481</v>
      </c>
      <c r="F292" s="3" t="n">
        <v>319810</v>
      </c>
      <c r="G292" s="0" t="n">
        <v>24</v>
      </c>
      <c r="H292" s="0" t="n">
        <v>8209</v>
      </c>
      <c r="I292" s="12" t="n">
        <f aca="false">G292*H292</f>
        <v>197016</v>
      </c>
      <c r="J292" s="14" t="n">
        <f aca="false">(I292/$J$35*10000)+7000</f>
        <v>8970.16</v>
      </c>
      <c r="K292" s="12" t="n">
        <v>2015</v>
      </c>
    </row>
    <row r="293" customFormat="false" ht="15" hidden="false" customHeight="false" outlineLevel="0" collapsed="false">
      <c r="A293" s="5" t="n">
        <v>60</v>
      </c>
      <c r="B293" s="0" t="s">
        <v>1438</v>
      </c>
      <c r="C293" s="22" t="n">
        <v>99</v>
      </c>
      <c r="D293" s="0" t="s">
        <v>247</v>
      </c>
      <c r="E293" s="0" t="s">
        <v>1481</v>
      </c>
      <c r="F293" s="3" t="n">
        <v>262690</v>
      </c>
      <c r="G293" s="0" t="n">
        <v>22</v>
      </c>
      <c r="H293" s="0" t="n">
        <v>8209</v>
      </c>
      <c r="I293" s="12" t="n">
        <f aca="false">G293*H293</f>
        <v>180598</v>
      </c>
      <c r="J293" s="14" t="n">
        <f aca="false">(I293/$J$35*10000)+7000</f>
        <v>8805.98</v>
      </c>
      <c r="K293" s="12" t="n">
        <v>2015</v>
      </c>
    </row>
    <row r="294" customFormat="false" ht="15" hidden="false" customHeight="false" outlineLevel="0" collapsed="false">
      <c r="A294" s="5" t="n">
        <v>60</v>
      </c>
      <c r="B294" s="0" t="s">
        <v>1438</v>
      </c>
      <c r="C294" s="22" t="n">
        <v>103</v>
      </c>
      <c r="D294" s="0" t="s">
        <v>1736</v>
      </c>
      <c r="E294" s="0" t="s">
        <v>1481</v>
      </c>
      <c r="F294" s="3" t="n">
        <v>259300</v>
      </c>
      <c r="G294" s="0" t="n">
        <v>22</v>
      </c>
      <c r="H294" s="0" t="n">
        <v>8209</v>
      </c>
      <c r="I294" s="12" t="n">
        <f aca="false">G294*H294</f>
        <v>180598</v>
      </c>
      <c r="J294" s="14" t="n">
        <f aca="false">(I294/$J$35*10000)+7000</f>
        <v>8805.98</v>
      </c>
      <c r="K294" s="12" t="n">
        <v>2015</v>
      </c>
    </row>
    <row r="295" customFormat="false" ht="15" hidden="false" customHeight="false" outlineLevel="0" collapsed="false">
      <c r="A295" s="5" t="n">
        <v>60</v>
      </c>
      <c r="B295" s="0" t="s">
        <v>1438</v>
      </c>
      <c r="C295" s="22" t="n">
        <v>107</v>
      </c>
      <c r="D295" s="0" t="s">
        <v>1737</v>
      </c>
      <c r="E295" s="0" t="s">
        <v>1481</v>
      </c>
      <c r="F295" s="3" t="n">
        <v>244380</v>
      </c>
      <c r="G295" s="0" t="n">
        <v>21</v>
      </c>
      <c r="H295" s="0" t="n">
        <v>8209</v>
      </c>
      <c r="I295" s="12" t="n">
        <f aca="false">G295*H295</f>
        <v>172389</v>
      </c>
      <c r="J295" s="14" t="n">
        <f aca="false">(I295/$J$35*10000)+7000</f>
        <v>8723.89</v>
      </c>
      <c r="K295" s="12" t="n">
        <v>2015</v>
      </c>
    </row>
    <row r="296" customFormat="false" ht="15" hidden="false" customHeight="false" outlineLevel="0" collapsed="false">
      <c r="A296" s="5" t="n">
        <v>60</v>
      </c>
      <c r="B296" s="0" t="s">
        <v>1438</v>
      </c>
      <c r="C296" s="22" t="n">
        <v>110</v>
      </c>
      <c r="D296" s="0" t="s">
        <v>1738</v>
      </c>
      <c r="E296" s="0" t="s">
        <v>1481</v>
      </c>
      <c r="F296" s="3" t="n">
        <v>236780</v>
      </c>
      <c r="G296" s="0" t="n">
        <v>21</v>
      </c>
      <c r="H296" s="0" t="n">
        <v>8209</v>
      </c>
      <c r="I296" s="12" t="n">
        <f aca="false">G296*H296</f>
        <v>172389</v>
      </c>
      <c r="J296" s="14" t="n">
        <f aca="false">(I296/$J$35*10000)+7000</f>
        <v>8723.89</v>
      </c>
      <c r="K296" s="12" t="n">
        <v>2015</v>
      </c>
    </row>
    <row r="297" customFormat="false" ht="15" hidden="false" customHeight="false" outlineLevel="0" collapsed="false">
      <c r="A297" s="5" t="n">
        <v>60</v>
      </c>
      <c r="B297" s="0" t="s">
        <v>1438</v>
      </c>
      <c r="C297" s="22" t="n">
        <v>117</v>
      </c>
      <c r="D297" s="0" t="s">
        <v>1739</v>
      </c>
      <c r="E297" s="0" t="s">
        <v>1481</v>
      </c>
      <c r="F297" s="3" t="n">
        <v>227460</v>
      </c>
      <c r="G297" s="0" t="n">
        <v>20</v>
      </c>
      <c r="H297" s="0" t="n">
        <v>8209</v>
      </c>
      <c r="I297" s="12" t="n">
        <f aca="false">G297*H297</f>
        <v>164180</v>
      </c>
      <c r="J297" s="14" t="n">
        <f aca="false">(I297/$J$35*10000)+7000</f>
        <v>8641.8</v>
      </c>
      <c r="K297" s="12" t="n">
        <v>2015</v>
      </c>
    </row>
    <row r="298" customFormat="false" ht="15" hidden="false" customHeight="false" outlineLevel="0" collapsed="false">
      <c r="A298" s="5" t="n">
        <v>60</v>
      </c>
      <c r="B298" s="0" t="s">
        <v>1438</v>
      </c>
      <c r="C298" s="22" t="n">
        <v>135</v>
      </c>
      <c r="D298" s="0" t="s">
        <v>1740</v>
      </c>
      <c r="E298" s="0" t="s">
        <v>1481</v>
      </c>
      <c r="F298" s="3" t="n">
        <v>206560</v>
      </c>
      <c r="G298" s="0" t="n">
        <v>19</v>
      </c>
      <c r="H298" s="0" t="n">
        <v>8209</v>
      </c>
      <c r="I298" s="12" t="n">
        <f aca="false">G298*H298</f>
        <v>155971</v>
      </c>
      <c r="J298" s="14" t="n">
        <f aca="false">(I298/$J$35*10000)+7000</f>
        <v>8559.71</v>
      </c>
      <c r="K298" s="12" t="n">
        <v>2015</v>
      </c>
    </row>
    <row r="299" customFormat="false" ht="15" hidden="false" customHeight="false" outlineLevel="0" collapsed="false">
      <c r="A299" s="5" t="n">
        <v>60</v>
      </c>
      <c r="B299" s="0" t="s">
        <v>1438</v>
      </c>
      <c r="C299" s="22" t="n">
        <v>137</v>
      </c>
      <c r="D299" s="0" t="s">
        <v>1741</v>
      </c>
      <c r="E299" s="0" t="s">
        <v>1481</v>
      </c>
      <c r="F299" s="3" t="n">
        <v>199640</v>
      </c>
      <c r="G299" s="0" t="n">
        <v>19</v>
      </c>
      <c r="H299" s="0" t="n">
        <v>8209</v>
      </c>
      <c r="I299" s="12" t="n">
        <f aca="false">G299*H299</f>
        <v>155971</v>
      </c>
      <c r="J299" s="14" t="n">
        <f aca="false">(I299/$J$35*10000)+7000</f>
        <v>8559.71</v>
      </c>
      <c r="K299" s="12" t="n">
        <v>2015</v>
      </c>
    </row>
    <row r="300" customFormat="false" ht="15" hidden="false" customHeight="false" outlineLevel="0" collapsed="false">
      <c r="A300" s="5" t="n">
        <v>60</v>
      </c>
      <c r="B300" s="0" t="s">
        <v>1438</v>
      </c>
      <c r="C300" s="22" t="n">
        <v>143</v>
      </c>
      <c r="D300" s="0" t="s">
        <v>1742</v>
      </c>
      <c r="E300" s="0" t="s">
        <v>1481</v>
      </c>
      <c r="F300" s="3" t="n">
        <v>191730</v>
      </c>
      <c r="G300" s="0" t="n">
        <v>19</v>
      </c>
      <c r="H300" s="0" t="n">
        <v>8209</v>
      </c>
      <c r="I300" s="12" t="n">
        <f aca="false">G300*H300</f>
        <v>155971</v>
      </c>
      <c r="J300" s="14" t="n">
        <f aca="false">(I300/$J$35*10000)+7000</f>
        <v>8559.71</v>
      </c>
      <c r="K300" s="12" t="n">
        <v>2015</v>
      </c>
    </row>
    <row r="301" customFormat="false" ht="15" hidden="false" customHeight="false" outlineLevel="0" collapsed="false">
      <c r="A301" s="5" t="n">
        <v>60</v>
      </c>
      <c r="B301" s="0" t="s">
        <v>1438</v>
      </c>
      <c r="C301" s="22" t="n">
        <v>193</v>
      </c>
      <c r="D301" s="0" t="s">
        <v>1743</v>
      </c>
      <c r="E301" s="0" t="s">
        <v>1481</v>
      </c>
      <c r="F301" s="3" t="n">
        <v>137840</v>
      </c>
      <c r="G301" s="0" t="n">
        <v>16</v>
      </c>
      <c r="H301" s="0" t="n">
        <v>8209</v>
      </c>
      <c r="I301" s="12" t="n">
        <f aca="false">G301*H301</f>
        <v>131344</v>
      </c>
      <c r="J301" s="14" t="n">
        <f aca="false">(I301/$J$35*10000)+7000</f>
        <v>8313.44</v>
      </c>
      <c r="K301" s="12" t="n">
        <v>2015</v>
      </c>
    </row>
    <row r="302" customFormat="false" ht="15" hidden="false" customHeight="false" outlineLevel="0" collapsed="false">
      <c r="A302" s="5" t="n">
        <v>60</v>
      </c>
      <c r="B302" s="0" t="s">
        <v>1438</v>
      </c>
      <c r="C302" s="22" t="n">
        <v>205</v>
      </c>
      <c r="D302" s="0" t="s">
        <v>1744</v>
      </c>
      <c r="E302" s="0" t="s">
        <v>1481</v>
      </c>
      <c r="F302" s="3" t="n">
        <v>125980</v>
      </c>
      <c r="G302" s="0" t="n">
        <v>15</v>
      </c>
      <c r="H302" s="0" t="n">
        <v>8209</v>
      </c>
      <c r="I302" s="12" t="n">
        <f aca="false">G302*H302</f>
        <v>123135</v>
      </c>
      <c r="J302" s="14" t="n">
        <f aca="false">(I302/$J$35*10000)+7000</f>
        <v>8231.35</v>
      </c>
      <c r="K302" s="12" t="n">
        <v>2015</v>
      </c>
    </row>
    <row r="303" customFormat="false" ht="15" hidden="false" customHeight="false" outlineLevel="0" collapsed="false">
      <c r="A303" s="5" t="n">
        <v>60</v>
      </c>
      <c r="B303" s="0" t="s">
        <v>1438</v>
      </c>
      <c r="C303" s="22" t="n">
        <v>215</v>
      </c>
      <c r="D303" s="0" t="s">
        <v>1745</v>
      </c>
      <c r="E303" s="0" t="s">
        <v>1481</v>
      </c>
      <c r="F303" s="3" t="n">
        <v>121360</v>
      </c>
      <c r="G303" s="0" t="n">
        <v>15</v>
      </c>
      <c r="H303" s="0" t="n">
        <v>8209</v>
      </c>
      <c r="I303" s="12" t="n">
        <f aca="false">G303*H303</f>
        <v>123135</v>
      </c>
      <c r="J303" s="14" t="n">
        <f aca="false">(I303/$J$35*10000)+7000</f>
        <v>8231.35</v>
      </c>
      <c r="K303" s="12" t="n">
        <v>2015</v>
      </c>
    </row>
    <row r="304" customFormat="false" ht="15" hidden="false" customHeight="false" outlineLevel="0" collapsed="false">
      <c r="A304" s="5" t="n">
        <v>60</v>
      </c>
      <c r="B304" s="0" t="s">
        <v>1438</v>
      </c>
      <c r="C304" s="22" t="n">
        <v>243</v>
      </c>
      <c r="D304" s="0" t="s">
        <v>1746</v>
      </c>
      <c r="E304" s="0" t="s">
        <v>1481</v>
      </c>
      <c r="F304" s="3" t="n">
        <v>112040</v>
      </c>
      <c r="G304" s="0" t="n">
        <v>14</v>
      </c>
      <c r="H304" s="0" t="n">
        <v>8209</v>
      </c>
      <c r="I304" s="12" t="n">
        <f aca="false">G304*H304</f>
        <v>114926</v>
      </c>
      <c r="J304" s="14" t="n">
        <f aca="false">(I304/$J$35*10000)+7000</f>
        <v>8149.26</v>
      </c>
      <c r="K304" s="12" t="n">
        <v>2015</v>
      </c>
    </row>
    <row r="305" customFormat="false" ht="15" hidden="false" customHeight="false" outlineLevel="0" collapsed="false">
      <c r="A305" s="5" t="n">
        <v>60</v>
      </c>
      <c r="B305" s="0" t="s">
        <v>1438</v>
      </c>
      <c r="C305" s="22" t="n">
        <v>259</v>
      </c>
      <c r="D305" s="0" t="s">
        <v>1747</v>
      </c>
      <c r="E305" s="0" t="s">
        <v>1481</v>
      </c>
      <c r="F305" s="3" t="n">
        <v>106450</v>
      </c>
      <c r="G305" s="0" t="n">
        <v>14</v>
      </c>
      <c r="H305" s="0" t="n">
        <v>8209</v>
      </c>
      <c r="I305" s="12" t="n">
        <f aca="false">G305*H305</f>
        <v>114926</v>
      </c>
      <c r="J305" s="14" t="n">
        <f aca="false">(I305/$J$35*10000)+7000</f>
        <v>8149.26</v>
      </c>
      <c r="K305" s="12" t="n">
        <v>2015</v>
      </c>
    </row>
    <row r="306" customFormat="false" ht="15" hidden="false" customHeight="false" outlineLevel="0" collapsed="false">
      <c r="A306" s="5" t="n">
        <v>60</v>
      </c>
      <c r="B306" s="0" t="s">
        <v>1438</v>
      </c>
      <c r="C306" s="22" t="n">
        <v>269</v>
      </c>
      <c r="D306" s="0" t="s">
        <v>1748</v>
      </c>
      <c r="E306" s="0" t="s">
        <v>1481</v>
      </c>
      <c r="F306" s="3" t="n">
        <v>101910</v>
      </c>
      <c r="G306" s="0" t="n">
        <v>13</v>
      </c>
      <c r="H306" s="0" t="n">
        <v>8209</v>
      </c>
      <c r="I306" s="12" t="n">
        <f aca="false">G306*H306</f>
        <v>106717</v>
      </c>
      <c r="J306" s="14" t="n">
        <f aca="false">(I306/$J$35*10000)+7000</f>
        <v>8067.17</v>
      </c>
      <c r="K306" s="12" t="n">
        <v>2015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1"/>
  <sheetViews>
    <sheetView windowProtection="false"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D297" activeCellId="0" sqref="D297"/>
    </sheetView>
  </sheetViews>
  <sheetFormatPr defaultRowHeight="15"/>
  <cols>
    <col collapsed="false" hidden="false" max="1" min="1" style="0" width="4.42857142857143"/>
    <col collapsed="false" hidden="false" max="2" min="2" style="0" width="6.14795918367347"/>
    <col collapsed="false" hidden="false" max="3" min="3" style="0" width="7.29081632653061"/>
    <col collapsed="false" hidden="false" max="4" min="4" style="0" width="41"/>
    <col collapsed="false" hidden="false" max="5" min="5" style="0" width="7.85714285714286"/>
    <col collapsed="false" hidden="false" max="6" min="6" style="0" width="14.0051020408163"/>
    <col collapsed="false" hidden="false" max="7" min="7" style="0" width="14.8571428571429"/>
    <col collapsed="false" hidden="false" max="8" min="8" style="0" width="10.7091836734694"/>
    <col collapsed="false" hidden="false" max="9" min="9" style="0" width="11.1428571428571"/>
    <col collapsed="false" hidden="false" max="10" min="10" style="0" width="11.2857142857143"/>
    <col collapsed="false" hidden="false" max="11" min="11" style="0" width="5.13775510204082"/>
    <col collapsed="false" hidden="false" max="12" min="12" style="0" width="10.2857142857143"/>
    <col collapsed="false" hidden="false" max="1025" min="13" style="0" width="10.7091836734694"/>
  </cols>
  <sheetData>
    <row r="1" customFormat="false" ht="18.75" hidden="false" customHeight="false" outlineLevel="0" collapsed="false"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customFormat="false" ht="15" hidden="false" customHeight="false" outlineLevel="0" collapsed="false">
      <c r="D2" s="0" t="s">
        <v>1749</v>
      </c>
      <c r="E2" s="0" t="s">
        <v>1750</v>
      </c>
      <c r="F2" s="3" t="n">
        <v>357375</v>
      </c>
      <c r="G2" s="3" t="n">
        <v>80219695</v>
      </c>
      <c r="H2" s="0" t="n">
        <v>2011</v>
      </c>
    </row>
    <row r="3" customFormat="false" ht="15" hidden="false" customHeight="false" outlineLevel="0" collapsed="false">
      <c r="D3" s="0" t="s">
        <v>1751</v>
      </c>
      <c r="E3" s="0" t="s">
        <v>1752</v>
      </c>
      <c r="F3" s="3" t="n">
        <v>83879</v>
      </c>
      <c r="G3" s="3" t="n">
        <v>8032928</v>
      </c>
      <c r="H3" s="0" t="n">
        <v>2001</v>
      </c>
    </row>
    <row r="4" customFormat="false" ht="15" hidden="false" customHeight="false" outlineLevel="0" collapsed="false">
      <c r="D4" s="0" t="s">
        <v>1753</v>
      </c>
      <c r="E4" s="0" t="s">
        <v>1754</v>
      </c>
      <c r="F4" s="3" t="n">
        <v>43098</v>
      </c>
      <c r="G4" s="3" t="n">
        <v>5580516</v>
      </c>
      <c r="H4" s="0" t="n">
        <v>2012</v>
      </c>
    </row>
    <row r="5" customFormat="false" ht="15" hidden="false" customHeight="false" outlineLevel="0" collapsed="false">
      <c r="D5" s="0" t="s">
        <v>1755</v>
      </c>
      <c r="E5" s="0" t="s">
        <v>1756</v>
      </c>
      <c r="F5" s="3" t="n">
        <v>303893</v>
      </c>
      <c r="G5" s="3" t="n">
        <v>5455066</v>
      </c>
      <c r="H5" s="20" t="n">
        <v>2014</v>
      </c>
    </row>
    <row r="6" customFormat="false" ht="15" hidden="false" customHeight="false" outlineLevel="0" collapsed="false">
      <c r="D6" s="0" t="s">
        <v>1757</v>
      </c>
      <c r="E6" s="0" t="s">
        <v>1758</v>
      </c>
      <c r="F6" s="3" t="n">
        <v>78</v>
      </c>
      <c r="G6" s="3" t="n">
        <v>58681</v>
      </c>
      <c r="H6" s="0" t="n">
        <v>1996</v>
      </c>
    </row>
    <row r="7" customFormat="false" ht="15" hidden="false" customHeight="false" outlineLevel="0" collapsed="false">
      <c r="D7" s="0" t="s">
        <v>1759</v>
      </c>
      <c r="E7" s="0" t="s">
        <v>1760</v>
      </c>
      <c r="F7" s="3" t="n">
        <v>68466</v>
      </c>
      <c r="G7" s="3" t="n">
        <v>4588252</v>
      </c>
      <c r="H7" s="0" t="n">
        <v>2011</v>
      </c>
    </row>
    <row r="8" customFormat="false" ht="15" hidden="false" customHeight="false" outlineLevel="0" collapsed="false">
      <c r="D8" s="0" t="s">
        <v>1761</v>
      </c>
      <c r="E8" s="0" t="s">
        <v>1762</v>
      </c>
      <c r="F8" s="3" t="n">
        <v>572</v>
      </c>
      <c r="G8" s="3" t="n">
        <v>84497</v>
      </c>
      <c r="H8" s="0" t="n">
        <v>2011</v>
      </c>
    </row>
    <row r="9" customFormat="false" ht="15" hidden="false" customHeight="false" outlineLevel="0" collapsed="false">
      <c r="D9" s="0" t="s">
        <v>1763</v>
      </c>
      <c r="E9" s="0" t="s">
        <v>1764</v>
      </c>
      <c r="F9" s="3" t="n">
        <v>102800</v>
      </c>
      <c r="G9" s="3" t="n">
        <v>318452</v>
      </c>
      <c r="H9" s="20" t="n">
        <v>2011</v>
      </c>
    </row>
    <row r="10" customFormat="false" ht="15" hidden="false" customHeight="false" outlineLevel="0" collapsed="false">
      <c r="D10" s="0" t="s">
        <v>1765</v>
      </c>
      <c r="E10" s="0" t="s">
        <v>1766</v>
      </c>
      <c r="F10" s="3" t="n">
        <v>1399</v>
      </c>
      <c r="G10" s="3" t="n">
        <v>48197</v>
      </c>
      <c r="H10" s="20" t="n">
        <v>2013</v>
      </c>
    </row>
    <row r="11" customFormat="false" ht="15" hidden="false" customHeight="false" outlineLevel="0" collapsed="false">
      <c r="D11" s="0" t="s">
        <v>1767</v>
      </c>
      <c r="E11" s="0" t="s">
        <v>1768</v>
      </c>
      <c r="F11" s="3" t="n">
        <v>116</v>
      </c>
      <c r="G11" s="3" t="n">
        <v>97857</v>
      </c>
      <c r="H11" s="0" t="n">
        <v>2011</v>
      </c>
    </row>
    <row r="12" customFormat="false" ht="15" hidden="false" customHeight="false" outlineLevel="0" collapsed="false">
      <c r="D12" s="0" t="s">
        <v>1769</v>
      </c>
      <c r="E12" s="0" t="s">
        <v>1770</v>
      </c>
      <c r="F12" s="3" t="n">
        <v>160</v>
      </c>
      <c r="G12" s="3" t="n">
        <v>36638</v>
      </c>
      <c r="H12" s="20" t="n">
        <v>2011</v>
      </c>
    </row>
    <row r="13" customFormat="false" ht="15" hidden="false" customHeight="false" outlineLevel="0" collapsed="false">
      <c r="D13" s="0" t="s">
        <v>1771</v>
      </c>
      <c r="E13" s="0" t="s">
        <v>788</v>
      </c>
      <c r="F13" s="3" t="n">
        <v>304696</v>
      </c>
      <c r="G13" s="3" t="n">
        <v>4523436</v>
      </c>
      <c r="H13" s="0" t="n">
        <v>2001</v>
      </c>
    </row>
    <row r="14" customFormat="false" ht="15" hidden="false" customHeight="false" outlineLevel="0" collapsed="false">
      <c r="D14" s="0" t="s">
        <v>1772</v>
      </c>
      <c r="E14" s="0" t="s">
        <v>1773</v>
      </c>
      <c r="F14" s="3" t="n">
        <v>242500</v>
      </c>
      <c r="G14" s="3" t="n">
        <v>63182178</v>
      </c>
      <c r="H14" s="0" t="n">
        <v>2011</v>
      </c>
    </row>
    <row r="15" customFormat="false" ht="15" hidden="false" customHeight="false" outlineLevel="0" collapsed="false">
      <c r="D15" s="0" t="s">
        <v>1774</v>
      </c>
      <c r="E15" s="0" t="s">
        <v>1775</v>
      </c>
      <c r="F15" s="3" t="n">
        <v>410314</v>
      </c>
      <c r="G15" s="3" t="n">
        <v>9555893</v>
      </c>
      <c r="H15" s="20" t="n">
        <v>2012</v>
      </c>
    </row>
    <row r="16" customFormat="false" ht="15" hidden="false" customHeight="false" outlineLevel="0" collapsed="false">
      <c r="D16" s="0" t="s">
        <v>1776</v>
      </c>
      <c r="E16" s="0" t="s">
        <v>1777</v>
      </c>
      <c r="F16" s="3" t="n">
        <v>41285</v>
      </c>
      <c r="G16" s="3" t="n">
        <v>8139631</v>
      </c>
      <c r="H16" s="20" t="n">
        <v>2013</v>
      </c>
    </row>
    <row r="18" customFormat="false" ht="18.75" hidden="false" customHeight="false" outlineLevel="0" collapsed="false">
      <c r="B18" s="2" t="s">
        <v>27</v>
      </c>
      <c r="C18" s="2" t="s">
        <v>13</v>
      </c>
      <c r="D18" s="2" t="s">
        <v>28</v>
      </c>
      <c r="E18" s="2" t="s">
        <v>13</v>
      </c>
      <c r="F18" s="2" t="s">
        <v>14</v>
      </c>
      <c r="G18" s="2" t="s">
        <v>15</v>
      </c>
      <c r="H18" s="2" t="s">
        <v>29</v>
      </c>
      <c r="I18" s="2" t="s">
        <v>30</v>
      </c>
    </row>
    <row r="19" customFormat="false" ht="15" hidden="false" customHeight="false" outlineLevel="0" collapsed="false">
      <c r="B19" s="5" t="n">
        <v>64</v>
      </c>
      <c r="C19" s="0" t="s">
        <v>1773</v>
      </c>
      <c r="D19" s="0" t="s">
        <v>1778</v>
      </c>
      <c r="E19" s="0" t="s">
        <v>1779</v>
      </c>
      <c r="F19" s="0" t="n">
        <v>137</v>
      </c>
      <c r="G19" s="3" t="n">
        <v>147489</v>
      </c>
      <c r="H19" s="3" t="n">
        <f aca="false">SUM(F19:F25)</f>
        <v>89689</v>
      </c>
      <c r="I19" s="3" t="n">
        <f aca="false">SUM(G19:G25)</f>
        <v>11319871</v>
      </c>
    </row>
    <row r="20" customFormat="false" ht="15" hidden="false" customHeight="false" outlineLevel="0" collapsed="false">
      <c r="B20" s="5" t="n">
        <v>64</v>
      </c>
      <c r="C20" s="0" t="s">
        <v>1773</v>
      </c>
      <c r="D20" s="0" t="s">
        <v>1780</v>
      </c>
      <c r="E20" s="0" t="s">
        <v>1781</v>
      </c>
      <c r="F20" s="0" t="n">
        <v>35</v>
      </c>
      <c r="G20" s="3" t="n">
        <v>142065</v>
      </c>
    </row>
    <row r="21" customFormat="false" ht="15" hidden="false" customHeight="false" outlineLevel="0" collapsed="false">
      <c r="B21" s="6" t="n">
        <v>64</v>
      </c>
      <c r="C21" s="4" t="s">
        <v>1773</v>
      </c>
      <c r="D21" s="4" t="s">
        <v>1782</v>
      </c>
      <c r="E21" s="4" t="s">
        <v>1783</v>
      </c>
      <c r="F21" s="7" t="n">
        <v>6768</v>
      </c>
      <c r="G21" s="7" t="n">
        <v>499858</v>
      </c>
    </row>
    <row r="22" customFormat="false" ht="15" hidden="false" customHeight="false" outlineLevel="0" collapsed="false">
      <c r="B22" s="5" t="n">
        <v>64</v>
      </c>
      <c r="C22" s="0" t="s">
        <v>1773</v>
      </c>
      <c r="D22" s="0" t="s">
        <v>1784</v>
      </c>
      <c r="E22" s="0" t="s">
        <v>1785</v>
      </c>
      <c r="F22" s="3" t="n">
        <v>77925</v>
      </c>
      <c r="G22" s="3" t="n">
        <v>5295403</v>
      </c>
    </row>
    <row r="23" customFormat="false" ht="15" hidden="false" customHeight="false" outlineLevel="0" collapsed="false">
      <c r="B23" s="5" t="n">
        <v>64</v>
      </c>
      <c r="C23" s="0" t="s">
        <v>1773</v>
      </c>
      <c r="D23" s="0" t="s">
        <v>1786</v>
      </c>
      <c r="E23" s="0" t="s">
        <v>64</v>
      </c>
      <c r="F23" s="3" t="n">
        <v>1276</v>
      </c>
      <c r="G23" s="3" t="n">
        <v>2682528</v>
      </c>
    </row>
    <row r="24" customFormat="false" ht="15" hidden="false" customHeight="false" outlineLevel="0" collapsed="false">
      <c r="B24" s="6" t="n">
        <v>64</v>
      </c>
      <c r="C24" s="4" t="s">
        <v>1773</v>
      </c>
      <c r="D24" s="4" t="s">
        <v>1787</v>
      </c>
      <c r="E24" s="4" t="s">
        <v>1788</v>
      </c>
      <c r="F24" s="7" t="n">
        <v>2903</v>
      </c>
      <c r="G24" s="7" t="n">
        <v>1171339</v>
      </c>
    </row>
    <row r="25" customFormat="false" ht="15" hidden="false" customHeight="false" outlineLevel="0" collapsed="false">
      <c r="B25" s="5" t="n">
        <v>64</v>
      </c>
      <c r="C25" s="0" t="s">
        <v>1773</v>
      </c>
      <c r="D25" s="0" t="s">
        <v>1789</v>
      </c>
      <c r="E25" s="0" t="s">
        <v>874</v>
      </c>
      <c r="F25" s="0" t="n">
        <v>645</v>
      </c>
      <c r="G25" s="3" t="n">
        <v>1381189</v>
      </c>
    </row>
    <row r="26" customFormat="false" ht="15" hidden="false" customHeight="false" outlineLevel="0" collapsed="false">
      <c r="B26" s="6" t="n">
        <v>65</v>
      </c>
      <c r="C26" s="4" t="s">
        <v>1773</v>
      </c>
      <c r="D26" s="4" t="s">
        <v>1790</v>
      </c>
      <c r="E26" s="4" t="s">
        <v>1791</v>
      </c>
      <c r="F26" s="7" t="n">
        <v>1166</v>
      </c>
      <c r="G26" s="7" t="n">
        <v>370127</v>
      </c>
      <c r="H26" s="3" t="n">
        <f aca="false">SUM(F26:F36)</f>
        <v>111345</v>
      </c>
      <c r="I26" s="3" t="n">
        <f aca="false">SUM(G26:G36)</f>
        <v>11231024</v>
      </c>
    </row>
    <row r="27" customFormat="false" ht="15" hidden="false" customHeight="false" outlineLevel="0" collapsed="false">
      <c r="B27" s="6" t="n">
        <v>65</v>
      </c>
      <c r="C27" s="4" t="s">
        <v>1773</v>
      </c>
      <c r="D27" s="4" t="s">
        <v>1792</v>
      </c>
      <c r="E27" s="4" t="s">
        <v>1793</v>
      </c>
      <c r="F27" s="4" t="n">
        <v>917</v>
      </c>
      <c r="G27" s="7" t="n">
        <v>329608</v>
      </c>
    </row>
    <row r="28" customFormat="false" ht="15" hidden="false" customHeight="false" outlineLevel="0" collapsed="false">
      <c r="B28" s="5" t="n">
        <v>65</v>
      </c>
      <c r="C28" s="0" t="s">
        <v>1773</v>
      </c>
      <c r="D28" s="0" t="s">
        <v>1794</v>
      </c>
      <c r="E28" s="0" t="s">
        <v>1795</v>
      </c>
      <c r="F28" s="3" t="n">
        <v>20735</v>
      </c>
      <c r="G28" s="3" t="n">
        <v>3063456</v>
      </c>
    </row>
    <row r="29" customFormat="false" ht="15" hidden="false" customHeight="false" outlineLevel="0" collapsed="false">
      <c r="B29" s="6" t="n">
        <v>65</v>
      </c>
      <c r="C29" s="4" t="s">
        <v>1773</v>
      </c>
      <c r="D29" s="4" t="s">
        <v>1796</v>
      </c>
      <c r="E29" s="4" t="s">
        <v>1797</v>
      </c>
      <c r="F29" s="4" t="n">
        <v>79</v>
      </c>
      <c r="G29" s="7" t="n">
        <v>125746</v>
      </c>
    </row>
    <row r="30" customFormat="false" ht="15" hidden="false" customHeight="false" outlineLevel="0" collapsed="false">
      <c r="B30" s="6" t="n">
        <v>65</v>
      </c>
      <c r="C30" s="4" t="s">
        <v>1773</v>
      </c>
      <c r="D30" s="4" t="s">
        <v>1798</v>
      </c>
      <c r="E30" s="4" t="s">
        <v>1799</v>
      </c>
      <c r="F30" s="7" t="n">
        <v>2180</v>
      </c>
      <c r="G30" s="7" t="n">
        <v>183477</v>
      </c>
    </row>
    <row r="31" customFormat="false" ht="15" hidden="false" customHeight="false" outlineLevel="0" collapsed="false">
      <c r="B31" s="5" t="n">
        <v>65</v>
      </c>
      <c r="C31" s="0" t="s">
        <v>1773</v>
      </c>
      <c r="D31" s="0" t="s">
        <v>1800</v>
      </c>
      <c r="E31" s="0" t="s">
        <v>1801</v>
      </c>
      <c r="F31" s="3" t="n">
        <v>13562</v>
      </c>
      <c r="G31" s="3" t="n">
        <v>1810863</v>
      </c>
    </row>
    <row r="32" customFormat="false" ht="15" hidden="false" customHeight="false" outlineLevel="0" collapsed="false">
      <c r="B32" s="6" t="n">
        <v>65</v>
      </c>
      <c r="C32" s="4" t="s">
        <v>1773</v>
      </c>
      <c r="D32" s="4" t="s">
        <v>1802</v>
      </c>
      <c r="E32" s="4" t="s">
        <v>1803</v>
      </c>
      <c r="F32" s="7" t="n">
        <v>3197</v>
      </c>
      <c r="G32" s="7" t="n">
        <v>306129</v>
      </c>
    </row>
    <row r="33" customFormat="false" ht="15" hidden="false" customHeight="false" outlineLevel="0" collapsed="false">
      <c r="B33" s="5" t="n">
        <v>65</v>
      </c>
      <c r="C33" s="0" t="s">
        <v>1773</v>
      </c>
      <c r="D33" s="0" t="s">
        <v>1804</v>
      </c>
      <c r="E33" s="0" t="s">
        <v>1805</v>
      </c>
      <c r="F33" s="0" t="n">
        <v>290</v>
      </c>
      <c r="G33" s="3" t="n">
        <v>166641</v>
      </c>
    </row>
    <row r="34" customFormat="false" ht="15" hidden="false" customHeight="false" outlineLevel="0" collapsed="false">
      <c r="B34" s="5" t="n">
        <v>65</v>
      </c>
      <c r="C34" s="0" t="s">
        <v>1773</v>
      </c>
      <c r="D34" s="0" t="s">
        <v>1806</v>
      </c>
      <c r="E34" s="0" t="s">
        <v>1807</v>
      </c>
      <c r="F34" s="0" t="n">
        <v>181</v>
      </c>
      <c r="G34" s="3" t="n">
        <v>202228</v>
      </c>
    </row>
    <row r="35" customFormat="false" ht="15" hidden="false" customHeight="false" outlineLevel="0" collapsed="false">
      <c r="B35" s="5" t="n">
        <v>65</v>
      </c>
      <c r="C35" s="0" t="s">
        <v>1762</v>
      </c>
      <c r="D35" s="0" t="s">
        <v>1761</v>
      </c>
      <c r="F35" s="3" t="n">
        <v>572</v>
      </c>
      <c r="G35" s="3" t="n">
        <v>84497</v>
      </c>
    </row>
    <row r="36" customFormat="false" ht="15" hidden="false" customHeight="false" outlineLevel="0" collapsed="false">
      <c r="B36" s="5" t="n">
        <v>65</v>
      </c>
      <c r="C36" s="0" t="s">
        <v>1760</v>
      </c>
      <c r="D36" s="0" t="s">
        <v>1759</v>
      </c>
      <c r="F36" s="3" t="n">
        <v>68466</v>
      </c>
      <c r="G36" s="3" t="n">
        <v>4588252</v>
      </c>
    </row>
    <row r="37" customFormat="false" ht="15" hidden="false" customHeight="false" outlineLevel="0" collapsed="false">
      <c r="B37" s="24" t="n">
        <v>66</v>
      </c>
      <c r="C37" s="4" t="s">
        <v>1773</v>
      </c>
      <c r="D37" s="4" t="s">
        <v>1808</v>
      </c>
      <c r="E37" s="4" t="s">
        <v>1809</v>
      </c>
      <c r="F37" s="4" t="n">
        <v>197</v>
      </c>
      <c r="G37" s="7" t="n">
        <v>105564</v>
      </c>
      <c r="H37" s="3" t="n">
        <f aca="false">SUM(F37:F60)</f>
        <v>37225</v>
      </c>
      <c r="I37" s="3" t="n">
        <f aca="false">SUM(G37:G60)</f>
        <v>11721889</v>
      </c>
    </row>
    <row r="38" customFormat="false" ht="15" hidden="false" customHeight="false" outlineLevel="0" collapsed="false">
      <c r="B38" s="25" t="n">
        <v>66</v>
      </c>
      <c r="C38" s="0" t="s">
        <v>1773</v>
      </c>
      <c r="D38" s="0" t="s">
        <v>1810</v>
      </c>
      <c r="E38" s="0" t="s">
        <v>1811</v>
      </c>
      <c r="F38" s="0" t="n">
        <v>78</v>
      </c>
      <c r="G38" s="3" t="n">
        <v>248752</v>
      </c>
    </row>
    <row r="39" customFormat="false" ht="15" hidden="false" customHeight="false" outlineLevel="0" collapsed="false">
      <c r="B39" s="24" t="n">
        <v>66</v>
      </c>
      <c r="C39" s="4" t="s">
        <v>1773</v>
      </c>
      <c r="D39" s="4" t="s">
        <v>1812</v>
      </c>
      <c r="E39" s="4" t="s">
        <v>1813</v>
      </c>
      <c r="F39" s="7" t="n">
        <v>2547</v>
      </c>
      <c r="G39" s="7" t="n">
        <v>769686</v>
      </c>
    </row>
    <row r="40" customFormat="false" ht="15" hidden="false" customHeight="false" outlineLevel="0" collapsed="false">
      <c r="B40" s="24" t="n">
        <v>66</v>
      </c>
      <c r="C40" s="4" t="s">
        <v>1773</v>
      </c>
      <c r="D40" s="4" t="s">
        <v>1814</v>
      </c>
      <c r="E40" s="4" t="s">
        <v>1815</v>
      </c>
      <c r="F40" s="7" t="n">
        <v>2226</v>
      </c>
      <c r="G40" s="7" t="n">
        <v>513242</v>
      </c>
    </row>
    <row r="41" customFormat="false" ht="15" hidden="false" customHeight="false" outlineLevel="0" collapsed="false">
      <c r="B41" s="24" t="n">
        <v>66</v>
      </c>
      <c r="C41" s="4" t="s">
        <v>1773</v>
      </c>
      <c r="D41" s="4" t="s">
        <v>1816</v>
      </c>
      <c r="E41" s="4" t="s">
        <v>1817</v>
      </c>
      <c r="F41" s="7" t="n">
        <v>2408</v>
      </c>
      <c r="G41" s="7" t="n">
        <v>334179</v>
      </c>
    </row>
    <row r="42" customFormat="false" ht="15" hidden="false" customHeight="false" outlineLevel="0" collapsed="false">
      <c r="B42" s="24" t="n">
        <v>66</v>
      </c>
      <c r="C42" s="4" t="s">
        <v>1773</v>
      </c>
      <c r="D42" s="4" t="s">
        <v>1818</v>
      </c>
      <c r="E42" s="4" t="s">
        <v>1819</v>
      </c>
      <c r="F42" s="4" t="n">
        <v>94</v>
      </c>
      <c r="G42" s="7" t="n">
        <v>92028</v>
      </c>
    </row>
    <row r="43" customFormat="false" ht="15" hidden="false" customHeight="false" outlineLevel="0" collapsed="false">
      <c r="B43" s="25" t="n">
        <v>66</v>
      </c>
      <c r="C43" s="0" t="s">
        <v>1773</v>
      </c>
      <c r="D43" s="0" t="s">
        <v>1820</v>
      </c>
      <c r="E43" s="0" t="s">
        <v>1821</v>
      </c>
      <c r="F43" s="0" t="n">
        <v>71</v>
      </c>
      <c r="G43" s="3" t="n">
        <v>256406</v>
      </c>
    </row>
    <row r="44" customFormat="false" ht="15" hidden="false" customHeight="false" outlineLevel="0" collapsed="false">
      <c r="B44" s="25" t="n">
        <v>66</v>
      </c>
      <c r="C44" s="0" t="s">
        <v>1773</v>
      </c>
      <c r="D44" s="0" t="s">
        <v>1822</v>
      </c>
      <c r="E44" s="0" t="s">
        <v>1823</v>
      </c>
      <c r="F44" s="0" t="n">
        <v>73</v>
      </c>
      <c r="G44" s="3" t="n">
        <v>329839</v>
      </c>
    </row>
    <row r="45" customFormat="false" ht="15" hidden="false" customHeight="false" outlineLevel="0" collapsed="false">
      <c r="B45" s="24" t="n">
        <v>66</v>
      </c>
      <c r="C45" s="4" t="s">
        <v>1773</v>
      </c>
      <c r="D45" s="4" t="s">
        <v>1824</v>
      </c>
      <c r="E45" s="4" t="s">
        <v>1825</v>
      </c>
      <c r="F45" s="7" t="n">
        <v>2083</v>
      </c>
      <c r="G45" s="7" t="n">
        <v>650489</v>
      </c>
    </row>
    <row r="46" customFormat="false" ht="15" hidden="false" customHeight="false" outlineLevel="0" collapsed="false">
      <c r="B46" s="25" t="n">
        <v>66</v>
      </c>
      <c r="C46" s="0" t="s">
        <v>1773</v>
      </c>
      <c r="D46" s="0" t="s">
        <v>1826</v>
      </c>
      <c r="E46" s="0" t="s">
        <v>1827</v>
      </c>
      <c r="F46" s="3" t="n">
        <v>5921</v>
      </c>
      <c r="G46" s="3" t="n">
        <v>713653</v>
      </c>
    </row>
    <row r="47" customFormat="false" ht="15" hidden="false" customHeight="false" outlineLevel="0" collapsed="false">
      <c r="B47" s="24" t="n">
        <v>66</v>
      </c>
      <c r="C47" s="4" t="s">
        <v>1773</v>
      </c>
      <c r="D47" s="4" t="s">
        <v>1828</v>
      </c>
      <c r="E47" s="4" t="s">
        <v>1829</v>
      </c>
      <c r="F47" s="4" t="n">
        <v>54</v>
      </c>
      <c r="G47" s="7" t="n">
        <v>138412</v>
      </c>
    </row>
    <row r="48" customFormat="false" ht="15" hidden="false" customHeight="false" outlineLevel="0" collapsed="false">
      <c r="B48" s="24" t="n">
        <v>66</v>
      </c>
      <c r="C48" s="4" t="s">
        <v>1773</v>
      </c>
      <c r="D48" s="4" t="s">
        <v>1830</v>
      </c>
      <c r="E48" s="4" t="s">
        <v>1831</v>
      </c>
      <c r="F48" s="4" t="n">
        <v>192</v>
      </c>
      <c r="G48" s="7" t="n">
        <v>159616</v>
      </c>
    </row>
    <row r="49" customFormat="false" ht="15" hidden="false" customHeight="false" outlineLevel="0" collapsed="false">
      <c r="B49" s="24" t="n">
        <v>66</v>
      </c>
      <c r="C49" s="4" t="s">
        <v>1773</v>
      </c>
      <c r="D49" s="4" t="s">
        <v>1832</v>
      </c>
      <c r="E49" s="4" t="s">
        <v>1833</v>
      </c>
      <c r="F49" s="4" t="n">
        <v>846</v>
      </c>
      <c r="G49" s="7" t="n">
        <v>167446</v>
      </c>
    </row>
    <row r="50" customFormat="false" ht="15" hidden="false" customHeight="false" outlineLevel="0" collapsed="false">
      <c r="B50" s="24" t="n">
        <v>66</v>
      </c>
      <c r="C50" s="4" t="s">
        <v>1773</v>
      </c>
      <c r="D50" s="4" t="s">
        <v>1834</v>
      </c>
      <c r="E50" s="4" t="s">
        <v>1835</v>
      </c>
      <c r="F50" s="7" t="n">
        <v>8038</v>
      </c>
      <c r="G50" s="7" t="n">
        <v>598376</v>
      </c>
    </row>
    <row r="51" customFormat="false" ht="15" hidden="false" customHeight="false" outlineLevel="0" collapsed="false">
      <c r="B51" s="24" t="n">
        <v>66</v>
      </c>
      <c r="C51" s="4" t="s">
        <v>1773</v>
      </c>
      <c r="D51" s="4" t="s">
        <v>1836</v>
      </c>
      <c r="E51" s="4" t="s">
        <v>1837</v>
      </c>
      <c r="F51" s="7" t="n">
        <v>5013</v>
      </c>
      <c r="G51" s="7" t="n">
        <v>316028</v>
      </c>
    </row>
    <row r="52" customFormat="false" ht="15" hidden="false" customHeight="false" outlineLevel="0" collapsed="false">
      <c r="B52" s="25" t="n">
        <v>66</v>
      </c>
      <c r="C52" s="0" t="s">
        <v>1773</v>
      </c>
      <c r="D52" s="0" t="s">
        <v>1838</v>
      </c>
      <c r="E52" s="0" t="s">
        <v>1839</v>
      </c>
      <c r="F52" s="0" t="n">
        <v>75</v>
      </c>
      <c r="G52" s="3" t="n">
        <v>305680</v>
      </c>
    </row>
    <row r="53" customFormat="false" ht="15" hidden="false" customHeight="false" outlineLevel="0" collapsed="false">
      <c r="B53" s="24" t="n">
        <v>66</v>
      </c>
      <c r="C53" s="4" t="s">
        <v>1773</v>
      </c>
      <c r="D53" s="4" t="s">
        <v>1840</v>
      </c>
      <c r="E53" s="4" t="s">
        <v>1841</v>
      </c>
      <c r="F53" s="7" t="n">
        <v>2085</v>
      </c>
      <c r="G53" s="7" t="n">
        <v>785802</v>
      </c>
    </row>
    <row r="54" customFormat="false" ht="15" hidden="false" customHeight="false" outlineLevel="0" collapsed="false">
      <c r="B54" s="24" t="n">
        <v>66</v>
      </c>
      <c r="C54" s="4" t="s">
        <v>1773</v>
      </c>
      <c r="D54" s="4" t="s">
        <v>1842</v>
      </c>
      <c r="E54" s="4" t="s">
        <v>1843</v>
      </c>
      <c r="F54" s="4" t="n">
        <v>245</v>
      </c>
      <c r="G54" s="7" t="n">
        <v>135177</v>
      </c>
    </row>
    <row r="55" customFormat="false" ht="15" hidden="false" customHeight="false" outlineLevel="0" collapsed="false">
      <c r="B55" s="24" t="n">
        <v>66</v>
      </c>
      <c r="C55" s="4" t="s">
        <v>1773</v>
      </c>
      <c r="D55" s="4" t="s">
        <v>1844</v>
      </c>
      <c r="E55" s="4" t="s">
        <v>1845</v>
      </c>
      <c r="F55" s="4" t="n">
        <v>382</v>
      </c>
      <c r="G55" s="7" t="n">
        <v>37369</v>
      </c>
    </row>
    <row r="56" customFormat="false" ht="15" hidden="false" customHeight="false" outlineLevel="0" collapsed="false">
      <c r="B56" s="25" t="n">
        <v>66</v>
      </c>
      <c r="C56" s="0" t="s">
        <v>1773</v>
      </c>
      <c r="D56" s="0" t="s">
        <v>1846</v>
      </c>
      <c r="E56" s="0" t="s">
        <v>1847</v>
      </c>
      <c r="F56" s="3" t="n">
        <v>1552</v>
      </c>
      <c r="G56" s="3" t="n">
        <v>1343601</v>
      </c>
    </row>
    <row r="57" customFormat="false" ht="15" hidden="false" customHeight="false" outlineLevel="0" collapsed="false">
      <c r="B57" s="24" t="n">
        <v>66</v>
      </c>
      <c r="C57" s="4" t="s">
        <v>1773</v>
      </c>
      <c r="D57" s="4" t="s">
        <v>1848</v>
      </c>
      <c r="E57" s="4" t="s">
        <v>1849</v>
      </c>
      <c r="F57" s="4" t="n">
        <v>204</v>
      </c>
      <c r="G57" s="7" t="n">
        <v>191610</v>
      </c>
    </row>
    <row r="58" customFormat="false" ht="15" hidden="false" customHeight="false" outlineLevel="0" collapsed="false">
      <c r="B58" s="25" t="n">
        <v>66</v>
      </c>
      <c r="C58" s="0" t="s">
        <v>1773</v>
      </c>
      <c r="D58" s="0" t="s">
        <v>1850</v>
      </c>
      <c r="E58" s="0" t="s">
        <v>1851</v>
      </c>
      <c r="F58" s="0" t="n">
        <v>540</v>
      </c>
      <c r="G58" s="3" t="n">
        <v>1104825</v>
      </c>
    </row>
    <row r="59" customFormat="false" ht="15" hidden="false" customHeight="false" outlineLevel="0" collapsed="false">
      <c r="B59" s="25" t="n">
        <v>66</v>
      </c>
      <c r="C59" s="0" t="s">
        <v>1773</v>
      </c>
      <c r="D59" s="0" t="s">
        <v>1852</v>
      </c>
      <c r="E59" s="0" t="s">
        <v>1853</v>
      </c>
      <c r="F59" s="3" t="n">
        <v>2029</v>
      </c>
      <c r="G59" s="3" t="n">
        <v>2226058</v>
      </c>
    </row>
    <row r="60" customFormat="false" ht="15" hidden="false" customHeight="false" outlineLevel="0" collapsed="false">
      <c r="B60" s="25" t="n">
        <v>66</v>
      </c>
      <c r="C60" s="0" t="s">
        <v>1773</v>
      </c>
      <c r="D60" s="0" t="s">
        <v>1854</v>
      </c>
      <c r="E60" s="0" t="s">
        <v>904</v>
      </c>
      <c r="F60" s="0" t="n">
        <v>272</v>
      </c>
      <c r="G60" s="3" t="n">
        <v>198051</v>
      </c>
    </row>
    <row r="61" customFormat="false" ht="15" hidden="false" customHeight="false" outlineLevel="0" collapsed="false">
      <c r="B61" s="6" t="n">
        <v>67</v>
      </c>
      <c r="C61" s="4" t="s">
        <v>1773</v>
      </c>
      <c r="D61" s="4" t="s">
        <v>1855</v>
      </c>
      <c r="E61" s="4" t="s">
        <v>1856</v>
      </c>
      <c r="F61" s="4" t="n">
        <v>476</v>
      </c>
      <c r="G61" s="7" t="n">
        <v>157479</v>
      </c>
      <c r="H61" s="3" t="n">
        <f aca="false">SUM(F61:F83)</f>
        <v>31885</v>
      </c>
      <c r="I61" s="3" t="n">
        <f aca="false">SUM(G61:G83)</f>
        <v>11510261</v>
      </c>
    </row>
    <row r="62" customFormat="false" ht="15" hidden="false" customHeight="false" outlineLevel="0" collapsed="false">
      <c r="B62" s="6" t="n">
        <v>67</v>
      </c>
      <c r="C62" s="4" t="s">
        <v>1773</v>
      </c>
      <c r="D62" s="4" t="s">
        <v>1857</v>
      </c>
      <c r="E62" s="4" t="s">
        <v>1858</v>
      </c>
      <c r="F62" s="4" t="n">
        <v>109</v>
      </c>
      <c r="G62" s="7" t="n">
        <v>113205</v>
      </c>
    </row>
    <row r="63" customFormat="false" ht="15" hidden="false" customHeight="false" outlineLevel="0" collapsed="false">
      <c r="B63" s="5" t="n">
        <v>67</v>
      </c>
      <c r="C63" s="12" t="s">
        <v>1773</v>
      </c>
      <c r="D63" s="12" t="s">
        <v>1859</v>
      </c>
      <c r="E63" s="12" t="s">
        <v>1860</v>
      </c>
      <c r="F63" s="14" t="n">
        <v>1565</v>
      </c>
      <c r="G63" s="14" t="n">
        <v>505283</v>
      </c>
    </row>
    <row r="64" customFormat="false" ht="15" hidden="false" customHeight="false" outlineLevel="0" collapsed="false">
      <c r="B64" s="5" t="n">
        <v>67</v>
      </c>
      <c r="C64" s="12" t="s">
        <v>1773</v>
      </c>
      <c r="D64" s="12" t="s">
        <v>1861</v>
      </c>
      <c r="E64" s="12" t="s">
        <v>562</v>
      </c>
      <c r="F64" s="14" t="n">
        <v>3046</v>
      </c>
      <c r="G64" s="14" t="n">
        <v>621210</v>
      </c>
    </row>
    <row r="65" customFormat="false" ht="15" hidden="false" customHeight="false" outlineLevel="0" collapsed="false">
      <c r="B65" s="6" t="n">
        <v>67</v>
      </c>
      <c r="C65" s="4" t="s">
        <v>1773</v>
      </c>
      <c r="D65" s="4" t="s">
        <v>1862</v>
      </c>
      <c r="E65" s="4" t="s">
        <v>1863</v>
      </c>
      <c r="F65" s="4" t="n">
        <v>716</v>
      </c>
      <c r="G65" s="7" t="n">
        <v>254381</v>
      </c>
    </row>
    <row r="66" customFormat="false" ht="15" hidden="false" customHeight="false" outlineLevel="0" collapsed="false">
      <c r="B66" s="5" t="n">
        <v>67</v>
      </c>
      <c r="C66" s="0" t="s">
        <v>1773</v>
      </c>
      <c r="D66" s="0" t="s">
        <v>1864</v>
      </c>
      <c r="E66" s="0" t="s">
        <v>1865</v>
      </c>
      <c r="F66" s="3" t="n">
        <v>2653</v>
      </c>
      <c r="G66" s="3" t="n">
        <v>596984</v>
      </c>
    </row>
    <row r="67" customFormat="false" ht="15" hidden="false" customHeight="false" outlineLevel="0" collapsed="false">
      <c r="B67" s="5" t="n">
        <v>67</v>
      </c>
      <c r="C67" s="0" t="s">
        <v>1773</v>
      </c>
      <c r="D67" s="0" t="s">
        <v>1866</v>
      </c>
      <c r="E67" s="0" t="s">
        <v>1867</v>
      </c>
      <c r="F67" s="0" t="n">
        <v>43</v>
      </c>
      <c r="G67" s="3" t="n">
        <v>203201</v>
      </c>
    </row>
    <row r="68" customFormat="false" ht="15" hidden="false" customHeight="false" outlineLevel="0" collapsed="false">
      <c r="B68" s="5" t="n">
        <v>67</v>
      </c>
      <c r="C68" s="0" t="s">
        <v>1773</v>
      </c>
      <c r="D68" s="0" t="s">
        <v>1868</v>
      </c>
      <c r="E68" s="0" t="s">
        <v>1869</v>
      </c>
      <c r="F68" s="0" t="n">
        <v>309</v>
      </c>
      <c r="G68" s="3" t="n">
        <v>248821</v>
      </c>
    </row>
    <row r="69" customFormat="false" ht="15" hidden="false" customHeight="false" outlineLevel="0" collapsed="false">
      <c r="B69" s="5" t="n">
        <v>67</v>
      </c>
      <c r="C69" s="0" t="s">
        <v>1773</v>
      </c>
      <c r="D69" s="0" t="s">
        <v>1870</v>
      </c>
      <c r="E69" s="0" t="s">
        <v>1871</v>
      </c>
      <c r="F69" s="3" t="n">
        <v>5371</v>
      </c>
      <c r="G69" s="3" t="n">
        <v>857888</v>
      </c>
    </row>
    <row r="70" customFormat="false" ht="15" hidden="false" customHeight="false" outlineLevel="0" collapsed="false">
      <c r="B70" s="5" t="n">
        <v>67</v>
      </c>
      <c r="C70" s="0" t="s">
        <v>1773</v>
      </c>
      <c r="D70" s="0" t="s">
        <v>1872</v>
      </c>
      <c r="E70" s="0" t="s">
        <v>1873</v>
      </c>
      <c r="F70" s="3" t="n">
        <v>2364</v>
      </c>
      <c r="G70" s="3" t="n">
        <v>691952</v>
      </c>
    </row>
    <row r="71" customFormat="false" ht="15" hidden="false" customHeight="false" outlineLevel="0" collapsed="false">
      <c r="B71" s="5" t="n">
        <v>67</v>
      </c>
      <c r="C71" s="0" t="s">
        <v>1773</v>
      </c>
      <c r="D71" s="0" t="s">
        <v>1874</v>
      </c>
      <c r="E71" s="0" t="s">
        <v>1875</v>
      </c>
      <c r="F71" s="3" t="n">
        <v>2605</v>
      </c>
      <c r="G71" s="3" t="n">
        <v>653798</v>
      </c>
    </row>
    <row r="72" customFormat="false" ht="15" hidden="false" customHeight="false" outlineLevel="0" collapsed="false">
      <c r="B72" s="5" t="n">
        <v>67</v>
      </c>
      <c r="C72" s="0" t="s">
        <v>1773</v>
      </c>
      <c r="D72" s="0" t="s">
        <v>1876</v>
      </c>
      <c r="E72" s="0" t="s">
        <v>1877</v>
      </c>
      <c r="F72" s="0" t="n">
        <v>343</v>
      </c>
      <c r="G72" s="3" t="n">
        <v>183631</v>
      </c>
    </row>
    <row r="73" customFormat="false" ht="15" hidden="false" customHeight="false" outlineLevel="0" collapsed="false">
      <c r="B73" s="5" t="n">
        <v>67</v>
      </c>
      <c r="C73" s="0" t="s">
        <v>1773</v>
      </c>
      <c r="D73" s="0" t="s">
        <v>1878</v>
      </c>
      <c r="E73" s="0" t="s">
        <v>1879</v>
      </c>
      <c r="F73" s="0" t="n">
        <v>40</v>
      </c>
      <c r="G73" s="3" t="n">
        <v>155698</v>
      </c>
    </row>
    <row r="74" customFormat="false" ht="15" hidden="false" customHeight="false" outlineLevel="0" collapsed="false">
      <c r="B74" s="5" t="n">
        <v>67</v>
      </c>
      <c r="C74" s="0" t="s">
        <v>1773</v>
      </c>
      <c r="D74" s="0" t="s">
        <v>1880</v>
      </c>
      <c r="E74" s="0" t="s">
        <v>1881</v>
      </c>
      <c r="F74" s="0" t="n">
        <v>33</v>
      </c>
      <c r="G74" s="3" t="n">
        <v>140205</v>
      </c>
    </row>
    <row r="75" customFormat="false" ht="15" hidden="false" customHeight="false" outlineLevel="0" collapsed="false">
      <c r="B75" s="6" t="n">
        <v>67</v>
      </c>
      <c r="C75" s="4" t="s">
        <v>1773</v>
      </c>
      <c r="D75" s="4" t="s">
        <v>1882</v>
      </c>
      <c r="E75" s="4" t="s">
        <v>1883</v>
      </c>
      <c r="F75" s="7" t="n">
        <v>2620</v>
      </c>
      <c r="G75" s="7" t="n">
        <v>848489</v>
      </c>
    </row>
    <row r="76" customFormat="false" ht="15" hidden="false" customHeight="false" outlineLevel="0" collapsed="false">
      <c r="B76" s="5" t="n">
        <v>67</v>
      </c>
      <c r="C76" s="0" t="s">
        <v>1773</v>
      </c>
      <c r="D76" s="0" t="s">
        <v>1884</v>
      </c>
      <c r="E76" s="0" t="s">
        <v>1885</v>
      </c>
      <c r="F76" s="0" t="n">
        <v>93</v>
      </c>
      <c r="G76" s="3" t="n">
        <v>249008</v>
      </c>
    </row>
    <row r="77" customFormat="false" ht="15" hidden="false" customHeight="false" outlineLevel="0" collapsed="false">
      <c r="B77" s="5" t="n">
        <v>67</v>
      </c>
      <c r="C77" s="0" t="s">
        <v>1773</v>
      </c>
      <c r="D77" s="0" t="s">
        <v>1886</v>
      </c>
      <c r="E77" s="0" t="s">
        <v>1887</v>
      </c>
      <c r="F77" s="3" t="n">
        <v>3801</v>
      </c>
      <c r="G77" s="3" t="n">
        <v>728163</v>
      </c>
    </row>
    <row r="78" customFormat="false" ht="15" hidden="false" customHeight="false" outlineLevel="0" collapsed="false">
      <c r="B78" s="6" t="n">
        <v>67</v>
      </c>
      <c r="C78" s="4" t="s">
        <v>1773</v>
      </c>
      <c r="D78" s="4" t="s">
        <v>1888</v>
      </c>
      <c r="E78" s="4" t="s">
        <v>1889</v>
      </c>
      <c r="F78" s="7" t="n">
        <v>1975</v>
      </c>
      <c r="G78" s="7" t="n">
        <v>545474</v>
      </c>
    </row>
    <row r="79" customFormat="false" ht="15" hidden="false" customHeight="false" outlineLevel="0" collapsed="false">
      <c r="B79" s="6" t="n">
        <v>67</v>
      </c>
      <c r="C79" s="4" t="s">
        <v>1773</v>
      </c>
      <c r="D79" s="4" t="s">
        <v>1890</v>
      </c>
      <c r="E79" s="4" t="s">
        <v>1891</v>
      </c>
      <c r="F79" s="4" t="n">
        <v>704</v>
      </c>
      <c r="G79" s="7" t="n">
        <v>153822</v>
      </c>
    </row>
    <row r="80" customFormat="false" ht="15" hidden="false" customHeight="false" outlineLevel="0" collapsed="false">
      <c r="B80" s="5" t="n">
        <v>67</v>
      </c>
      <c r="C80" s="0" t="s">
        <v>1773</v>
      </c>
      <c r="D80" s="0" t="s">
        <v>1892</v>
      </c>
      <c r="E80" s="0" t="s">
        <v>1893</v>
      </c>
      <c r="F80" s="0" t="n">
        <v>902</v>
      </c>
      <c r="G80" s="3" t="n">
        <v>2736460</v>
      </c>
    </row>
    <row r="81" customFormat="false" ht="15" hidden="false" customHeight="false" outlineLevel="0" collapsed="false">
      <c r="B81" s="6" t="n">
        <v>67</v>
      </c>
      <c r="C81" s="4" t="s">
        <v>1773</v>
      </c>
      <c r="D81" s="4" t="s">
        <v>1894</v>
      </c>
      <c r="E81" s="4" t="s">
        <v>1895</v>
      </c>
      <c r="F81" s="4" t="n">
        <v>197</v>
      </c>
      <c r="G81" s="7" t="n">
        <v>144560</v>
      </c>
    </row>
    <row r="82" customFormat="false" ht="15" hidden="false" customHeight="false" outlineLevel="0" collapsed="false">
      <c r="B82" s="6" t="n">
        <v>67</v>
      </c>
      <c r="C82" s="4" t="s">
        <v>1773</v>
      </c>
      <c r="D82" s="4" t="s">
        <v>1896</v>
      </c>
      <c r="E82" s="4" t="s">
        <v>1897</v>
      </c>
      <c r="F82" s="4" t="n">
        <v>179</v>
      </c>
      <c r="G82" s="7" t="n">
        <v>154380</v>
      </c>
    </row>
    <row r="83" customFormat="false" ht="15" hidden="false" customHeight="false" outlineLevel="0" collapsed="false">
      <c r="B83" s="5" t="n">
        <v>67</v>
      </c>
      <c r="C83" s="0" t="s">
        <v>1773</v>
      </c>
      <c r="D83" s="0" t="s">
        <v>1898</v>
      </c>
      <c r="E83" s="0" t="s">
        <v>1899</v>
      </c>
      <c r="F83" s="3" t="n">
        <v>1741</v>
      </c>
      <c r="G83" s="3" t="n">
        <v>566169</v>
      </c>
    </row>
    <row r="84" customFormat="false" ht="15" hidden="false" customHeight="false" outlineLevel="0" collapsed="false">
      <c r="B84" s="5" t="n">
        <v>68</v>
      </c>
      <c r="C84" s="0" t="s">
        <v>1773</v>
      </c>
      <c r="D84" s="0" t="s">
        <v>1900</v>
      </c>
      <c r="E84" s="0" t="s">
        <v>1901</v>
      </c>
      <c r="F84" s="3" t="n">
        <v>3465</v>
      </c>
      <c r="G84" s="3" t="n">
        <v>1393587</v>
      </c>
      <c r="H84" s="3" t="n">
        <f aca="false">SUM(F84:F88)</f>
        <v>6885</v>
      </c>
      <c r="I84" s="3" t="n">
        <f aca="false">SUM(G84:G88)</f>
        <v>11014953</v>
      </c>
    </row>
    <row r="85" customFormat="false" ht="15" hidden="false" customHeight="false" outlineLevel="0" collapsed="false">
      <c r="B85" s="5" t="n">
        <v>68</v>
      </c>
      <c r="C85" s="0" t="s">
        <v>1773</v>
      </c>
      <c r="D85" s="0" t="s">
        <v>1902</v>
      </c>
      <c r="E85" s="0" t="s">
        <v>1903</v>
      </c>
      <c r="F85" s="3" t="n">
        <v>1572</v>
      </c>
      <c r="G85" s="3" t="n">
        <v>8173941</v>
      </c>
    </row>
    <row r="86" customFormat="false" ht="15" hidden="false" customHeight="false" outlineLevel="0" collapsed="false">
      <c r="B86" s="5" t="n">
        <v>68</v>
      </c>
      <c r="C86" s="0" t="s">
        <v>1773</v>
      </c>
      <c r="D86" s="0" t="s">
        <v>1904</v>
      </c>
      <c r="E86" s="0" t="s">
        <v>916</v>
      </c>
      <c r="F86" s="3" t="n">
        <v>1643</v>
      </c>
      <c r="G86" s="3" t="n">
        <v>1116062</v>
      </c>
    </row>
    <row r="87" customFormat="false" ht="15" hidden="false" customHeight="false" outlineLevel="0" collapsed="false">
      <c r="B87" s="5" t="n">
        <v>68</v>
      </c>
      <c r="C87" s="0" t="s">
        <v>1773</v>
      </c>
      <c r="D87" s="0" t="s">
        <v>1905</v>
      </c>
      <c r="E87" s="0" t="s">
        <v>1906</v>
      </c>
      <c r="F87" s="0" t="n">
        <v>42</v>
      </c>
      <c r="G87" s="3" t="n">
        <v>173658</v>
      </c>
    </row>
    <row r="88" customFormat="false" ht="15" hidden="false" customHeight="false" outlineLevel="0" collapsed="false">
      <c r="B88" s="6" t="n">
        <v>68</v>
      </c>
      <c r="C88" s="4" t="s">
        <v>1773</v>
      </c>
      <c r="D88" s="4" t="s">
        <v>1907</v>
      </c>
      <c r="E88" s="4" t="s">
        <v>1908</v>
      </c>
      <c r="F88" s="4" t="n">
        <v>163</v>
      </c>
      <c r="G88" s="7" t="n">
        <v>157705</v>
      </c>
    </row>
    <row r="89" customFormat="false" ht="15" hidden="false" customHeight="false" outlineLevel="0" collapsed="false">
      <c r="B89" s="6" t="n">
        <v>69</v>
      </c>
      <c r="C89" s="4" t="s">
        <v>1773</v>
      </c>
      <c r="D89" s="4" t="s">
        <v>1909</v>
      </c>
      <c r="E89" s="4" t="s">
        <v>1910</v>
      </c>
      <c r="F89" s="4" t="n">
        <v>346</v>
      </c>
      <c r="G89" s="7" t="n">
        <v>176016</v>
      </c>
      <c r="H89" s="3" t="n">
        <f aca="false">SUM(F89:F115)</f>
        <v>34710</v>
      </c>
      <c r="I89" s="3" t="n">
        <f aca="false">SUM(G89:G115)</f>
        <v>11213467</v>
      </c>
    </row>
    <row r="90" customFormat="false" ht="15" hidden="false" customHeight="false" outlineLevel="0" collapsed="false">
      <c r="B90" s="5" t="n">
        <v>69</v>
      </c>
      <c r="C90" s="0" t="s">
        <v>1773</v>
      </c>
      <c r="D90" s="0" t="s">
        <v>1911</v>
      </c>
      <c r="E90" s="0" t="s">
        <v>1912</v>
      </c>
      <c r="F90" s="0" t="n">
        <v>46</v>
      </c>
      <c r="G90" s="3" t="n">
        <v>183491</v>
      </c>
    </row>
    <row r="91" customFormat="false" ht="15" hidden="false" customHeight="false" outlineLevel="0" collapsed="false">
      <c r="B91" s="5" t="n">
        <v>69</v>
      </c>
      <c r="C91" s="0" t="s">
        <v>1773</v>
      </c>
      <c r="D91" s="0" t="s">
        <v>1913</v>
      </c>
      <c r="E91" s="0" t="s">
        <v>701</v>
      </c>
      <c r="F91" s="0" t="n">
        <v>83</v>
      </c>
      <c r="G91" s="3" t="n">
        <v>273369</v>
      </c>
    </row>
    <row r="92" customFormat="false" ht="15" hidden="false" customHeight="false" outlineLevel="0" collapsed="false">
      <c r="B92" s="5" t="n">
        <v>69</v>
      </c>
      <c r="C92" s="0" t="s">
        <v>1773</v>
      </c>
      <c r="D92" s="0" t="s">
        <v>1914</v>
      </c>
      <c r="E92" s="0" t="s">
        <v>1915</v>
      </c>
      <c r="F92" s="0" t="n">
        <v>110</v>
      </c>
      <c r="G92" s="3" t="n">
        <v>428234</v>
      </c>
    </row>
    <row r="93" customFormat="false" ht="15" hidden="false" customHeight="false" outlineLevel="0" collapsed="false">
      <c r="B93" s="6" t="n">
        <v>69</v>
      </c>
      <c r="C93" s="4" t="s">
        <v>1773</v>
      </c>
      <c r="D93" s="4" t="s">
        <v>1916</v>
      </c>
      <c r="E93" s="4" t="s">
        <v>782</v>
      </c>
      <c r="F93" s="7" t="n">
        <v>3546</v>
      </c>
      <c r="G93" s="7" t="n">
        <v>532273</v>
      </c>
    </row>
    <row r="94" customFormat="false" ht="15" hidden="false" customHeight="false" outlineLevel="0" collapsed="false">
      <c r="B94" s="5" t="n">
        <v>69</v>
      </c>
      <c r="C94" s="0" t="s">
        <v>1773</v>
      </c>
      <c r="D94" s="0" t="s">
        <v>1917</v>
      </c>
      <c r="E94" s="0" t="s">
        <v>1918</v>
      </c>
      <c r="F94" s="3" t="n">
        <v>6564</v>
      </c>
      <c r="G94" s="3" t="n">
        <v>746399</v>
      </c>
    </row>
    <row r="95" customFormat="false" ht="15" hidden="false" customHeight="false" outlineLevel="0" collapsed="false">
      <c r="B95" s="6" t="n">
        <v>69</v>
      </c>
      <c r="C95" s="4" t="s">
        <v>1773</v>
      </c>
      <c r="D95" s="4" t="s">
        <v>1919</v>
      </c>
      <c r="E95" s="4" t="s">
        <v>1920</v>
      </c>
      <c r="F95" s="7" t="n">
        <v>2542</v>
      </c>
      <c r="G95" s="7" t="n">
        <v>412905</v>
      </c>
    </row>
    <row r="96" customFormat="false" ht="15" hidden="false" customHeight="false" outlineLevel="0" collapsed="false">
      <c r="B96" s="5" t="n">
        <v>69</v>
      </c>
      <c r="C96" s="0" t="s">
        <v>1773</v>
      </c>
      <c r="D96" s="0" t="s">
        <v>1921</v>
      </c>
      <c r="E96" s="0" t="s">
        <v>1922</v>
      </c>
      <c r="F96" s="3" t="n">
        <v>1709</v>
      </c>
      <c r="G96" s="3" t="n">
        <v>526671</v>
      </c>
    </row>
    <row r="97" customFormat="false" ht="15" hidden="false" customHeight="false" outlineLevel="0" collapsed="false">
      <c r="B97" s="5" t="n">
        <v>69</v>
      </c>
      <c r="C97" s="0" t="s">
        <v>1773</v>
      </c>
      <c r="D97" s="0" t="s">
        <v>1923</v>
      </c>
      <c r="E97" s="0" t="s">
        <v>1924</v>
      </c>
      <c r="F97" s="3" t="n">
        <v>3679</v>
      </c>
      <c r="G97" s="3" t="n">
        <v>1317788</v>
      </c>
    </row>
    <row r="98" customFormat="false" ht="15" hidden="false" customHeight="false" outlineLevel="0" collapsed="false">
      <c r="B98" s="6" t="n">
        <v>69</v>
      </c>
      <c r="C98" s="4" t="s">
        <v>1773</v>
      </c>
      <c r="D98" s="4" t="s">
        <v>1925</v>
      </c>
      <c r="E98" s="4" t="s">
        <v>1926</v>
      </c>
      <c r="F98" s="4" t="n">
        <v>380</v>
      </c>
      <c r="G98" s="7" t="n">
        <v>138265</v>
      </c>
    </row>
    <row r="99" customFormat="false" ht="15" hidden="false" customHeight="false" outlineLevel="0" collapsed="false">
      <c r="B99" s="6" t="n">
        <v>69</v>
      </c>
      <c r="C99" s="4" t="s">
        <v>1773</v>
      </c>
      <c r="D99" s="4" t="s">
        <v>1927</v>
      </c>
      <c r="E99" s="4" t="s">
        <v>1928</v>
      </c>
      <c r="F99" s="4" t="n">
        <v>16</v>
      </c>
      <c r="G99" s="7" t="n">
        <v>2203</v>
      </c>
    </row>
    <row r="100" customFormat="false" ht="15" hidden="false" customHeight="false" outlineLevel="0" collapsed="false">
      <c r="B100" s="5" t="n">
        <v>69</v>
      </c>
      <c r="C100" s="0" t="s">
        <v>1773</v>
      </c>
      <c r="D100" s="0" t="s">
        <v>1929</v>
      </c>
      <c r="E100" s="0" t="s">
        <v>1930</v>
      </c>
      <c r="F100" s="3" t="n">
        <v>3544</v>
      </c>
      <c r="G100" s="3" t="n">
        <v>1463740</v>
      </c>
    </row>
    <row r="101" customFormat="false" ht="15" hidden="false" customHeight="false" outlineLevel="0" collapsed="false">
      <c r="B101" s="5" t="n">
        <v>69</v>
      </c>
      <c r="C101" s="0" t="s">
        <v>1773</v>
      </c>
      <c r="D101" s="0" t="s">
        <v>1931</v>
      </c>
      <c r="E101" s="0" t="s">
        <v>1932</v>
      </c>
      <c r="F101" s="0" t="n">
        <v>192</v>
      </c>
      <c r="G101" s="3" t="n">
        <v>263925</v>
      </c>
    </row>
    <row r="102" customFormat="false" ht="15" hidden="false" customHeight="false" outlineLevel="0" collapsed="false">
      <c r="B102" s="6" t="n">
        <v>69</v>
      </c>
      <c r="C102" s="4" t="s">
        <v>1773</v>
      </c>
      <c r="D102" s="4" t="s">
        <v>1933</v>
      </c>
      <c r="E102" s="4" t="s">
        <v>1934</v>
      </c>
      <c r="F102" s="4" t="n">
        <v>374</v>
      </c>
      <c r="G102" s="7" t="n">
        <v>202566</v>
      </c>
    </row>
    <row r="103" customFormat="false" ht="15" hidden="false" customHeight="false" outlineLevel="0" collapsed="false">
      <c r="B103" s="5" t="n">
        <v>69</v>
      </c>
      <c r="C103" s="0" t="s">
        <v>1773</v>
      </c>
      <c r="D103" s="0" t="s">
        <v>1935</v>
      </c>
      <c r="E103" s="0" t="s">
        <v>1936</v>
      </c>
      <c r="F103" s="0" t="n">
        <v>80</v>
      </c>
      <c r="G103" s="3" t="n">
        <v>256384</v>
      </c>
    </row>
    <row r="104" customFormat="false" ht="15" hidden="false" customHeight="false" outlineLevel="0" collapsed="false">
      <c r="B104" s="5" t="n">
        <v>69</v>
      </c>
      <c r="C104" s="0" t="s">
        <v>1773</v>
      </c>
      <c r="D104" s="0" t="s">
        <v>1937</v>
      </c>
      <c r="E104" s="0" t="s">
        <v>1938</v>
      </c>
      <c r="F104" s="0" t="n">
        <v>65</v>
      </c>
      <c r="G104" s="3" t="n">
        <v>147645</v>
      </c>
    </row>
    <row r="105" customFormat="false" ht="15" hidden="false" customHeight="false" outlineLevel="0" collapsed="false">
      <c r="B105" s="5" t="n">
        <v>69</v>
      </c>
      <c r="C105" s="0" t="s">
        <v>1773</v>
      </c>
      <c r="D105" s="0" t="s">
        <v>1939</v>
      </c>
      <c r="E105" s="0" t="s">
        <v>1940</v>
      </c>
      <c r="F105" s="0" t="n">
        <v>40</v>
      </c>
      <c r="G105" s="3" t="n">
        <v>205056</v>
      </c>
    </row>
    <row r="106" customFormat="false" ht="15" hidden="false" customHeight="false" outlineLevel="0" collapsed="false">
      <c r="B106" s="6" t="n">
        <v>69</v>
      </c>
      <c r="C106" s="4" t="s">
        <v>1773</v>
      </c>
      <c r="D106" s="4" t="s">
        <v>1941</v>
      </c>
      <c r="E106" s="4" t="s">
        <v>1942</v>
      </c>
      <c r="F106" s="7" t="n">
        <v>3451</v>
      </c>
      <c r="G106" s="7" t="n">
        <v>529972</v>
      </c>
    </row>
    <row r="107" customFormat="false" ht="15" hidden="false" customHeight="false" outlineLevel="0" collapsed="false">
      <c r="B107" s="5" t="n">
        <v>69</v>
      </c>
      <c r="C107" s="0" t="s">
        <v>1773</v>
      </c>
      <c r="D107" s="0" t="s">
        <v>1943</v>
      </c>
      <c r="E107" s="0" t="s">
        <v>1944</v>
      </c>
      <c r="F107" s="0" t="n">
        <v>497</v>
      </c>
      <c r="G107" s="3" t="n">
        <v>262767</v>
      </c>
    </row>
    <row r="108" customFormat="false" ht="15" hidden="false" customHeight="false" outlineLevel="0" collapsed="false">
      <c r="B108" s="6" t="n">
        <v>69</v>
      </c>
      <c r="C108" s="4" t="s">
        <v>1773</v>
      </c>
      <c r="D108" s="4" t="s">
        <v>1945</v>
      </c>
      <c r="E108" s="4" t="s">
        <v>1946</v>
      </c>
      <c r="F108" s="4" t="n">
        <v>50</v>
      </c>
      <c r="G108" s="7" t="n">
        <v>236882</v>
      </c>
    </row>
    <row r="109" customFormat="false" ht="15" hidden="false" customHeight="false" outlineLevel="0" collapsed="false">
      <c r="B109" s="5" t="n">
        <v>69</v>
      </c>
      <c r="C109" s="0" t="s">
        <v>1773</v>
      </c>
      <c r="D109" s="0" t="s">
        <v>1947</v>
      </c>
      <c r="E109" s="0" t="s">
        <v>768</v>
      </c>
      <c r="F109" s="3" t="n">
        <v>1663</v>
      </c>
      <c r="G109" s="3" t="n">
        <v>1132390</v>
      </c>
    </row>
    <row r="110" customFormat="false" ht="15" hidden="false" customHeight="false" outlineLevel="0" collapsed="false">
      <c r="B110" s="5" t="n">
        <v>69</v>
      </c>
      <c r="C110" s="0" t="s">
        <v>1773</v>
      </c>
      <c r="D110" s="0" t="s">
        <v>1948</v>
      </c>
      <c r="E110" s="0" t="s">
        <v>1949</v>
      </c>
      <c r="F110" s="0" t="n">
        <v>230</v>
      </c>
      <c r="G110" s="3" t="n">
        <v>209156</v>
      </c>
    </row>
    <row r="111" customFormat="false" ht="15" hidden="false" customHeight="false" outlineLevel="0" collapsed="false">
      <c r="B111" s="6" t="n">
        <v>69</v>
      </c>
      <c r="C111" s="4" t="s">
        <v>1773</v>
      </c>
      <c r="D111" s="4" t="s">
        <v>1950</v>
      </c>
      <c r="E111" s="4" t="s">
        <v>1951</v>
      </c>
      <c r="F111" s="4" t="n">
        <v>63</v>
      </c>
      <c r="G111" s="7" t="n">
        <v>130959</v>
      </c>
    </row>
    <row r="112" customFormat="false" ht="15" hidden="false" customHeight="false" outlineLevel="0" collapsed="false">
      <c r="B112" s="5" t="n">
        <v>69</v>
      </c>
      <c r="C112" s="0" t="s">
        <v>1773</v>
      </c>
      <c r="D112" s="0" t="s">
        <v>1952</v>
      </c>
      <c r="E112" s="0" t="s">
        <v>1953</v>
      </c>
      <c r="F112" s="3" t="n">
        <v>1991</v>
      </c>
      <c r="G112" s="3" t="n">
        <v>806892</v>
      </c>
    </row>
    <row r="113" customFormat="false" ht="15" hidden="false" customHeight="false" outlineLevel="0" collapsed="false">
      <c r="B113" s="6" t="n">
        <v>69</v>
      </c>
      <c r="C113" s="4" t="s">
        <v>1773</v>
      </c>
      <c r="D113" s="4" t="s">
        <v>1954</v>
      </c>
      <c r="E113" s="4" t="s">
        <v>1955</v>
      </c>
      <c r="F113" s="7" t="n">
        <v>3255</v>
      </c>
      <c r="G113" s="7" t="n">
        <v>470981</v>
      </c>
    </row>
    <row r="114" customFormat="false" ht="15" hidden="false" customHeight="false" outlineLevel="0" collapsed="false">
      <c r="B114" s="5" t="n">
        <v>69</v>
      </c>
      <c r="C114" s="0" t="s">
        <v>1758</v>
      </c>
      <c r="D114" s="0" t="s">
        <v>1757</v>
      </c>
      <c r="F114" s="3" t="n">
        <v>78</v>
      </c>
      <c r="G114" s="3" t="n">
        <v>58681</v>
      </c>
    </row>
    <row r="115" customFormat="false" ht="15" hidden="false" customHeight="false" outlineLevel="0" collapsed="false">
      <c r="B115" s="5" t="n">
        <v>69</v>
      </c>
      <c r="C115" s="0" t="s">
        <v>1768</v>
      </c>
      <c r="D115" s="0" t="s">
        <v>1767</v>
      </c>
      <c r="F115" s="3" t="n">
        <v>116</v>
      </c>
      <c r="G115" s="3" t="n">
        <v>97857</v>
      </c>
    </row>
    <row r="116" customFormat="false" ht="15" hidden="false" customHeight="false" outlineLevel="0" collapsed="false">
      <c r="B116" s="5" t="n">
        <v>86</v>
      </c>
      <c r="C116" s="0" t="s">
        <v>1756</v>
      </c>
      <c r="D116" s="0" t="s">
        <v>1755</v>
      </c>
      <c r="F116" s="3" t="n">
        <v>303893</v>
      </c>
      <c r="G116" s="3" t="n">
        <v>5455066</v>
      </c>
      <c r="H116" s="3" t="n">
        <f aca="false">SUM(F116:F120)</f>
        <v>1123102</v>
      </c>
      <c r="I116" s="3" t="n">
        <f aca="false">SUM(G116:G120)</f>
        <v>19901044</v>
      </c>
    </row>
    <row r="117" customFormat="false" ht="15" hidden="false" customHeight="false" outlineLevel="0" collapsed="false">
      <c r="B117" s="5" t="n">
        <v>86</v>
      </c>
      <c r="C117" s="0" t="s">
        <v>1766</v>
      </c>
      <c r="D117" s="0" t="s">
        <v>1765</v>
      </c>
      <c r="F117" s="3" t="n">
        <v>1399</v>
      </c>
      <c r="G117" s="3" t="n">
        <v>48197</v>
      </c>
    </row>
    <row r="118" customFormat="false" ht="15" hidden="false" customHeight="false" outlineLevel="0" collapsed="false">
      <c r="B118" s="5" t="n">
        <v>86</v>
      </c>
      <c r="C118" s="0" t="s">
        <v>1764</v>
      </c>
      <c r="D118" s="0" t="s">
        <v>1763</v>
      </c>
      <c r="F118" s="3" t="n">
        <v>102800</v>
      </c>
      <c r="G118" s="3" t="n">
        <v>318452</v>
      </c>
    </row>
    <row r="119" customFormat="false" ht="15" hidden="false" customHeight="false" outlineLevel="0" collapsed="false">
      <c r="B119" s="5" t="n">
        <v>86</v>
      </c>
      <c r="C119" s="0" t="s">
        <v>788</v>
      </c>
      <c r="D119" s="0" t="s">
        <v>1771</v>
      </c>
      <c r="F119" s="3" t="n">
        <v>304696</v>
      </c>
      <c r="G119" s="3" t="n">
        <v>4523436</v>
      </c>
    </row>
    <row r="120" customFormat="false" ht="15" hidden="false" customHeight="false" outlineLevel="0" collapsed="false">
      <c r="B120" s="5" t="n">
        <v>86</v>
      </c>
      <c r="C120" s="0" t="s">
        <v>1775</v>
      </c>
      <c r="D120" s="0" t="s">
        <v>1774</v>
      </c>
      <c r="F120" s="3" t="n">
        <v>410314</v>
      </c>
      <c r="G120" s="3" t="n">
        <v>9555893</v>
      </c>
    </row>
    <row r="121" customFormat="false" ht="15" hidden="false" customHeight="false" outlineLevel="0" collapsed="false">
      <c r="B121" s="5" t="n">
        <v>87</v>
      </c>
      <c r="C121" s="0" t="s">
        <v>1754</v>
      </c>
      <c r="D121" s="0" t="s">
        <v>1753</v>
      </c>
      <c r="F121" s="3" t="n">
        <v>43098</v>
      </c>
      <c r="G121" s="3" t="n">
        <v>5580516</v>
      </c>
      <c r="H121" s="3" t="n">
        <f aca="false">SUM(F121:F124)</f>
        <v>82869</v>
      </c>
      <c r="I121" s="3" t="n">
        <f aca="false">SUM(G121:G124)</f>
        <v>11697313</v>
      </c>
    </row>
    <row r="122" customFormat="false" ht="15" hidden="false" customHeight="false" outlineLevel="0" collapsed="false">
      <c r="B122" s="5" t="n">
        <v>87</v>
      </c>
      <c r="C122" s="0" t="s">
        <v>1750</v>
      </c>
      <c r="D122" s="0" t="s">
        <v>1956</v>
      </c>
      <c r="E122" s="0" t="s">
        <v>1957</v>
      </c>
      <c r="F122" s="0" t="n">
        <v>755</v>
      </c>
      <c r="G122" s="3" t="n">
        <v>1706696</v>
      </c>
    </row>
    <row r="123" customFormat="false" ht="15" hidden="false" customHeight="false" outlineLevel="0" collapsed="false">
      <c r="B123" s="5" t="n">
        <v>87</v>
      </c>
      <c r="C123" s="0" t="s">
        <v>1750</v>
      </c>
      <c r="D123" s="0" t="s">
        <v>1958</v>
      </c>
      <c r="E123" s="0" t="s">
        <v>1959</v>
      </c>
      <c r="F123" s="3" t="n">
        <v>23214</v>
      </c>
      <c r="G123" s="3" t="n">
        <v>1609982</v>
      </c>
    </row>
    <row r="124" customFormat="false" ht="15" hidden="false" customHeight="false" outlineLevel="0" collapsed="false">
      <c r="B124" s="5" t="n">
        <v>87</v>
      </c>
      <c r="C124" s="0" t="s">
        <v>1750</v>
      </c>
      <c r="D124" s="0" t="s">
        <v>1960</v>
      </c>
      <c r="E124" s="0" t="s">
        <v>1961</v>
      </c>
      <c r="F124" s="3" t="n">
        <v>15802</v>
      </c>
      <c r="G124" s="3" t="n">
        <v>2800119</v>
      </c>
    </row>
    <row r="125" customFormat="false" ht="15" hidden="false" customHeight="false" outlineLevel="0" collapsed="false">
      <c r="B125" s="5" t="n">
        <v>88</v>
      </c>
      <c r="C125" s="0" t="s">
        <v>1750</v>
      </c>
      <c r="D125" s="0" t="s">
        <v>1962</v>
      </c>
      <c r="E125" s="0" t="s">
        <v>1963</v>
      </c>
      <c r="F125" s="3" t="n">
        <v>47615</v>
      </c>
      <c r="G125" s="3" t="n">
        <v>7777992</v>
      </c>
      <c r="H125" s="3" t="n">
        <f aca="false">SUM(F125:F127)</f>
        <v>68486</v>
      </c>
      <c r="I125" s="3" t="n">
        <f aca="false">SUM(G125:G127)</f>
        <v>10715895</v>
      </c>
    </row>
    <row r="126" customFormat="false" ht="15" hidden="false" customHeight="false" outlineLevel="0" collapsed="false">
      <c r="B126" s="5" t="n">
        <v>88</v>
      </c>
      <c r="C126" s="0" t="s">
        <v>1750</v>
      </c>
      <c r="D126" s="0" t="s">
        <v>1964</v>
      </c>
      <c r="E126" s="0" t="s">
        <v>1965</v>
      </c>
      <c r="F126" s="0" t="n">
        <v>419</v>
      </c>
      <c r="G126" s="3" t="n">
        <v>650863</v>
      </c>
    </row>
    <row r="127" customFormat="false" ht="15" hidden="false" customHeight="false" outlineLevel="0" collapsed="false">
      <c r="B127" s="5" t="n">
        <v>88</v>
      </c>
      <c r="C127" s="0" t="s">
        <v>1750</v>
      </c>
      <c r="D127" s="0" t="s">
        <v>1966</v>
      </c>
      <c r="E127" s="0" t="s">
        <v>1967</v>
      </c>
      <c r="F127" s="3" t="n">
        <v>20452</v>
      </c>
      <c r="G127" s="3" t="n">
        <v>2287040</v>
      </c>
    </row>
    <row r="128" customFormat="false" ht="15" hidden="false" customHeight="false" outlineLevel="0" collapsed="false">
      <c r="B128" s="5" t="n">
        <v>89</v>
      </c>
      <c r="C128" s="0" t="s">
        <v>1750</v>
      </c>
      <c r="D128" s="0" t="s">
        <v>1968</v>
      </c>
      <c r="E128" s="0" t="s">
        <v>1969</v>
      </c>
      <c r="F128" s="0" t="n">
        <v>892</v>
      </c>
      <c r="G128" s="3" t="n">
        <v>3292365</v>
      </c>
      <c r="H128" s="3" t="n">
        <f aca="false">SUM(F128:F131)</f>
        <v>65168</v>
      </c>
      <c r="I128" s="3" t="n">
        <f aca="false">SUM(G128:G131)</f>
        <v>11993533</v>
      </c>
    </row>
    <row r="129" customFormat="false" ht="15" hidden="false" customHeight="false" outlineLevel="0" collapsed="false">
      <c r="B129" s="5" t="n">
        <v>89</v>
      </c>
      <c r="C129" s="0" t="s">
        <v>1750</v>
      </c>
      <c r="D129" s="0" t="s">
        <v>1970</v>
      </c>
      <c r="E129" s="0" t="s">
        <v>1971</v>
      </c>
      <c r="F129" s="3" t="n">
        <v>29654</v>
      </c>
      <c r="G129" s="3" t="n">
        <v>2455780</v>
      </c>
    </row>
    <row r="130" customFormat="false" ht="15" hidden="false" customHeight="false" outlineLevel="0" collapsed="false">
      <c r="B130" s="5" t="n">
        <v>89</v>
      </c>
      <c r="C130" s="0" t="s">
        <v>1750</v>
      </c>
      <c r="D130" s="0" t="s">
        <v>1972</v>
      </c>
      <c r="E130" s="0" t="s">
        <v>1973</v>
      </c>
      <c r="F130" s="3" t="n">
        <v>18420</v>
      </c>
      <c r="G130" s="3" t="n">
        <v>4056799</v>
      </c>
    </row>
    <row r="131" customFormat="false" ht="15" hidden="false" customHeight="false" outlineLevel="0" collapsed="false">
      <c r="B131" s="5" t="n">
        <v>89</v>
      </c>
      <c r="C131" s="0" t="s">
        <v>1750</v>
      </c>
      <c r="D131" s="0" t="s">
        <v>1974</v>
      </c>
      <c r="E131" s="0" t="s">
        <v>1975</v>
      </c>
      <c r="F131" s="3" t="n">
        <v>16202</v>
      </c>
      <c r="G131" s="3" t="n">
        <v>2188589</v>
      </c>
    </row>
    <row r="132" customFormat="false" ht="15" hidden="false" customHeight="false" outlineLevel="0" collapsed="false">
      <c r="B132" s="5" t="n">
        <v>90</v>
      </c>
      <c r="C132" s="0" t="s">
        <v>1750</v>
      </c>
      <c r="D132" s="0" t="s">
        <v>1976</v>
      </c>
      <c r="E132" s="0" t="s">
        <v>1977</v>
      </c>
      <c r="F132" s="3" t="n">
        <v>70550</v>
      </c>
      <c r="G132" s="3" t="n">
        <v>12397614</v>
      </c>
      <c r="H132" s="3" t="n">
        <f aca="false">SUM(F132:F132)</f>
        <v>70550</v>
      </c>
      <c r="I132" s="3" t="n">
        <f aca="false">SUM(G132:G132)</f>
        <v>12397614</v>
      </c>
    </row>
    <row r="133" customFormat="false" ht="15" hidden="false" customHeight="false" outlineLevel="0" collapsed="false">
      <c r="B133" s="5" t="n">
        <v>91</v>
      </c>
      <c r="C133" s="0" t="s">
        <v>1750</v>
      </c>
      <c r="D133" s="0" t="s">
        <v>1978</v>
      </c>
      <c r="E133" s="0" t="s">
        <v>1979</v>
      </c>
      <c r="F133" s="3" t="n">
        <v>34110</v>
      </c>
      <c r="G133" s="3" t="n">
        <v>17538251</v>
      </c>
      <c r="H133" s="3" t="n">
        <f aca="false">SUM(F133:F133)</f>
        <v>34110</v>
      </c>
      <c r="I133" s="3" t="n">
        <f aca="false">SUM(G133:G133)</f>
        <v>17538251</v>
      </c>
    </row>
    <row r="134" customFormat="false" ht="15" hidden="false" customHeight="false" outlineLevel="0" collapsed="false">
      <c r="B134" s="5" t="n">
        <v>92</v>
      </c>
      <c r="C134" s="0" t="s">
        <v>1750</v>
      </c>
      <c r="D134" s="0" t="s">
        <v>1980</v>
      </c>
      <c r="E134" s="0" t="s">
        <v>1981</v>
      </c>
      <c r="F134" s="3" t="n">
        <v>21115</v>
      </c>
      <c r="G134" s="3" t="n">
        <v>5971816</v>
      </c>
      <c r="H134" s="3" t="n">
        <f aca="false">SUM(F134:F136)</f>
        <v>43538</v>
      </c>
      <c r="I134" s="3" t="n">
        <f aca="false">SUM(G134:G136)</f>
        <v>10961247</v>
      </c>
    </row>
    <row r="135" customFormat="false" ht="15" hidden="false" customHeight="false" outlineLevel="0" collapsed="false">
      <c r="B135" s="5" t="n">
        <v>92</v>
      </c>
      <c r="C135" s="0" t="s">
        <v>1750</v>
      </c>
      <c r="D135" s="0" t="s">
        <v>1982</v>
      </c>
      <c r="E135" s="0" t="s">
        <v>1983</v>
      </c>
      <c r="F135" s="3" t="n">
        <v>19854</v>
      </c>
      <c r="G135" s="3" t="n">
        <v>3989808</v>
      </c>
    </row>
    <row r="136" customFormat="false" ht="15" hidden="false" customHeight="false" outlineLevel="0" collapsed="false">
      <c r="B136" s="5" t="n">
        <v>92</v>
      </c>
      <c r="C136" s="0" t="s">
        <v>1750</v>
      </c>
      <c r="D136" s="0" t="s">
        <v>1984</v>
      </c>
      <c r="E136" s="0" t="s">
        <v>1985</v>
      </c>
      <c r="F136" s="3" t="n">
        <v>2569</v>
      </c>
      <c r="G136" s="3" t="n">
        <v>999623</v>
      </c>
    </row>
    <row r="137" customFormat="false" ht="15" hidden="false" customHeight="false" outlineLevel="0" collapsed="false">
      <c r="B137" s="5" t="n">
        <v>93</v>
      </c>
      <c r="C137" s="0" t="s">
        <v>1750</v>
      </c>
      <c r="D137" s="0" t="s">
        <v>1986</v>
      </c>
      <c r="E137" s="0" t="s">
        <v>1987</v>
      </c>
      <c r="F137" s="3" t="n">
        <v>35751</v>
      </c>
      <c r="G137" s="3" t="n">
        <v>10486660</v>
      </c>
      <c r="H137" s="3" t="n">
        <f aca="false">SUM(F137:F137)</f>
        <v>35751</v>
      </c>
      <c r="I137" s="3" t="n">
        <f aca="false">SUM(G137:G137)</f>
        <v>10486660</v>
      </c>
    </row>
    <row r="138" customFormat="false" ht="15" hidden="false" customHeight="false" outlineLevel="0" collapsed="false">
      <c r="B138" s="5" t="n">
        <v>94</v>
      </c>
      <c r="C138" s="0" t="s">
        <v>1752</v>
      </c>
      <c r="D138" s="0" t="s">
        <v>1751</v>
      </c>
      <c r="F138" s="3" t="n">
        <v>83879</v>
      </c>
      <c r="G138" s="3" t="n">
        <v>8032928</v>
      </c>
      <c r="H138" s="3" t="n">
        <f aca="false">SUM(F138:F140)</f>
        <v>125324</v>
      </c>
      <c r="I138" s="3" t="n">
        <f aca="false">SUM(G138:G140)</f>
        <v>16209197</v>
      </c>
    </row>
    <row r="139" customFormat="false" ht="15" hidden="false" customHeight="false" outlineLevel="0" collapsed="false">
      <c r="B139" s="5" t="n">
        <v>94</v>
      </c>
      <c r="C139" s="0" t="s">
        <v>1770</v>
      </c>
      <c r="D139" s="0" t="s">
        <v>1769</v>
      </c>
      <c r="F139" s="3" t="n">
        <v>160</v>
      </c>
      <c r="G139" s="3" t="n">
        <v>36638</v>
      </c>
    </row>
    <row r="140" customFormat="false" ht="15" hidden="false" customHeight="false" outlineLevel="0" collapsed="false">
      <c r="B140" s="5" t="n">
        <v>94</v>
      </c>
      <c r="C140" s="0" t="s">
        <v>1777</v>
      </c>
      <c r="D140" s="0" t="s">
        <v>1776</v>
      </c>
      <c r="F140" s="3" t="n">
        <v>41285</v>
      </c>
      <c r="G140" s="3" t="n">
        <v>8139631</v>
      </c>
    </row>
    <row r="143" customFormat="false" ht="18.75" hidden="false" customHeight="false" outlineLevel="0" collapsed="false">
      <c r="A143" s="2" t="s">
        <v>27</v>
      </c>
      <c r="B143" s="2" t="s">
        <v>13</v>
      </c>
      <c r="C143" s="2" t="s">
        <v>159</v>
      </c>
      <c r="D143" s="2" t="s">
        <v>160</v>
      </c>
      <c r="E143" s="2" t="s">
        <v>13</v>
      </c>
      <c r="F143" s="2" t="s">
        <v>15</v>
      </c>
      <c r="G143" s="2" t="s">
        <v>161</v>
      </c>
      <c r="H143" s="2" t="s">
        <v>2</v>
      </c>
      <c r="I143" s="2" t="s">
        <v>162</v>
      </c>
      <c r="J143" s="11" t="n">
        <v>1000000</v>
      </c>
      <c r="K143" s="2" t="s">
        <v>163</v>
      </c>
      <c r="L143" s="2" t="s">
        <v>164</v>
      </c>
    </row>
    <row r="144" customFormat="false" ht="15" hidden="false" customHeight="false" outlineLevel="0" collapsed="false">
      <c r="A144" s="5" t="n">
        <v>64</v>
      </c>
      <c r="B144" s="0" t="s">
        <v>1773</v>
      </c>
      <c r="C144" s="22" t="n">
        <v>5</v>
      </c>
      <c r="D144" s="0" t="s">
        <v>1988</v>
      </c>
      <c r="E144" s="0" t="s">
        <v>874</v>
      </c>
      <c r="F144" s="3" t="n">
        <v>552267</v>
      </c>
      <c r="G144" s="0" t="n">
        <v>32</v>
      </c>
      <c r="H144" s="0" t="n">
        <v>5909</v>
      </c>
      <c r="I144" s="12" t="n">
        <f aca="false">G144*H144</f>
        <v>189088</v>
      </c>
      <c r="J144" s="14" t="n">
        <f aca="false">(I144/$J$143*10000)+7000</f>
        <v>8890.88</v>
      </c>
      <c r="K144" s="12" t="n">
        <v>2011</v>
      </c>
      <c r="L144" s="3" t="n">
        <f aca="false">SUM(I144:I159)</f>
        <v>1577577</v>
      </c>
    </row>
    <row r="145" customFormat="false" ht="15" hidden="false" customHeight="false" outlineLevel="0" collapsed="false">
      <c r="A145" s="5" t="n">
        <v>64</v>
      </c>
      <c r="B145" s="0" t="s">
        <v>1773</v>
      </c>
      <c r="C145" s="22" t="n">
        <v>8</v>
      </c>
      <c r="D145" s="0" t="s">
        <v>435</v>
      </c>
      <c r="E145" s="0" t="s">
        <v>64</v>
      </c>
      <c r="F145" s="3" t="n">
        <v>510746</v>
      </c>
      <c r="G145" s="0" t="n">
        <v>31</v>
      </c>
      <c r="H145" s="0" t="n">
        <v>5909</v>
      </c>
      <c r="I145" s="12" t="n">
        <f aca="false">G145*H145</f>
        <v>183179</v>
      </c>
      <c r="J145" s="14" t="n">
        <f aca="false">(I145/$J$143*10000)+7000</f>
        <v>8831.79</v>
      </c>
      <c r="K145" s="12" t="n">
        <v>2011</v>
      </c>
    </row>
    <row r="146" customFormat="false" ht="15" hidden="false" customHeight="false" outlineLevel="0" collapsed="false">
      <c r="A146" s="5" t="n">
        <v>64</v>
      </c>
      <c r="B146" s="0" t="s">
        <v>1773</v>
      </c>
      <c r="C146" s="22" t="n">
        <v>4</v>
      </c>
      <c r="D146" s="0" t="s">
        <v>1989</v>
      </c>
      <c r="E146" s="0" t="s">
        <v>1990</v>
      </c>
      <c r="F146" s="3" t="n">
        <v>590507</v>
      </c>
      <c r="G146" s="0" t="n">
        <v>33</v>
      </c>
      <c r="H146" s="0" t="n">
        <v>3471</v>
      </c>
      <c r="I146" s="12" t="n">
        <f aca="false">G146*H146</f>
        <v>114543</v>
      </c>
      <c r="J146" s="14" t="n">
        <f aca="false">(I146/$J$143*10000)+7000</f>
        <v>8145.43</v>
      </c>
      <c r="K146" s="12" t="n">
        <v>2011</v>
      </c>
    </row>
    <row r="147" customFormat="false" ht="15" hidden="false" customHeight="false" outlineLevel="0" collapsed="false">
      <c r="A147" s="5" t="n">
        <v>64</v>
      </c>
      <c r="B147" s="0" t="s">
        <v>1773</v>
      </c>
      <c r="C147" s="22" t="n">
        <v>29</v>
      </c>
      <c r="D147" s="0" t="s">
        <v>1991</v>
      </c>
      <c r="E147" s="0" t="s">
        <v>64</v>
      </c>
      <c r="F147" s="3" t="n">
        <v>194189</v>
      </c>
      <c r="G147" s="0" t="n">
        <v>19</v>
      </c>
      <c r="H147" s="0" t="n">
        <v>5909</v>
      </c>
      <c r="I147" s="12" t="n">
        <f aca="false">G147*H147</f>
        <v>112271</v>
      </c>
      <c r="J147" s="14" t="n">
        <f aca="false">(I147/$J$143*10000)+7000</f>
        <v>8122.71</v>
      </c>
      <c r="K147" s="12" t="n">
        <v>2011</v>
      </c>
    </row>
    <row r="148" customFormat="false" ht="15" hidden="false" customHeight="false" outlineLevel="0" collapsed="false">
      <c r="A148" s="5" t="n">
        <v>64</v>
      </c>
      <c r="B148" s="0" t="s">
        <v>1773</v>
      </c>
      <c r="C148" s="22" t="n">
        <v>10</v>
      </c>
      <c r="D148" s="0" t="s">
        <v>1992</v>
      </c>
      <c r="E148" s="0" t="s">
        <v>1993</v>
      </c>
      <c r="F148" s="3" t="n">
        <v>459366</v>
      </c>
      <c r="G148" s="0" t="n">
        <v>29</v>
      </c>
      <c r="H148" s="0" t="n">
        <v>3471</v>
      </c>
      <c r="I148" s="12" t="n">
        <f aca="false">G148*H148</f>
        <v>100659</v>
      </c>
      <c r="J148" s="14" t="n">
        <f aca="false">(I148/$J$143*10000)+7000</f>
        <v>8006.59</v>
      </c>
      <c r="K148" s="12" t="n">
        <v>2011</v>
      </c>
    </row>
    <row r="149" customFormat="false" ht="15" hidden="false" customHeight="false" outlineLevel="0" collapsed="false">
      <c r="A149" s="5" t="n">
        <v>64</v>
      </c>
      <c r="B149" s="0" t="s">
        <v>1773</v>
      </c>
      <c r="C149" s="22" t="n">
        <v>45</v>
      </c>
      <c r="D149" s="0" t="s">
        <v>1994</v>
      </c>
      <c r="E149" s="0" t="s">
        <v>1781</v>
      </c>
      <c r="F149" s="3" t="n">
        <v>147663</v>
      </c>
      <c r="G149" s="0" t="n">
        <v>16</v>
      </c>
      <c r="H149" s="0" t="n">
        <v>5909</v>
      </c>
      <c r="I149" s="12" t="n">
        <f aca="false">G149*H149</f>
        <v>94544</v>
      </c>
      <c r="J149" s="14" t="n">
        <f aca="false">(I149/$J$143*10000)+7000</f>
        <v>7945.44</v>
      </c>
      <c r="K149" s="12" t="n">
        <v>2011</v>
      </c>
    </row>
    <row r="150" customFormat="false" ht="15" hidden="false" customHeight="false" outlineLevel="0" collapsed="false">
      <c r="A150" s="5" t="n">
        <v>64</v>
      </c>
      <c r="B150" s="0" t="s">
        <v>1773</v>
      </c>
      <c r="C150" s="22" t="n">
        <v>49</v>
      </c>
      <c r="D150" s="0" t="s">
        <v>1995</v>
      </c>
      <c r="E150" s="0" t="s">
        <v>874</v>
      </c>
      <c r="F150" s="3" t="n">
        <v>142968</v>
      </c>
      <c r="G150" s="0" t="n">
        <v>16</v>
      </c>
      <c r="H150" s="0" t="n">
        <v>5909</v>
      </c>
      <c r="I150" s="12" t="n">
        <f aca="false">G150*H150</f>
        <v>94544</v>
      </c>
      <c r="J150" s="14" t="n">
        <f aca="false">(I150/$J$143*10000)+7000</f>
        <v>7945.44</v>
      </c>
      <c r="K150" s="12" t="n">
        <v>2011</v>
      </c>
    </row>
    <row r="151" customFormat="false" ht="15" hidden="false" customHeight="false" outlineLevel="0" collapsed="false">
      <c r="A151" s="5" t="n">
        <v>64</v>
      </c>
      <c r="B151" s="0" t="s">
        <v>1773</v>
      </c>
      <c r="C151" s="22" t="n">
        <v>52</v>
      </c>
      <c r="D151" s="0" t="s">
        <v>1996</v>
      </c>
      <c r="E151" s="0" t="s">
        <v>64</v>
      </c>
      <c r="F151" s="3" t="n">
        <v>134022</v>
      </c>
      <c r="G151" s="0" t="n">
        <v>15</v>
      </c>
      <c r="H151" s="0" t="n">
        <v>5909</v>
      </c>
      <c r="I151" s="12" t="n">
        <f aca="false">G151*H151</f>
        <v>88635</v>
      </c>
      <c r="J151" s="14" t="n">
        <f aca="false">(I151/$J$143*10000)+7000</f>
        <v>7886.35</v>
      </c>
      <c r="K151" s="12" t="n">
        <v>2011</v>
      </c>
    </row>
    <row r="152" customFormat="false" ht="15" hidden="false" customHeight="false" outlineLevel="0" collapsed="false">
      <c r="A152" s="5" t="n">
        <v>64</v>
      </c>
      <c r="B152" s="0" t="s">
        <v>1773</v>
      </c>
      <c r="C152" s="22" t="n">
        <v>59</v>
      </c>
      <c r="D152" s="0" t="s">
        <v>1997</v>
      </c>
      <c r="E152" s="0" t="s">
        <v>1779</v>
      </c>
      <c r="F152" s="3" t="n">
        <v>117963</v>
      </c>
      <c r="G152" s="0" t="n">
        <v>14</v>
      </c>
      <c r="H152" s="0" t="n">
        <v>5909</v>
      </c>
      <c r="I152" s="12" t="n">
        <f aca="false">G152*H152</f>
        <v>82726</v>
      </c>
      <c r="J152" s="14" t="n">
        <f aca="false">(I152/$J$143*10000)+7000</f>
        <v>7827.26</v>
      </c>
      <c r="K152" s="12" t="n">
        <v>2011</v>
      </c>
    </row>
    <row r="153" customFormat="false" ht="15" hidden="false" customHeight="false" outlineLevel="0" collapsed="false">
      <c r="A153" s="5" t="n">
        <v>64</v>
      </c>
      <c r="B153" s="0" t="s">
        <v>1773</v>
      </c>
      <c r="C153" s="22" t="n">
        <v>68</v>
      </c>
      <c r="D153" s="0" t="s">
        <v>1998</v>
      </c>
      <c r="E153" s="0" t="s">
        <v>64</v>
      </c>
      <c r="F153" s="3" t="n">
        <v>107926</v>
      </c>
      <c r="G153" s="0" t="n">
        <v>14</v>
      </c>
      <c r="H153" s="0" t="n">
        <v>5909</v>
      </c>
      <c r="I153" s="12" t="n">
        <f aca="false">G153*H153</f>
        <v>82726</v>
      </c>
      <c r="J153" s="14" t="n">
        <f aca="false">(I153/$J$143*10000)+7000</f>
        <v>7827.26</v>
      </c>
      <c r="K153" s="12" t="n">
        <v>2011</v>
      </c>
    </row>
    <row r="154" customFormat="false" ht="15" hidden="false" customHeight="false" outlineLevel="0" collapsed="false">
      <c r="A154" s="5" t="n">
        <v>64</v>
      </c>
      <c r="B154" s="0" t="s">
        <v>1773</v>
      </c>
      <c r="C154" s="22" t="n">
        <v>73</v>
      </c>
      <c r="D154" s="0" t="s">
        <v>1999</v>
      </c>
      <c r="E154" s="0" t="s">
        <v>64</v>
      </c>
      <c r="F154" s="3" t="n">
        <v>105878</v>
      </c>
      <c r="G154" s="0" t="n">
        <v>14</v>
      </c>
      <c r="H154" s="0" t="n">
        <v>5909</v>
      </c>
      <c r="I154" s="12" t="n">
        <f aca="false">G154*H154</f>
        <v>82726</v>
      </c>
      <c r="J154" s="14" t="n">
        <f aca="false">(I154/$J$143*10000)+7000</f>
        <v>7827.26</v>
      </c>
      <c r="K154" s="12" t="n">
        <v>2011</v>
      </c>
    </row>
    <row r="155" customFormat="false" ht="15" hidden="false" customHeight="false" outlineLevel="0" collapsed="false">
      <c r="A155" s="5" t="n">
        <v>64</v>
      </c>
      <c r="B155" s="0" t="s">
        <v>1773</v>
      </c>
      <c r="C155" s="22" t="n">
        <v>76</v>
      </c>
      <c r="D155" s="0" t="s">
        <v>2000</v>
      </c>
      <c r="E155" s="0" t="s">
        <v>64</v>
      </c>
      <c r="F155" s="3" t="n">
        <v>103886</v>
      </c>
      <c r="G155" s="0" t="n">
        <v>13</v>
      </c>
      <c r="H155" s="0" t="n">
        <v>5909</v>
      </c>
      <c r="I155" s="12" t="n">
        <f aca="false">G155*H155</f>
        <v>76817</v>
      </c>
      <c r="J155" s="14" t="n">
        <f aca="false">(I155/$J$143*10000)+7000</f>
        <v>7768.17</v>
      </c>
      <c r="K155" s="12" t="n">
        <v>2011</v>
      </c>
    </row>
    <row r="156" customFormat="false" ht="15" hidden="false" customHeight="false" outlineLevel="0" collapsed="false">
      <c r="A156" s="5" t="n">
        <v>64</v>
      </c>
      <c r="B156" s="0" t="s">
        <v>1773</v>
      </c>
      <c r="C156" s="22" t="n">
        <v>77</v>
      </c>
      <c r="D156" s="0" t="s">
        <v>2001</v>
      </c>
      <c r="E156" s="0" t="s">
        <v>64</v>
      </c>
      <c r="F156" s="3" t="n">
        <v>103608</v>
      </c>
      <c r="G156" s="0" t="n">
        <v>13</v>
      </c>
      <c r="H156" s="0" t="n">
        <v>5909</v>
      </c>
      <c r="I156" s="12" t="n">
        <f aca="false">G156*H156</f>
        <v>76817</v>
      </c>
      <c r="J156" s="14" t="n">
        <f aca="false">(I156/$J$143*10000)+7000</f>
        <v>7768.17</v>
      </c>
      <c r="K156" s="12" t="n">
        <v>2011</v>
      </c>
    </row>
    <row r="157" customFormat="false" ht="15" hidden="false" customHeight="false" outlineLevel="0" collapsed="false">
      <c r="A157" s="5" t="n">
        <v>64</v>
      </c>
      <c r="B157" s="0" t="s">
        <v>1773</v>
      </c>
      <c r="C157" s="22" t="n">
        <v>78</v>
      </c>
      <c r="D157" s="0" t="s">
        <v>2002</v>
      </c>
      <c r="E157" s="0" t="s">
        <v>874</v>
      </c>
      <c r="F157" s="3" t="n">
        <v>102885</v>
      </c>
      <c r="G157" s="0" t="n">
        <v>13</v>
      </c>
      <c r="H157" s="0" t="n">
        <v>5909</v>
      </c>
      <c r="I157" s="12" t="n">
        <f aca="false">G157*H157</f>
        <v>76817</v>
      </c>
      <c r="J157" s="14" t="n">
        <f aca="false">(I157/$J$143*10000)+7000</f>
        <v>7768.17</v>
      </c>
      <c r="K157" s="12" t="n">
        <v>2011</v>
      </c>
    </row>
    <row r="158" customFormat="false" ht="15" hidden="false" customHeight="false" outlineLevel="0" collapsed="false">
      <c r="A158" s="5" t="n">
        <v>64</v>
      </c>
      <c r="B158" s="0" t="s">
        <v>1773</v>
      </c>
      <c r="C158" s="22" t="n">
        <v>28</v>
      </c>
      <c r="D158" s="0" t="s">
        <v>2003</v>
      </c>
      <c r="E158" s="0" t="s">
        <v>2004</v>
      </c>
      <c r="F158" s="3" t="n">
        <v>195021</v>
      </c>
      <c r="G158" s="0" t="n">
        <v>19</v>
      </c>
      <c r="H158" s="0" t="n">
        <v>3471</v>
      </c>
      <c r="I158" s="12" t="n">
        <f aca="false">G158*H158</f>
        <v>65949</v>
      </c>
      <c r="J158" s="14" t="n">
        <f aca="false">(I158/$J$143*10000)+7000</f>
        <v>7659.49</v>
      </c>
      <c r="K158" s="12" t="n">
        <v>2011</v>
      </c>
    </row>
    <row r="159" customFormat="false" ht="15" hidden="false" customHeight="false" outlineLevel="0" collapsed="false">
      <c r="A159" s="5" t="n">
        <v>64</v>
      </c>
      <c r="B159" s="0" t="s">
        <v>1773</v>
      </c>
      <c r="C159" s="22" t="n">
        <v>46</v>
      </c>
      <c r="D159" s="0" t="s">
        <v>2005</v>
      </c>
      <c r="E159" s="0" t="s">
        <v>2006</v>
      </c>
      <c r="F159" s="3" t="n">
        <v>147285</v>
      </c>
      <c r="G159" s="0" t="n">
        <v>16</v>
      </c>
      <c r="H159" s="0" t="n">
        <v>3471</v>
      </c>
      <c r="I159" s="12" t="n">
        <f aca="false">G159*H159</f>
        <v>55536</v>
      </c>
      <c r="J159" s="14" t="n">
        <f aca="false">(I159/$J$143*10000)+7000</f>
        <v>7555.36</v>
      </c>
      <c r="K159" s="12" t="n">
        <v>2011</v>
      </c>
    </row>
    <row r="160" customFormat="false" ht="15" hidden="false" customHeight="false" outlineLevel="0" collapsed="false">
      <c r="A160" s="5" t="n">
        <v>65</v>
      </c>
      <c r="B160" s="0" t="s">
        <v>1760</v>
      </c>
      <c r="C160" s="22" t="n">
        <v>1</v>
      </c>
      <c r="D160" s="0" t="s">
        <v>2007</v>
      </c>
      <c r="E160" s="0" t="s">
        <v>2008</v>
      </c>
      <c r="F160" s="3" t="n">
        <v>527612</v>
      </c>
      <c r="G160" s="0" t="n">
        <v>31</v>
      </c>
      <c r="H160" s="0" t="n">
        <v>7723</v>
      </c>
      <c r="I160" s="12" t="n">
        <f aca="false">G160*H160</f>
        <v>239413</v>
      </c>
      <c r="J160" s="14" t="n">
        <f aca="false">(I160/$J$143*10000)+7000</f>
        <v>9394.13</v>
      </c>
      <c r="K160" s="12" t="n">
        <v>2011</v>
      </c>
      <c r="L160" s="3" t="n">
        <f aca="false">SUM(I160:I168)</f>
        <v>775198</v>
      </c>
    </row>
    <row r="161" customFormat="false" ht="15" hidden="false" customHeight="false" outlineLevel="0" collapsed="false">
      <c r="A161" s="5" t="n">
        <v>65</v>
      </c>
      <c r="B161" s="0" t="s">
        <v>1760</v>
      </c>
      <c r="C161" s="22" t="n">
        <v>2</v>
      </c>
      <c r="D161" s="0" t="s">
        <v>2009</v>
      </c>
      <c r="E161" s="0" t="s">
        <v>2010</v>
      </c>
      <c r="F161" s="3" t="n">
        <v>119230</v>
      </c>
      <c r="G161" s="0" t="n">
        <v>14</v>
      </c>
      <c r="H161" s="0" t="n">
        <v>7723</v>
      </c>
      <c r="I161" s="12" t="n">
        <f aca="false">G161*H161</f>
        <v>108122</v>
      </c>
      <c r="J161" s="14" t="n">
        <f aca="false">(I161/$J$143*10000)+7000</f>
        <v>8081.22</v>
      </c>
      <c r="K161" s="12" t="n">
        <v>2011</v>
      </c>
    </row>
    <row r="162" customFormat="false" ht="15" hidden="false" customHeight="false" outlineLevel="0" collapsed="false">
      <c r="A162" s="5" t="n">
        <v>65</v>
      </c>
      <c r="B162" s="0" t="s">
        <v>1773</v>
      </c>
      <c r="C162" s="22" t="n">
        <v>38</v>
      </c>
      <c r="D162" s="0" t="s">
        <v>2011</v>
      </c>
      <c r="E162" s="0" t="s">
        <v>1807</v>
      </c>
      <c r="F162" s="3" t="n">
        <v>165456</v>
      </c>
      <c r="G162" s="0" t="n">
        <v>17</v>
      </c>
      <c r="H162" s="0" t="n">
        <v>5909</v>
      </c>
      <c r="I162" s="12" t="n">
        <f aca="false">G162*H162</f>
        <v>100453</v>
      </c>
      <c r="J162" s="14" t="n">
        <f aca="false">(I162/$J$143*10000)+7000</f>
        <v>8004.53</v>
      </c>
      <c r="K162" s="12" t="n">
        <v>2011</v>
      </c>
    </row>
    <row r="163" customFormat="false" ht="15" hidden="false" customHeight="false" outlineLevel="0" collapsed="false">
      <c r="A163" s="5" t="n">
        <v>65</v>
      </c>
      <c r="B163" s="0" t="s">
        <v>1773</v>
      </c>
      <c r="C163" s="22" t="n">
        <v>50</v>
      </c>
      <c r="D163" s="0" t="s">
        <v>2012</v>
      </c>
      <c r="E163" s="0" t="s">
        <v>1805</v>
      </c>
      <c r="F163" s="3" t="n">
        <v>142723</v>
      </c>
      <c r="G163" s="0" t="n">
        <v>16</v>
      </c>
      <c r="H163" s="0" t="n">
        <v>5909</v>
      </c>
      <c r="I163" s="12" t="n">
        <f aca="false">G163*H163</f>
        <v>94544</v>
      </c>
      <c r="J163" s="14" t="n">
        <f aca="false">(I163/$J$143*10000)+7000</f>
        <v>7945.44</v>
      </c>
      <c r="K163" s="12" t="n">
        <v>2011</v>
      </c>
    </row>
    <row r="164" customFormat="false" ht="15" hidden="false" customHeight="false" outlineLevel="0" collapsed="false">
      <c r="A164" s="5" t="n">
        <v>65</v>
      </c>
      <c r="B164" s="0" t="s">
        <v>1773</v>
      </c>
      <c r="C164" s="22" t="n">
        <v>3</v>
      </c>
      <c r="D164" s="0" t="s">
        <v>2013</v>
      </c>
      <c r="E164" s="0" t="s">
        <v>2014</v>
      </c>
      <c r="F164" s="3" t="n">
        <v>596369</v>
      </c>
      <c r="G164" s="0" t="n">
        <v>34</v>
      </c>
      <c r="H164" s="0" t="n">
        <v>2778</v>
      </c>
      <c r="I164" s="12" t="n">
        <f aca="false">G164*H164</f>
        <v>94452</v>
      </c>
      <c r="J164" s="14" t="n">
        <f aca="false">(I164/$J$143*10000)+7000</f>
        <v>7944.52</v>
      </c>
      <c r="K164" s="12" t="n">
        <v>2011</v>
      </c>
    </row>
    <row r="165" customFormat="false" ht="15" hidden="false" customHeight="false" outlineLevel="0" collapsed="false">
      <c r="A165" s="5" t="n">
        <v>65</v>
      </c>
      <c r="B165" s="0" t="s">
        <v>1773</v>
      </c>
      <c r="C165" s="22" t="n">
        <v>13</v>
      </c>
      <c r="D165" s="0" t="s">
        <v>2015</v>
      </c>
      <c r="E165" s="0" t="s">
        <v>2016</v>
      </c>
      <c r="F165" s="3" t="n">
        <v>335145</v>
      </c>
      <c r="G165" s="0" t="n">
        <v>25</v>
      </c>
      <c r="H165" s="0" t="n">
        <v>2383</v>
      </c>
      <c r="I165" s="12" t="n">
        <f aca="false">G165*H165</f>
        <v>59575</v>
      </c>
      <c r="J165" s="14" t="n">
        <f aca="false">(I165/$J$143*10000)+7000</f>
        <v>7595.75</v>
      </c>
      <c r="K165" s="12" t="n">
        <v>2011</v>
      </c>
    </row>
    <row r="166" customFormat="false" ht="15" hidden="false" customHeight="false" outlineLevel="0" collapsed="false">
      <c r="A166" s="5" t="n">
        <v>65</v>
      </c>
      <c r="B166" s="0" t="s">
        <v>1773</v>
      </c>
      <c r="C166" s="22" t="n">
        <v>33</v>
      </c>
      <c r="D166" s="0" t="s">
        <v>2017</v>
      </c>
      <c r="E166" s="0" t="s">
        <v>2018</v>
      </c>
      <c r="F166" s="3" t="n">
        <v>179485</v>
      </c>
      <c r="G166" s="0" t="n">
        <v>18</v>
      </c>
      <c r="H166" s="0" t="n">
        <v>2383</v>
      </c>
      <c r="I166" s="12" t="n">
        <f aca="false">G166*H166</f>
        <v>42894</v>
      </c>
      <c r="J166" s="14" t="n">
        <f aca="false">(I166/$J$143*10000)+7000</f>
        <v>7428.94</v>
      </c>
      <c r="K166" s="12" t="n">
        <v>2011</v>
      </c>
    </row>
    <row r="167" customFormat="false" ht="15" hidden="false" customHeight="false" outlineLevel="0" collapsed="false">
      <c r="A167" s="5" t="n">
        <v>65</v>
      </c>
      <c r="B167" s="0" t="s">
        <v>1773</v>
      </c>
      <c r="C167" s="22" t="n">
        <v>54</v>
      </c>
      <c r="D167" s="0" t="s">
        <v>2019</v>
      </c>
      <c r="E167" s="0" t="s">
        <v>2020</v>
      </c>
      <c r="F167" s="3" t="n">
        <v>128060</v>
      </c>
      <c r="G167" s="0" t="n">
        <v>15</v>
      </c>
      <c r="H167" s="0" t="n">
        <v>2383</v>
      </c>
      <c r="I167" s="12" t="n">
        <f aca="false">G167*H167</f>
        <v>35745</v>
      </c>
      <c r="J167" s="14" t="n">
        <f aca="false">(I167/$J$143*10000)+7000</f>
        <v>7357.45</v>
      </c>
      <c r="K167" s="12" t="n">
        <v>2011</v>
      </c>
    </row>
    <row r="168" customFormat="false" ht="15" hidden="false" customHeight="false" outlineLevel="0" collapsed="false">
      <c r="A168" s="5" t="n">
        <v>65</v>
      </c>
      <c r="B168" s="0" t="s">
        <v>1762</v>
      </c>
      <c r="D168" s="0" t="s">
        <v>1761</v>
      </c>
      <c r="F168" s="3" t="n">
        <v>84497</v>
      </c>
      <c r="G168" s="0" t="n">
        <v>12</v>
      </c>
      <c r="H168" s="0" t="n">
        <v>0</v>
      </c>
      <c r="I168" s="12" t="n">
        <f aca="false">F168*H168</f>
        <v>0</v>
      </c>
      <c r="J168" s="14" t="n">
        <f aca="false">(I168/$J$143*10000)+7000</f>
        <v>7000</v>
      </c>
      <c r="K168" s="12" t="n">
        <v>2011</v>
      </c>
    </row>
    <row r="169" customFormat="false" ht="15" hidden="false" customHeight="false" outlineLevel="0" collapsed="false">
      <c r="A169" s="5" t="n">
        <v>66</v>
      </c>
      <c r="B169" s="0" t="s">
        <v>1773</v>
      </c>
      <c r="C169" s="22" t="n">
        <v>7</v>
      </c>
      <c r="D169" s="0" t="s">
        <v>2021</v>
      </c>
      <c r="E169" s="0" t="s">
        <v>1847</v>
      </c>
      <c r="F169" s="3" t="n">
        <v>518090</v>
      </c>
      <c r="G169" s="0" t="n">
        <v>31</v>
      </c>
      <c r="H169" s="0" t="n">
        <v>5909</v>
      </c>
      <c r="I169" s="12" t="n">
        <f aca="false">G169*H169</f>
        <v>183179</v>
      </c>
      <c r="J169" s="14" t="n">
        <f aca="false">(I169/$J$143*10000)+7000</f>
        <v>8831.79</v>
      </c>
      <c r="K169" s="12" t="n">
        <v>2011</v>
      </c>
      <c r="L169" s="3" t="n">
        <f aca="false">SUM(I169:I184)</f>
        <v>1949970</v>
      </c>
    </row>
    <row r="170" customFormat="false" ht="15" hidden="false" customHeight="false" outlineLevel="0" collapsed="false">
      <c r="A170" s="5" t="n">
        <v>66</v>
      </c>
      <c r="B170" s="0" t="s">
        <v>1773</v>
      </c>
      <c r="C170" s="22" t="n">
        <v>9</v>
      </c>
      <c r="D170" s="0" t="s">
        <v>2022</v>
      </c>
      <c r="E170" s="0" t="s">
        <v>1853</v>
      </c>
      <c r="F170" s="3" t="n">
        <v>474632</v>
      </c>
      <c r="G170" s="0" t="n">
        <v>30</v>
      </c>
      <c r="H170" s="0" t="n">
        <v>5909</v>
      </c>
      <c r="I170" s="12" t="n">
        <f aca="false">G170*H170</f>
        <v>177270</v>
      </c>
      <c r="J170" s="14" t="n">
        <f aca="false">(I170/$J$143*10000)+7000</f>
        <v>8772.7</v>
      </c>
      <c r="K170" s="12" t="n">
        <v>2011</v>
      </c>
    </row>
    <row r="171" customFormat="false" ht="15" hidden="false" customHeight="false" outlineLevel="0" collapsed="false">
      <c r="A171" s="5" t="n">
        <v>66</v>
      </c>
      <c r="B171" s="0" t="s">
        <v>1773</v>
      </c>
      <c r="C171" s="22" t="n">
        <v>11</v>
      </c>
      <c r="D171" s="0" t="s">
        <v>2023</v>
      </c>
      <c r="E171" s="0" t="s">
        <v>1823</v>
      </c>
      <c r="F171" s="3" t="n">
        <v>443760</v>
      </c>
      <c r="G171" s="0" t="n">
        <v>29</v>
      </c>
      <c r="H171" s="0" t="n">
        <v>5909</v>
      </c>
      <c r="I171" s="12" t="n">
        <f aca="false">G171*H171</f>
        <v>171361</v>
      </c>
      <c r="J171" s="14" t="n">
        <f aca="false">(I171/$J$143*10000)+7000</f>
        <v>8713.61</v>
      </c>
      <c r="K171" s="12" t="n">
        <v>2011</v>
      </c>
    </row>
    <row r="172" customFormat="false" ht="15" hidden="false" customHeight="false" outlineLevel="0" collapsed="false">
      <c r="A172" s="5" t="n">
        <v>66</v>
      </c>
      <c r="B172" s="0" t="s">
        <v>1773</v>
      </c>
      <c r="C172" s="22" t="n">
        <v>12</v>
      </c>
      <c r="D172" s="0" t="s">
        <v>2024</v>
      </c>
      <c r="E172" s="0" t="s">
        <v>1853</v>
      </c>
      <c r="F172" s="3" t="n">
        <v>349561</v>
      </c>
      <c r="G172" s="0" t="n">
        <v>25</v>
      </c>
      <c r="H172" s="0" t="n">
        <v>5909</v>
      </c>
      <c r="I172" s="12" t="n">
        <f aca="false">G172*H172</f>
        <v>147725</v>
      </c>
      <c r="J172" s="14" t="n">
        <f aca="false">(I172/$J$143*10000)+7000</f>
        <v>8477.25</v>
      </c>
      <c r="K172" s="12" t="n">
        <v>2011</v>
      </c>
    </row>
    <row r="173" customFormat="false" ht="15" hidden="false" customHeight="false" outlineLevel="0" collapsed="false">
      <c r="A173" s="5" t="n">
        <v>66</v>
      </c>
      <c r="B173" s="0" t="s">
        <v>1773</v>
      </c>
      <c r="C173" s="22" t="n">
        <v>15</v>
      </c>
      <c r="D173" s="0" t="s">
        <v>2025</v>
      </c>
      <c r="E173" s="0" t="s">
        <v>1839</v>
      </c>
      <c r="F173" s="3" t="n">
        <v>289301</v>
      </c>
      <c r="G173" s="0" t="n">
        <v>23</v>
      </c>
      <c r="H173" s="0" t="n">
        <v>5909</v>
      </c>
      <c r="I173" s="12" t="n">
        <f aca="false">G173*H173</f>
        <v>135907</v>
      </c>
      <c r="J173" s="14" t="n">
        <f aca="false">(I173/$J$143*10000)+7000</f>
        <v>8359.07</v>
      </c>
      <c r="K173" s="12" t="n">
        <v>2011</v>
      </c>
    </row>
    <row r="174" customFormat="false" ht="15" hidden="false" customHeight="false" outlineLevel="0" collapsed="false">
      <c r="A174" s="5" t="n">
        <v>66</v>
      </c>
      <c r="B174" s="0" t="s">
        <v>1773</v>
      </c>
      <c r="C174" s="22" t="n">
        <v>16</v>
      </c>
      <c r="D174" s="0" t="s">
        <v>2026</v>
      </c>
      <c r="E174" s="0" t="s">
        <v>1821</v>
      </c>
      <c r="F174" s="3" t="n">
        <v>284321</v>
      </c>
      <c r="G174" s="0" t="n">
        <v>23</v>
      </c>
      <c r="H174" s="0" t="n">
        <v>5909</v>
      </c>
      <c r="I174" s="12" t="n">
        <f aca="false">G174*H174</f>
        <v>135907</v>
      </c>
      <c r="J174" s="14" t="n">
        <f aca="false">(I174/$J$143*10000)+7000</f>
        <v>8359.07</v>
      </c>
      <c r="K174" s="12" t="n">
        <v>2011</v>
      </c>
    </row>
    <row r="175" customFormat="false" ht="15" hidden="false" customHeight="false" outlineLevel="0" collapsed="false">
      <c r="A175" s="5" t="n">
        <v>66</v>
      </c>
      <c r="B175" s="0" t="s">
        <v>1773</v>
      </c>
      <c r="C175" s="22" t="n">
        <v>18</v>
      </c>
      <c r="D175" s="0" t="s">
        <v>2027</v>
      </c>
      <c r="E175" s="0" t="s">
        <v>1851</v>
      </c>
      <c r="F175" s="3" t="n">
        <v>268064</v>
      </c>
      <c r="G175" s="0" t="n">
        <v>22</v>
      </c>
      <c r="H175" s="0" t="n">
        <v>5909</v>
      </c>
      <c r="I175" s="12" t="n">
        <f aca="false">G175*H175</f>
        <v>129998</v>
      </c>
      <c r="J175" s="14" t="n">
        <f aca="false">(I175/$J$143*10000)+7000</f>
        <v>8299.98</v>
      </c>
      <c r="K175" s="12" t="n">
        <v>2011</v>
      </c>
    </row>
    <row r="176" customFormat="false" ht="15" hidden="false" customHeight="false" outlineLevel="0" collapsed="false">
      <c r="A176" s="5" t="n">
        <v>66</v>
      </c>
      <c r="B176" s="0" t="s">
        <v>1773</v>
      </c>
      <c r="C176" s="22" t="n">
        <v>19</v>
      </c>
      <c r="D176" s="0" t="s">
        <v>2028</v>
      </c>
      <c r="E176" s="0" t="s">
        <v>1811</v>
      </c>
      <c r="F176" s="3" t="n">
        <v>255394</v>
      </c>
      <c r="G176" s="0" t="n">
        <v>22</v>
      </c>
      <c r="H176" s="0" t="n">
        <v>5909</v>
      </c>
      <c r="I176" s="12" t="n">
        <f aca="false">G176*H176</f>
        <v>129998</v>
      </c>
      <c r="J176" s="14" t="n">
        <f aca="false">(I176/$J$143*10000)+7000</f>
        <v>8299.98</v>
      </c>
      <c r="K176" s="12" t="n">
        <v>2011</v>
      </c>
    </row>
    <row r="177" customFormat="false" ht="15" hidden="false" customHeight="false" outlineLevel="0" collapsed="false">
      <c r="A177" s="5" t="n">
        <v>66</v>
      </c>
      <c r="B177" s="0" t="s">
        <v>1773</v>
      </c>
      <c r="C177" s="22" t="n">
        <v>35</v>
      </c>
      <c r="D177" s="0" t="s">
        <v>2029</v>
      </c>
      <c r="E177" s="0" t="s">
        <v>1829</v>
      </c>
      <c r="F177" s="3" t="n">
        <v>174700</v>
      </c>
      <c r="G177" s="0" t="n">
        <v>18</v>
      </c>
      <c r="H177" s="0" t="n">
        <v>5909</v>
      </c>
      <c r="I177" s="12" t="n">
        <f aca="false">G177*H177</f>
        <v>106362</v>
      </c>
      <c r="J177" s="14" t="n">
        <f aca="false">(I177/$J$143*10000)+7000</f>
        <v>8063.62</v>
      </c>
      <c r="K177" s="12" t="n">
        <v>2011</v>
      </c>
    </row>
    <row r="178" customFormat="false" ht="15" hidden="false" customHeight="false" outlineLevel="0" collapsed="false">
      <c r="A178" s="5" t="n">
        <v>66</v>
      </c>
      <c r="B178" s="0" t="s">
        <v>1773</v>
      </c>
      <c r="C178" s="22" t="n">
        <v>36</v>
      </c>
      <c r="D178" s="0" t="s">
        <v>2030</v>
      </c>
      <c r="E178" s="0" t="s">
        <v>1851</v>
      </c>
      <c r="F178" s="3" t="n">
        <v>174286</v>
      </c>
      <c r="G178" s="0" t="n">
        <v>18</v>
      </c>
      <c r="H178" s="0" t="n">
        <v>5909</v>
      </c>
      <c r="I178" s="12" t="n">
        <f aca="false">G178*H178</f>
        <v>106362</v>
      </c>
      <c r="J178" s="14" t="n">
        <f aca="false">(I178/$J$143*10000)+7000</f>
        <v>8063.62</v>
      </c>
      <c r="K178" s="12" t="n">
        <v>2011</v>
      </c>
    </row>
    <row r="179" customFormat="false" ht="15" hidden="false" customHeight="false" outlineLevel="0" collapsed="false">
      <c r="A179" s="5" t="n">
        <v>66</v>
      </c>
      <c r="B179" s="0" t="s">
        <v>1773</v>
      </c>
      <c r="C179" s="22" t="n">
        <v>39</v>
      </c>
      <c r="D179" s="0" t="s">
        <v>2031</v>
      </c>
      <c r="E179" s="0" t="s">
        <v>1853</v>
      </c>
      <c r="F179" s="3" t="n">
        <v>162949</v>
      </c>
      <c r="G179" s="0" t="n">
        <v>17</v>
      </c>
      <c r="H179" s="0" t="n">
        <v>5909</v>
      </c>
      <c r="I179" s="12" t="n">
        <f aca="false">G179*H179</f>
        <v>100453</v>
      </c>
      <c r="J179" s="14" t="n">
        <f aca="false">(I179/$J$143*10000)+7000</f>
        <v>8004.53</v>
      </c>
      <c r="K179" s="12" t="n">
        <v>2011</v>
      </c>
    </row>
    <row r="180" customFormat="false" ht="15" hidden="false" customHeight="false" outlineLevel="0" collapsed="false">
      <c r="A180" s="5" t="n">
        <v>66</v>
      </c>
      <c r="B180" s="0" t="s">
        <v>1773</v>
      </c>
      <c r="C180" s="22" t="n">
        <v>44</v>
      </c>
      <c r="D180" s="0" t="s">
        <v>2032</v>
      </c>
      <c r="E180" s="0" t="s">
        <v>904</v>
      </c>
      <c r="F180" s="3" t="n">
        <v>152841</v>
      </c>
      <c r="G180" s="0" t="n">
        <v>16</v>
      </c>
      <c r="H180" s="0" t="n">
        <v>5909</v>
      </c>
      <c r="I180" s="12" t="n">
        <f aca="false">G180*H180</f>
        <v>94544</v>
      </c>
      <c r="J180" s="14" t="n">
        <f aca="false">(I180/$J$143*10000)+7000</f>
        <v>7945.44</v>
      </c>
      <c r="K180" s="12" t="n">
        <v>2011</v>
      </c>
    </row>
    <row r="181" customFormat="false" ht="15" hidden="false" customHeight="false" outlineLevel="0" collapsed="false">
      <c r="A181" s="5" t="n">
        <v>66</v>
      </c>
      <c r="B181" s="0" t="s">
        <v>1773</v>
      </c>
      <c r="C181" s="22" t="n">
        <v>57</v>
      </c>
      <c r="D181" s="0" t="s">
        <v>2033</v>
      </c>
      <c r="E181" s="0" t="s">
        <v>1851</v>
      </c>
      <c r="F181" s="3" t="n">
        <v>120046</v>
      </c>
      <c r="G181" s="0" t="n">
        <v>15</v>
      </c>
      <c r="H181" s="0" t="n">
        <v>5909</v>
      </c>
      <c r="I181" s="12" t="n">
        <f aca="false">G181*H181</f>
        <v>88635</v>
      </c>
      <c r="J181" s="14" t="n">
        <f aca="false">(I181/$J$143*10000)+7000</f>
        <v>7886.35</v>
      </c>
      <c r="K181" s="12" t="n">
        <v>2011</v>
      </c>
    </row>
    <row r="182" customFormat="false" ht="15" hidden="false" customHeight="false" outlineLevel="0" collapsed="false">
      <c r="A182" s="5" t="n">
        <v>66</v>
      </c>
      <c r="B182" s="0" t="s">
        <v>1773</v>
      </c>
      <c r="C182" s="22" t="n">
        <v>63</v>
      </c>
      <c r="D182" s="0" t="s">
        <v>2034</v>
      </c>
      <c r="E182" s="0" t="s">
        <v>1847</v>
      </c>
      <c r="F182" s="3" t="n">
        <v>109805</v>
      </c>
      <c r="G182" s="0" t="n">
        <v>14</v>
      </c>
      <c r="H182" s="0" t="n">
        <v>5909</v>
      </c>
      <c r="I182" s="12" t="n">
        <f aca="false">G182*H182</f>
        <v>82726</v>
      </c>
      <c r="J182" s="14" t="n">
        <f aca="false">(I182/$J$143*10000)+7000</f>
        <v>7827.26</v>
      </c>
      <c r="K182" s="12" t="n">
        <v>2011</v>
      </c>
    </row>
    <row r="183" customFormat="false" ht="15" hidden="false" customHeight="false" outlineLevel="0" collapsed="false">
      <c r="A183" s="5" t="n">
        <v>66</v>
      </c>
      <c r="B183" s="0" t="s">
        <v>1773</v>
      </c>
      <c r="C183" s="22" t="n">
        <v>64</v>
      </c>
      <c r="D183" s="0" t="s">
        <v>2035</v>
      </c>
      <c r="E183" s="0" t="s">
        <v>1847</v>
      </c>
      <c r="F183" s="3" t="n">
        <v>109691</v>
      </c>
      <c r="G183" s="0" t="n">
        <v>14</v>
      </c>
      <c r="H183" s="0" t="n">
        <v>5909</v>
      </c>
      <c r="I183" s="12" t="n">
        <f aca="false">G183*H183</f>
        <v>82726</v>
      </c>
      <c r="J183" s="14" t="n">
        <f aca="false">(I183/$J$143*10000)+7000</f>
        <v>7827.26</v>
      </c>
      <c r="K183" s="12" t="n">
        <v>2011</v>
      </c>
    </row>
    <row r="184" customFormat="false" ht="15" hidden="false" customHeight="false" outlineLevel="0" collapsed="false">
      <c r="A184" s="5" t="n">
        <v>66</v>
      </c>
      <c r="B184" s="0" t="s">
        <v>1773</v>
      </c>
      <c r="C184" s="22" t="n">
        <v>79</v>
      </c>
      <c r="D184" s="0" t="s">
        <v>300</v>
      </c>
      <c r="E184" s="0" t="s">
        <v>1827</v>
      </c>
      <c r="F184" s="3" t="n">
        <v>100160</v>
      </c>
      <c r="G184" s="0" t="n">
        <v>13</v>
      </c>
      <c r="H184" s="0" t="n">
        <v>5909</v>
      </c>
      <c r="I184" s="12" t="n">
        <f aca="false">G184*H184</f>
        <v>76817</v>
      </c>
      <c r="J184" s="14" t="n">
        <f aca="false">(I184/$J$143*10000)+7000</f>
        <v>7768.17</v>
      </c>
      <c r="K184" s="12" t="n">
        <v>2011</v>
      </c>
    </row>
    <row r="185" customFormat="false" ht="15" hidden="false" customHeight="false" outlineLevel="0" collapsed="false">
      <c r="A185" s="5" t="n">
        <v>67</v>
      </c>
      <c r="B185" s="0" t="s">
        <v>1773</v>
      </c>
      <c r="C185" s="22" t="n">
        <v>2</v>
      </c>
      <c r="D185" s="0" t="s">
        <v>332</v>
      </c>
      <c r="E185" s="0" t="s">
        <v>1893</v>
      </c>
      <c r="F185" s="3" t="n">
        <v>1085810</v>
      </c>
      <c r="G185" s="0" t="n">
        <v>46</v>
      </c>
      <c r="H185" s="0" t="n">
        <v>5909</v>
      </c>
      <c r="I185" s="12" t="n">
        <f aca="false">G185*H185</f>
        <v>271814</v>
      </c>
      <c r="J185" s="14" t="n">
        <f aca="false">(I185/$J$143*10000)+7000</f>
        <v>9718.14</v>
      </c>
      <c r="K185" s="12" t="n">
        <v>2011</v>
      </c>
      <c r="L185" s="3" t="n">
        <f aca="false">SUM(I185:I204)</f>
        <v>2239511</v>
      </c>
    </row>
    <row r="186" customFormat="false" ht="15" hidden="false" customHeight="false" outlineLevel="0" collapsed="false">
      <c r="A186" s="5" t="n">
        <v>67</v>
      </c>
      <c r="B186" s="0" t="s">
        <v>1773</v>
      </c>
      <c r="C186" s="22" t="n">
        <v>14</v>
      </c>
      <c r="D186" s="0" t="s">
        <v>2036</v>
      </c>
      <c r="E186" s="0" t="s">
        <v>1893</v>
      </c>
      <c r="F186" s="3" t="n">
        <v>325949</v>
      </c>
      <c r="G186" s="0" t="n">
        <v>25</v>
      </c>
      <c r="H186" s="0" t="n">
        <v>5909</v>
      </c>
      <c r="I186" s="12" t="n">
        <f aca="false">G186*H186</f>
        <v>147725</v>
      </c>
      <c r="J186" s="14" t="n">
        <f aca="false">(I186/$J$143*10000)+7000</f>
        <v>8477.25</v>
      </c>
      <c r="K186" s="12" t="n">
        <v>2011</v>
      </c>
    </row>
    <row r="187" customFormat="false" ht="15" hidden="false" customHeight="false" outlineLevel="0" collapsed="false">
      <c r="A187" s="5" t="n">
        <v>67</v>
      </c>
      <c r="B187" s="0" t="s">
        <v>1773</v>
      </c>
      <c r="C187" s="22" t="n">
        <v>17</v>
      </c>
      <c r="D187" s="0" t="s">
        <v>2037</v>
      </c>
      <c r="E187" s="0" t="s">
        <v>1885</v>
      </c>
      <c r="F187" s="3" t="n">
        <v>270726</v>
      </c>
      <c r="G187" s="0" t="n">
        <v>22</v>
      </c>
      <c r="H187" s="0" t="n">
        <v>5909</v>
      </c>
      <c r="I187" s="12" t="n">
        <f aca="false">G187*H187</f>
        <v>129998</v>
      </c>
      <c r="J187" s="14" t="n">
        <f aca="false">(I187/$J$143*10000)+7000</f>
        <v>8299.98</v>
      </c>
      <c r="K187" s="12" t="n">
        <v>2011</v>
      </c>
    </row>
    <row r="188" customFormat="false" ht="15" hidden="false" customHeight="false" outlineLevel="0" collapsed="false">
      <c r="A188" s="5" t="n">
        <v>67</v>
      </c>
      <c r="B188" s="0" t="s">
        <v>1773</v>
      </c>
      <c r="C188" s="22" t="n">
        <v>24</v>
      </c>
      <c r="D188" s="0" t="s">
        <v>2038</v>
      </c>
      <c r="E188" s="0" t="s">
        <v>1879</v>
      </c>
      <c r="F188" s="3" t="n">
        <v>218705</v>
      </c>
      <c r="G188" s="0" t="n">
        <v>20</v>
      </c>
      <c r="H188" s="0" t="n">
        <v>5909</v>
      </c>
      <c r="I188" s="12" t="n">
        <f aca="false">G188*H188</f>
        <v>118180</v>
      </c>
      <c r="J188" s="14" t="n">
        <f aca="false">(I188/$J$143*10000)+7000</f>
        <v>8181.8</v>
      </c>
      <c r="K188" s="12" t="n">
        <v>2011</v>
      </c>
    </row>
    <row r="189" customFormat="false" ht="15" hidden="false" customHeight="false" outlineLevel="0" collapsed="false">
      <c r="A189" s="5" t="n">
        <v>67</v>
      </c>
      <c r="B189" s="0" t="s">
        <v>1773</v>
      </c>
      <c r="C189" s="22" t="n">
        <v>25</v>
      </c>
      <c r="D189" s="0" t="s">
        <v>2039</v>
      </c>
      <c r="E189" s="0" t="s">
        <v>1873</v>
      </c>
      <c r="F189" s="3" t="n">
        <v>215173</v>
      </c>
      <c r="G189" s="0" t="n">
        <v>20</v>
      </c>
      <c r="H189" s="0" t="n">
        <v>5909</v>
      </c>
      <c r="I189" s="12" t="n">
        <f aca="false">G189*H189</f>
        <v>118180</v>
      </c>
      <c r="J189" s="14" t="n">
        <f aca="false">(I189/$J$143*10000)+7000</f>
        <v>8181.8</v>
      </c>
      <c r="K189" s="12" t="n">
        <v>2011</v>
      </c>
    </row>
    <row r="190" customFormat="false" ht="15" hidden="false" customHeight="false" outlineLevel="0" collapsed="false">
      <c r="A190" s="5" t="n">
        <v>67</v>
      </c>
      <c r="B190" s="0" t="s">
        <v>1773</v>
      </c>
      <c r="C190" s="22" t="n">
        <v>26</v>
      </c>
      <c r="D190" s="0" t="s">
        <v>2040</v>
      </c>
      <c r="E190" s="0" t="s">
        <v>1867</v>
      </c>
      <c r="F190" s="3" t="n">
        <v>211228</v>
      </c>
      <c r="G190" s="0" t="n">
        <v>20</v>
      </c>
      <c r="H190" s="0" t="n">
        <v>5909</v>
      </c>
      <c r="I190" s="12" t="n">
        <f aca="false">G190*H190</f>
        <v>118180</v>
      </c>
      <c r="J190" s="14" t="n">
        <f aca="false">(I190/$J$143*10000)+7000</f>
        <v>8181.8</v>
      </c>
      <c r="K190" s="12" t="n">
        <v>2011</v>
      </c>
    </row>
    <row r="191" customFormat="false" ht="15" hidden="false" customHeight="false" outlineLevel="0" collapsed="false">
      <c r="A191" s="5" t="n">
        <v>67</v>
      </c>
      <c r="B191" s="0" t="s">
        <v>1773</v>
      </c>
      <c r="C191" s="22" t="n">
        <v>27</v>
      </c>
      <c r="D191" s="0" t="s">
        <v>2041</v>
      </c>
      <c r="E191" s="0" t="s">
        <v>1893</v>
      </c>
      <c r="F191" s="3" t="n">
        <v>210319</v>
      </c>
      <c r="G191" s="0" t="n">
        <v>20</v>
      </c>
      <c r="H191" s="0" t="n">
        <v>5909</v>
      </c>
      <c r="I191" s="12" t="n">
        <f aca="false">G191*H191</f>
        <v>118180</v>
      </c>
      <c r="J191" s="14" t="n">
        <f aca="false">(I191/$J$143*10000)+7000</f>
        <v>8181.8</v>
      </c>
      <c r="K191" s="12" t="n">
        <v>2011</v>
      </c>
    </row>
    <row r="192" customFormat="false" ht="15" hidden="false" customHeight="false" outlineLevel="0" collapsed="false">
      <c r="A192" s="5" t="n">
        <v>67</v>
      </c>
      <c r="B192" s="0" t="s">
        <v>1773</v>
      </c>
      <c r="C192" s="22" t="n">
        <v>31</v>
      </c>
      <c r="D192" s="0" t="s">
        <v>2042</v>
      </c>
      <c r="E192" s="0" t="s">
        <v>1871</v>
      </c>
      <c r="F192" s="3" t="n">
        <v>186682</v>
      </c>
      <c r="G192" s="0" t="n">
        <v>18</v>
      </c>
      <c r="H192" s="0" t="n">
        <v>5909</v>
      </c>
      <c r="I192" s="12" t="n">
        <f aca="false">G192*H192</f>
        <v>106362</v>
      </c>
      <c r="J192" s="14" t="n">
        <f aca="false">(I192/$J$143*10000)+7000</f>
        <v>8063.62</v>
      </c>
      <c r="K192" s="12" t="n">
        <v>2011</v>
      </c>
    </row>
    <row r="193" customFormat="false" ht="15" hidden="false" customHeight="false" outlineLevel="0" collapsed="false">
      <c r="A193" s="5" t="n">
        <v>67</v>
      </c>
      <c r="B193" s="0" t="s">
        <v>1773</v>
      </c>
      <c r="C193" s="22" t="n">
        <v>37</v>
      </c>
      <c r="D193" s="0" t="s">
        <v>2043</v>
      </c>
      <c r="E193" s="0" t="s">
        <v>1869</v>
      </c>
      <c r="F193" s="3" t="n">
        <v>171750</v>
      </c>
      <c r="G193" s="0" t="n">
        <v>18</v>
      </c>
      <c r="H193" s="0" t="n">
        <v>5909</v>
      </c>
      <c r="I193" s="12" t="n">
        <f aca="false">G193*H193</f>
        <v>106362</v>
      </c>
      <c r="J193" s="14" t="n">
        <f aca="false">(I193/$J$143*10000)+7000</f>
        <v>8063.62</v>
      </c>
      <c r="K193" s="12" t="n">
        <v>2011</v>
      </c>
    </row>
    <row r="194" customFormat="false" ht="15" hidden="false" customHeight="false" outlineLevel="0" collapsed="false">
      <c r="A194" s="5" t="n">
        <v>67</v>
      </c>
      <c r="B194" s="0" t="s">
        <v>1773</v>
      </c>
      <c r="C194" s="22" t="n">
        <v>40</v>
      </c>
      <c r="D194" s="0" t="s">
        <v>2044</v>
      </c>
      <c r="E194" s="0" t="s">
        <v>1877</v>
      </c>
      <c r="F194" s="3" t="n">
        <v>161707</v>
      </c>
      <c r="G194" s="0" t="n">
        <v>17</v>
      </c>
      <c r="H194" s="0" t="n">
        <v>5909</v>
      </c>
      <c r="I194" s="12" t="n">
        <f aca="false">G194*H194</f>
        <v>100453</v>
      </c>
      <c r="J194" s="14" t="n">
        <f aca="false">(I194/$J$143*10000)+7000</f>
        <v>8004.53</v>
      </c>
      <c r="K194" s="12" t="n">
        <v>2011</v>
      </c>
    </row>
    <row r="195" customFormat="false" ht="15" hidden="false" customHeight="false" outlineLevel="0" collapsed="false">
      <c r="A195" s="5" t="n">
        <v>67</v>
      </c>
      <c r="B195" s="0" t="s">
        <v>1773</v>
      </c>
      <c r="C195" s="22" t="n">
        <v>41</v>
      </c>
      <c r="D195" s="0" t="s">
        <v>2045</v>
      </c>
      <c r="E195" s="0" t="s">
        <v>1875</v>
      </c>
      <c r="F195" s="3" t="n">
        <v>159994</v>
      </c>
      <c r="G195" s="0" t="n">
        <v>17</v>
      </c>
      <c r="H195" s="0" t="n">
        <v>5909</v>
      </c>
      <c r="I195" s="12" t="n">
        <f aca="false">G195*H195</f>
        <v>100453</v>
      </c>
      <c r="J195" s="14" t="n">
        <f aca="false">(I195/$J$143*10000)+7000</f>
        <v>8004.53</v>
      </c>
      <c r="K195" s="12" t="n">
        <v>2011</v>
      </c>
    </row>
    <row r="196" customFormat="false" ht="15" hidden="false" customHeight="false" outlineLevel="0" collapsed="false">
      <c r="A196" s="5" t="n">
        <v>67</v>
      </c>
      <c r="B196" s="0" t="s">
        <v>1773</v>
      </c>
      <c r="C196" s="22" t="n">
        <v>42</v>
      </c>
      <c r="D196" s="0" t="s">
        <v>2046</v>
      </c>
      <c r="E196" s="0" t="s">
        <v>1881</v>
      </c>
      <c r="F196" s="3" t="n">
        <v>155298</v>
      </c>
      <c r="G196" s="0" t="n">
        <v>17</v>
      </c>
      <c r="H196" s="0" t="n">
        <v>5909</v>
      </c>
      <c r="I196" s="12" t="n">
        <f aca="false">G196*H196</f>
        <v>100453</v>
      </c>
      <c r="J196" s="14" t="n">
        <f aca="false">(I196/$J$143*10000)+7000</f>
        <v>8004.53</v>
      </c>
      <c r="K196" s="12" t="n">
        <v>2011</v>
      </c>
    </row>
    <row r="197" customFormat="false" ht="15" hidden="false" customHeight="false" outlineLevel="0" collapsed="false">
      <c r="A197" s="5" t="n">
        <v>67</v>
      </c>
      <c r="B197" s="0" t="s">
        <v>1773</v>
      </c>
      <c r="C197" s="22" t="n">
        <v>47</v>
      </c>
      <c r="D197" s="0" t="s">
        <v>405</v>
      </c>
      <c r="E197" s="0" t="s">
        <v>562</v>
      </c>
      <c r="F197" s="3" t="n">
        <v>145818</v>
      </c>
      <c r="G197" s="0" t="n">
        <v>16</v>
      </c>
      <c r="H197" s="0" t="n">
        <v>5909</v>
      </c>
      <c r="I197" s="12" t="n">
        <f aca="false">G197*H197</f>
        <v>94544</v>
      </c>
      <c r="J197" s="14" t="n">
        <f aca="false">(I197/$J$143*10000)+7000</f>
        <v>7945.44</v>
      </c>
      <c r="K197" s="12" t="n">
        <v>2011</v>
      </c>
    </row>
    <row r="198" customFormat="false" ht="15" hidden="false" customHeight="false" outlineLevel="0" collapsed="false">
      <c r="A198" s="5" t="n">
        <v>67</v>
      </c>
      <c r="B198" s="0" t="s">
        <v>1773</v>
      </c>
      <c r="C198" s="22" t="n">
        <v>48</v>
      </c>
      <c r="D198" s="0" t="s">
        <v>2047</v>
      </c>
      <c r="E198" s="0" t="s">
        <v>1887</v>
      </c>
      <c r="F198" s="3" t="n">
        <v>144957</v>
      </c>
      <c r="G198" s="0" t="n">
        <v>16</v>
      </c>
      <c r="H198" s="0" t="n">
        <v>5909</v>
      </c>
      <c r="I198" s="12" t="n">
        <f aca="false">G198*H198</f>
        <v>94544</v>
      </c>
      <c r="J198" s="14" t="n">
        <f aca="false">(I198/$J$143*10000)+7000</f>
        <v>7945.44</v>
      </c>
      <c r="K198" s="12" t="n">
        <v>2011</v>
      </c>
    </row>
    <row r="199" customFormat="false" ht="15" hidden="false" customHeight="false" outlineLevel="0" collapsed="false">
      <c r="A199" s="5" t="n">
        <v>67</v>
      </c>
      <c r="B199" s="0" t="s">
        <v>1773</v>
      </c>
      <c r="C199" s="22" t="n">
        <v>51</v>
      </c>
      <c r="D199" s="0" t="s">
        <v>2048</v>
      </c>
      <c r="E199" s="0" t="s">
        <v>1865</v>
      </c>
      <c r="F199" s="3" t="n">
        <v>136362</v>
      </c>
      <c r="G199" s="0" t="n">
        <v>16</v>
      </c>
      <c r="H199" s="0" t="n">
        <v>5909</v>
      </c>
      <c r="I199" s="12" t="n">
        <f aca="false">G199*H199</f>
        <v>94544</v>
      </c>
      <c r="J199" s="14" t="n">
        <f aca="false">(I199/$J$143*10000)+7000</f>
        <v>7945.44</v>
      </c>
      <c r="K199" s="12" t="n">
        <v>2011</v>
      </c>
    </row>
    <row r="200" customFormat="false" ht="15" hidden="false" customHeight="false" outlineLevel="0" collapsed="false">
      <c r="A200" s="5" t="n">
        <v>67</v>
      </c>
      <c r="B200" s="0" t="s">
        <v>1773</v>
      </c>
      <c r="C200" s="22" t="n">
        <v>55</v>
      </c>
      <c r="D200" s="0" t="s">
        <v>2049</v>
      </c>
      <c r="E200" s="0" t="s">
        <v>1893</v>
      </c>
      <c r="F200" s="3" t="n">
        <v>123187</v>
      </c>
      <c r="G200" s="0" t="n">
        <v>15</v>
      </c>
      <c r="H200" s="0" t="n">
        <v>5909</v>
      </c>
      <c r="I200" s="12" t="n">
        <f aca="false">G200*H200</f>
        <v>88635</v>
      </c>
      <c r="J200" s="14" t="n">
        <f aca="false">(I200/$J$143*10000)+7000</f>
        <v>7886.35</v>
      </c>
      <c r="K200" s="12" t="n">
        <v>2011</v>
      </c>
    </row>
    <row r="201" customFormat="false" ht="15" hidden="false" customHeight="false" outlineLevel="0" collapsed="false">
      <c r="A201" s="5" t="n">
        <v>67</v>
      </c>
      <c r="B201" s="0" t="s">
        <v>1773</v>
      </c>
      <c r="C201" s="22" t="n">
        <v>56</v>
      </c>
      <c r="D201" s="0" t="s">
        <v>2050</v>
      </c>
      <c r="E201" s="0" t="s">
        <v>1860</v>
      </c>
      <c r="F201" s="3" t="n">
        <v>120256</v>
      </c>
      <c r="G201" s="0" t="n">
        <v>15</v>
      </c>
      <c r="H201" s="0" t="n">
        <v>5909</v>
      </c>
      <c r="I201" s="12" t="n">
        <f aca="false">G201*H201</f>
        <v>88635</v>
      </c>
      <c r="J201" s="14" t="n">
        <f aca="false">(I201/$J$143*10000)+7000</f>
        <v>7886.35</v>
      </c>
      <c r="K201" s="12" t="n">
        <v>2011</v>
      </c>
    </row>
    <row r="202" customFormat="false" ht="15" hidden="false" customHeight="false" outlineLevel="0" collapsed="false">
      <c r="A202" s="5" t="n">
        <v>67</v>
      </c>
      <c r="B202" s="0" t="s">
        <v>1773</v>
      </c>
      <c r="C202" s="22" t="n">
        <v>60</v>
      </c>
      <c r="D202" s="0" t="s">
        <v>2051</v>
      </c>
      <c r="E202" s="0" t="s">
        <v>1865</v>
      </c>
      <c r="F202" s="3" t="n">
        <v>116447</v>
      </c>
      <c r="G202" s="0" t="n">
        <v>14</v>
      </c>
      <c r="H202" s="0" t="n">
        <v>5909</v>
      </c>
      <c r="I202" s="12" t="n">
        <f aca="false">G202*H202</f>
        <v>82726</v>
      </c>
      <c r="J202" s="14" t="n">
        <f aca="false">(I202/$J$143*10000)+7000</f>
        <v>7827.26</v>
      </c>
      <c r="K202" s="12" t="n">
        <v>2011</v>
      </c>
    </row>
    <row r="203" customFormat="false" ht="15" hidden="false" customHeight="false" outlineLevel="0" collapsed="false">
      <c r="A203" s="5" t="n">
        <v>67</v>
      </c>
      <c r="B203" s="0" t="s">
        <v>1773</v>
      </c>
      <c r="C203" s="22" t="n">
        <v>67</v>
      </c>
      <c r="D203" s="0" t="s">
        <v>2052</v>
      </c>
      <c r="E203" s="0" t="s">
        <v>1893</v>
      </c>
      <c r="F203" s="3" t="n">
        <v>109015</v>
      </c>
      <c r="G203" s="0" t="n">
        <v>14</v>
      </c>
      <c r="H203" s="0" t="n">
        <v>5909</v>
      </c>
      <c r="I203" s="12" t="n">
        <f aca="false">G203*H203</f>
        <v>82726</v>
      </c>
      <c r="J203" s="14" t="n">
        <f aca="false">(I203/$J$143*10000)+7000</f>
        <v>7827.26</v>
      </c>
      <c r="K203" s="12" t="n">
        <v>2011</v>
      </c>
    </row>
    <row r="204" customFormat="false" ht="15" hidden="false" customHeight="false" outlineLevel="0" collapsed="false">
      <c r="A204" s="5" t="n">
        <v>67</v>
      </c>
      <c r="B204" s="0" t="s">
        <v>1773</v>
      </c>
      <c r="C204" s="22" t="n">
        <v>80</v>
      </c>
      <c r="D204" s="0" t="s">
        <v>429</v>
      </c>
      <c r="E204" s="0" t="s">
        <v>1899</v>
      </c>
      <c r="F204" s="3" t="n">
        <v>100153</v>
      </c>
      <c r="G204" s="0" t="n">
        <v>13</v>
      </c>
      <c r="H204" s="0" t="n">
        <v>5909</v>
      </c>
      <c r="I204" s="12" t="n">
        <f aca="false">G204*H204</f>
        <v>76817</v>
      </c>
      <c r="J204" s="14" t="n">
        <f aca="false">(I204/$J$143*10000)+7000</f>
        <v>7768.17</v>
      </c>
      <c r="K204" s="12" t="n">
        <v>2011</v>
      </c>
    </row>
    <row r="205" customFormat="false" ht="15" hidden="false" customHeight="false" outlineLevel="0" collapsed="false">
      <c r="A205" s="5" t="n">
        <v>68</v>
      </c>
      <c r="B205" s="0" t="s">
        <v>1773</v>
      </c>
      <c r="C205" s="22" t="n">
        <v>1</v>
      </c>
      <c r="D205" s="0" t="s">
        <v>393</v>
      </c>
      <c r="E205" s="0" t="s">
        <v>1903</v>
      </c>
      <c r="F205" s="3" t="n">
        <v>8250205</v>
      </c>
      <c r="G205" s="0" t="n">
        <v>127</v>
      </c>
      <c r="H205" s="0" t="n">
        <v>5909</v>
      </c>
      <c r="I205" s="12" t="n">
        <f aca="false">G205*H205</f>
        <v>750443</v>
      </c>
      <c r="J205" s="14" t="n">
        <f aca="false">(I205/$J$143*10000)+7000</f>
        <v>14504.43</v>
      </c>
      <c r="K205" s="12" t="n">
        <v>2011</v>
      </c>
      <c r="L205" s="3" t="n">
        <f aca="false">SUM(I205:I210)</f>
        <v>1193618</v>
      </c>
    </row>
    <row r="206" customFormat="false" ht="15" hidden="false" customHeight="false" outlineLevel="0" collapsed="false">
      <c r="A206" s="5" t="n">
        <v>68</v>
      </c>
      <c r="B206" s="0" t="s">
        <v>1773</v>
      </c>
      <c r="C206" s="22" t="n">
        <v>34</v>
      </c>
      <c r="D206" s="0" t="s">
        <v>2053</v>
      </c>
      <c r="E206" s="0" t="s">
        <v>1906</v>
      </c>
      <c r="F206" s="3" t="n">
        <v>175547</v>
      </c>
      <c r="G206" s="0" t="n">
        <v>18</v>
      </c>
      <c r="H206" s="0" t="n">
        <v>5909</v>
      </c>
      <c r="I206" s="12" t="n">
        <f aca="false">G206*H206</f>
        <v>106362</v>
      </c>
      <c r="J206" s="14" t="n">
        <f aca="false">(I206/$J$143*10000)+7000</f>
        <v>8063.62</v>
      </c>
      <c r="K206" s="12" t="n">
        <v>2011</v>
      </c>
    </row>
    <row r="207" customFormat="false" ht="15" hidden="false" customHeight="false" outlineLevel="0" collapsed="false">
      <c r="A207" s="5" t="n">
        <v>68</v>
      </c>
      <c r="B207" s="0" t="s">
        <v>1773</v>
      </c>
      <c r="C207" s="22" t="n">
        <v>53</v>
      </c>
      <c r="D207" s="0" t="s">
        <v>2054</v>
      </c>
      <c r="E207" s="0" t="s">
        <v>916</v>
      </c>
      <c r="F207" s="3" t="n">
        <v>131982</v>
      </c>
      <c r="G207" s="0" t="n">
        <v>15</v>
      </c>
      <c r="H207" s="0" t="n">
        <v>5909</v>
      </c>
      <c r="I207" s="12" t="n">
        <f aca="false">G207*H207</f>
        <v>88635</v>
      </c>
      <c r="J207" s="14" t="n">
        <f aca="false">(I207/$J$143*10000)+7000</f>
        <v>7886.35</v>
      </c>
      <c r="K207" s="12" t="n">
        <v>2011</v>
      </c>
    </row>
    <row r="208" customFormat="false" ht="15" hidden="false" customHeight="false" outlineLevel="0" collapsed="false">
      <c r="A208" s="5" t="n">
        <v>68</v>
      </c>
      <c r="B208" s="0" t="s">
        <v>1773</v>
      </c>
      <c r="C208" s="22" t="n">
        <v>58</v>
      </c>
      <c r="D208" s="0" t="s">
        <v>2055</v>
      </c>
      <c r="E208" s="0" t="s">
        <v>1901</v>
      </c>
      <c r="F208" s="3" t="n">
        <v>119441</v>
      </c>
      <c r="G208" s="0" t="n">
        <v>14</v>
      </c>
      <c r="H208" s="0" t="n">
        <v>5909</v>
      </c>
      <c r="I208" s="12" t="n">
        <f aca="false">G208*H208</f>
        <v>82726</v>
      </c>
      <c r="J208" s="14" t="n">
        <f aca="false">(I208/$J$143*10000)+7000</f>
        <v>7827.26</v>
      </c>
      <c r="K208" s="12" t="n">
        <v>2011</v>
      </c>
    </row>
    <row r="209" customFormat="false" ht="15" hidden="false" customHeight="false" outlineLevel="0" collapsed="false">
      <c r="A209" s="5" t="n">
        <v>68</v>
      </c>
      <c r="B209" s="0" t="s">
        <v>1773</v>
      </c>
      <c r="C209" s="22" t="n">
        <v>62</v>
      </c>
      <c r="D209" s="0" t="s">
        <v>2056</v>
      </c>
      <c r="E209" s="0" t="s">
        <v>1901</v>
      </c>
      <c r="F209" s="3" t="n">
        <v>110507</v>
      </c>
      <c r="G209" s="0" t="n">
        <v>14</v>
      </c>
      <c r="H209" s="0" t="n">
        <v>5909</v>
      </c>
      <c r="I209" s="12" t="n">
        <f aca="false">G209*H209</f>
        <v>82726</v>
      </c>
      <c r="J209" s="14" t="n">
        <f aca="false">(I209/$J$143*10000)+7000</f>
        <v>7827.26</v>
      </c>
      <c r="K209" s="12" t="n">
        <v>2011</v>
      </c>
    </row>
    <row r="210" customFormat="false" ht="15" hidden="false" customHeight="false" outlineLevel="0" collapsed="false">
      <c r="A210" s="5" t="n">
        <v>68</v>
      </c>
      <c r="B210" s="0" t="s">
        <v>1773</v>
      </c>
      <c r="C210" s="22" t="n">
        <v>71</v>
      </c>
      <c r="D210" s="0" t="s">
        <v>2057</v>
      </c>
      <c r="E210" s="0" t="s">
        <v>1901</v>
      </c>
      <c r="F210" s="3" t="n">
        <v>107123</v>
      </c>
      <c r="G210" s="0" t="n">
        <v>14</v>
      </c>
      <c r="H210" s="0" t="n">
        <v>5909</v>
      </c>
      <c r="I210" s="12" t="n">
        <f aca="false">G210*H210</f>
        <v>82726</v>
      </c>
      <c r="J210" s="14" t="n">
        <f aca="false">(I210/$J$143*10000)+7000</f>
        <v>7827.26</v>
      </c>
      <c r="K210" s="12" t="n">
        <v>2011</v>
      </c>
    </row>
    <row r="211" customFormat="false" ht="15" hidden="false" customHeight="false" outlineLevel="0" collapsed="false">
      <c r="A211" s="5" t="n">
        <v>69</v>
      </c>
      <c r="B211" s="0" t="s">
        <v>1773</v>
      </c>
      <c r="C211" s="22" t="n">
        <v>6</v>
      </c>
      <c r="D211" s="0" t="s">
        <v>2058</v>
      </c>
      <c r="E211" s="0" t="s">
        <v>1915</v>
      </c>
      <c r="F211" s="3" t="n">
        <v>535907</v>
      </c>
      <c r="G211" s="0" t="n">
        <v>32</v>
      </c>
      <c r="H211" s="0" t="n">
        <v>5909</v>
      </c>
      <c r="I211" s="12" t="n">
        <f aca="false">G211*H211</f>
        <v>189088</v>
      </c>
      <c r="J211" s="14" t="n">
        <f aca="false">(I211/$J$143*10000)+7000</f>
        <v>8890.88</v>
      </c>
      <c r="K211" s="12" t="n">
        <v>2011</v>
      </c>
      <c r="L211" s="3" t="n">
        <f aca="false">SUM(I211:I228)</f>
        <v>1654520</v>
      </c>
    </row>
    <row r="212" customFormat="false" ht="15" hidden="false" customHeight="false" outlineLevel="0" collapsed="false">
      <c r="A212" s="5" t="n">
        <v>69</v>
      </c>
      <c r="B212" s="0" t="s">
        <v>1773</v>
      </c>
      <c r="C212" s="22" t="n">
        <v>20</v>
      </c>
      <c r="D212" s="0" t="s">
        <v>2059</v>
      </c>
      <c r="E212" s="0" t="s">
        <v>1946</v>
      </c>
      <c r="F212" s="3" t="n">
        <v>253651</v>
      </c>
      <c r="G212" s="0" t="n">
        <v>22</v>
      </c>
      <c r="H212" s="0" t="n">
        <v>5909</v>
      </c>
      <c r="I212" s="12" t="n">
        <f aca="false">G212*H212</f>
        <v>129998</v>
      </c>
      <c r="J212" s="14" t="n">
        <f aca="false">(I212/$J$143*10000)+7000</f>
        <v>8299.98</v>
      </c>
      <c r="K212" s="12" t="n">
        <v>2011</v>
      </c>
    </row>
    <row r="213" customFormat="false" ht="15" hidden="false" customHeight="false" outlineLevel="0" collapsed="false">
      <c r="A213" s="5" t="n">
        <v>69</v>
      </c>
      <c r="B213" s="0" t="s">
        <v>1773</v>
      </c>
      <c r="C213" s="22" t="n">
        <v>21</v>
      </c>
      <c r="D213" s="0" t="s">
        <v>2060</v>
      </c>
      <c r="E213" s="0" t="s">
        <v>1940</v>
      </c>
      <c r="F213" s="3" t="n">
        <v>238137</v>
      </c>
      <c r="G213" s="0" t="n">
        <v>21</v>
      </c>
      <c r="H213" s="0" t="n">
        <v>5909</v>
      </c>
      <c r="I213" s="12" t="n">
        <f aca="false">G213*H213</f>
        <v>124089</v>
      </c>
      <c r="J213" s="14" t="n">
        <f aca="false">(I213/$J$143*10000)+7000</f>
        <v>8240.89</v>
      </c>
      <c r="K213" s="12" t="n">
        <v>2011</v>
      </c>
    </row>
    <row r="214" customFormat="false" ht="15" hidden="false" customHeight="false" outlineLevel="0" collapsed="false">
      <c r="A214" s="5" t="n">
        <v>69</v>
      </c>
      <c r="B214" s="0" t="s">
        <v>1773</v>
      </c>
      <c r="C214" s="22" t="n">
        <v>22</v>
      </c>
      <c r="D214" s="0" t="s">
        <v>2061</v>
      </c>
      <c r="E214" s="0" t="s">
        <v>1936</v>
      </c>
      <c r="F214" s="3" t="n">
        <v>234982</v>
      </c>
      <c r="G214" s="0" t="n">
        <v>21</v>
      </c>
      <c r="H214" s="0" t="n">
        <v>5909</v>
      </c>
      <c r="I214" s="12" t="n">
        <f aca="false">G214*H214</f>
        <v>124089</v>
      </c>
      <c r="J214" s="14" t="n">
        <f aca="false">(I214/$J$143*10000)+7000</f>
        <v>8240.89</v>
      </c>
      <c r="K214" s="12" t="n">
        <v>2011</v>
      </c>
    </row>
    <row r="215" customFormat="false" ht="15" hidden="false" customHeight="false" outlineLevel="0" collapsed="false">
      <c r="A215" s="5" t="n">
        <v>69</v>
      </c>
      <c r="B215" s="0" t="s">
        <v>1773</v>
      </c>
      <c r="C215" s="22" t="n">
        <v>23</v>
      </c>
      <c r="D215" s="0" t="s">
        <v>2062</v>
      </c>
      <c r="E215" s="0" t="s">
        <v>701</v>
      </c>
      <c r="F215" s="3" t="n">
        <v>229700</v>
      </c>
      <c r="G215" s="0" t="n">
        <v>20</v>
      </c>
      <c r="H215" s="0" t="n">
        <v>5909</v>
      </c>
      <c r="I215" s="12" t="n">
        <f aca="false">G215*H215</f>
        <v>118180</v>
      </c>
      <c r="J215" s="14" t="n">
        <f aca="false">(I215/$J$143*10000)+7000</f>
        <v>8181.8</v>
      </c>
      <c r="K215" s="12" t="n">
        <v>2011</v>
      </c>
    </row>
    <row r="216" customFormat="false" ht="15" hidden="false" customHeight="false" outlineLevel="0" collapsed="false">
      <c r="A216" s="5" t="n">
        <v>69</v>
      </c>
      <c r="B216" s="0" t="s">
        <v>1773</v>
      </c>
      <c r="C216" s="22" t="n">
        <v>30</v>
      </c>
      <c r="D216" s="0" t="s">
        <v>2063</v>
      </c>
      <c r="E216" s="0" t="s">
        <v>1912</v>
      </c>
      <c r="F216" s="3" t="n">
        <v>187503</v>
      </c>
      <c r="G216" s="0" t="n">
        <v>18</v>
      </c>
      <c r="H216" s="0" t="n">
        <v>5909</v>
      </c>
      <c r="I216" s="12" t="n">
        <f aca="false">G216*H216</f>
        <v>106362</v>
      </c>
      <c r="J216" s="14" t="n">
        <f aca="false">(I216/$J$143*10000)+7000</f>
        <v>8063.62</v>
      </c>
      <c r="K216" s="12" t="n">
        <v>2011</v>
      </c>
    </row>
    <row r="217" customFormat="false" ht="15" hidden="false" customHeight="false" outlineLevel="0" collapsed="false">
      <c r="A217" s="5" t="n">
        <v>69</v>
      </c>
      <c r="B217" s="0" t="s">
        <v>1773</v>
      </c>
      <c r="C217" s="22" t="n">
        <v>32</v>
      </c>
      <c r="D217" s="0" t="s">
        <v>2064</v>
      </c>
      <c r="E217" s="0" t="s">
        <v>1949</v>
      </c>
      <c r="F217" s="3" t="n">
        <v>182441</v>
      </c>
      <c r="G217" s="0" t="n">
        <v>18</v>
      </c>
      <c r="H217" s="0" t="n">
        <v>5909</v>
      </c>
      <c r="I217" s="12" t="n">
        <f aca="false">G217*H217</f>
        <v>106362</v>
      </c>
      <c r="J217" s="14" t="n">
        <f aca="false">(I217/$J$143*10000)+7000</f>
        <v>8063.62</v>
      </c>
      <c r="K217" s="12" t="n">
        <v>2011</v>
      </c>
    </row>
    <row r="218" customFormat="false" ht="15" hidden="false" customHeight="false" outlineLevel="0" collapsed="false">
      <c r="A218" s="5" t="n">
        <v>69</v>
      </c>
      <c r="B218" s="0" t="s">
        <v>1773</v>
      </c>
      <c r="C218" s="22" t="n">
        <v>43</v>
      </c>
      <c r="D218" s="0" t="s">
        <v>2065</v>
      </c>
      <c r="E218" s="0" t="s">
        <v>1938</v>
      </c>
      <c r="F218" s="3" t="n">
        <v>154718</v>
      </c>
      <c r="G218" s="0" t="n">
        <v>17</v>
      </c>
      <c r="H218" s="0" t="n">
        <v>5909</v>
      </c>
      <c r="I218" s="12" t="n">
        <f aca="false">G218*H218</f>
        <v>100453</v>
      </c>
      <c r="J218" s="14" t="n">
        <f aca="false">(I218/$J$143*10000)+7000</f>
        <v>8004.53</v>
      </c>
      <c r="K218" s="12" t="n">
        <v>2011</v>
      </c>
    </row>
    <row r="219" customFormat="false" ht="15" hidden="false" customHeight="false" outlineLevel="0" collapsed="false">
      <c r="A219" s="5" t="n">
        <v>69</v>
      </c>
      <c r="B219" s="0" t="s">
        <v>1773</v>
      </c>
      <c r="C219" s="22" t="n">
        <v>61</v>
      </c>
      <c r="D219" s="0" t="s">
        <v>2066</v>
      </c>
      <c r="E219" s="0" t="s">
        <v>1918</v>
      </c>
      <c r="F219" s="3" t="n">
        <v>113507</v>
      </c>
      <c r="G219" s="0" t="n">
        <v>14</v>
      </c>
      <c r="H219" s="0" t="n">
        <v>5909</v>
      </c>
      <c r="I219" s="12" t="n">
        <f aca="false">G219*H219</f>
        <v>82726</v>
      </c>
      <c r="J219" s="14" t="n">
        <f aca="false">(I219/$J$143*10000)+7000</f>
        <v>7827.26</v>
      </c>
      <c r="K219" s="12" t="n">
        <v>2011</v>
      </c>
    </row>
    <row r="220" customFormat="false" ht="15" hidden="false" customHeight="false" outlineLevel="0" collapsed="false">
      <c r="A220" s="5" t="n">
        <v>69</v>
      </c>
      <c r="B220" s="0" t="s">
        <v>1773</v>
      </c>
      <c r="C220" s="22" t="n">
        <v>65</v>
      </c>
      <c r="D220" s="0" t="s">
        <v>2067</v>
      </c>
      <c r="E220" s="0" t="s">
        <v>1922</v>
      </c>
      <c r="F220" s="3" t="n">
        <v>109185</v>
      </c>
      <c r="G220" s="0" t="n">
        <v>14</v>
      </c>
      <c r="H220" s="0" t="n">
        <v>5909</v>
      </c>
      <c r="I220" s="12" t="n">
        <f aca="false">G220*H220</f>
        <v>82726</v>
      </c>
      <c r="J220" s="14" t="n">
        <f aca="false">(I220/$J$143*10000)+7000</f>
        <v>7827.26</v>
      </c>
      <c r="K220" s="12" t="n">
        <v>2011</v>
      </c>
    </row>
    <row r="221" customFormat="false" ht="15" hidden="false" customHeight="false" outlineLevel="0" collapsed="false">
      <c r="A221" s="5" t="n">
        <v>69</v>
      </c>
      <c r="B221" s="0" t="s">
        <v>1773</v>
      </c>
      <c r="C221" s="22" t="n">
        <v>66</v>
      </c>
      <c r="D221" s="0" t="s">
        <v>2068</v>
      </c>
      <c r="E221" s="0" t="s">
        <v>1953</v>
      </c>
      <c r="F221" s="3" t="n">
        <v>109120</v>
      </c>
      <c r="G221" s="0" t="n">
        <v>14</v>
      </c>
      <c r="H221" s="0" t="n">
        <v>5909</v>
      </c>
      <c r="I221" s="12" t="n">
        <f aca="false">G221*H221</f>
        <v>82726</v>
      </c>
      <c r="J221" s="14" t="n">
        <f aca="false">(I221/$J$143*10000)+7000</f>
        <v>7827.26</v>
      </c>
      <c r="K221" s="12" t="n">
        <v>2011</v>
      </c>
    </row>
    <row r="222" customFormat="false" ht="15" hidden="false" customHeight="false" outlineLevel="0" collapsed="false">
      <c r="A222" s="5" t="n">
        <v>69</v>
      </c>
      <c r="B222" s="0" t="s">
        <v>1773</v>
      </c>
      <c r="C222" s="22" t="n">
        <v>69</v>
      </c>
      <c r="D222" s="0" t="s">
        <v>2069</v>
      </c>
      <c r="E222" s="0" t="s">
        <v>1930</v>
      </c>
      <c r="F222" s="3" t="n">
        <v>107627</v>
      </c>
      <c r="G222" s="0" t="n">
        <v>14</v>
      </c>
      <c r="H222" s="0" t="n">
        <v>5909</v>
      </c>
      <c r="I222" s="12" t="n">
        <f aca="false">G222*H222</f>
        <v>82726</v>
      </c>
      <c r="J222" s="14" t="n">
        <f aca="false">(I222/$J$143*10000)+7000</f>
        <v>7827.26</v>
      </c>
      <c r="K222" s="12" t="n">
        <v>2011</v>
      </c>
    </row>
    <row r="223" customFormat="false" ht="15" hidden="false" customHeight="false" outlineLevel="0" collapsed="false">
      <c r="A223" s="5" t="n">
        <v>69</v>
      </c>
      <c r="B223" s="0" t="s">
        <v>1773</v>
      </c>
      <c r="C223" s="22" t="n">
        <v>70</v>
      </c>
      <c r="D223" s="0" t="s">
        <v>2070</v>
      </c>
      <c r="E223" s="0" t="s">
        <v>1924</v>
      </c>
      <c r="F223" s="3" t="n">
        <v>107355</v>
      </c>
      <c r="G223" s="0" t="n">
        <v>14</v>
      </c>
      <c r="H223" s="0" t="n">
        <v>5909</v>
      </c>
      <c r="I223" s="12" t="n">
        <f aca="false">G223*H223</f>
        <v>82726</v>
      </c>
      <c r="J223" s="14" t="n">
        <f aca="false">(I223/$J$143*10000)+7000</f>
        <v>7827.26</v>
      </c>
      <c r="K223" s="12" t="n">
        <v>2011</v>
      </c>
    </row>
    <row r="224" customFormat="false" ht="15" hidden="false" customHeight="false" outlineLevel="0" collapsed="false">
      <c r="A224" s="5" t="n">
        <v>69</v>
      </c>
      <c r="B224" s="0" t="s">
        <v>1773</v>
      </c>
      <c r="C224" s="22" t="n">
        <v>72</v>
      </c>
      <c r="D224" s="0" t="s">
        <v>2071</v>
      </c>
      <c r="E224" s="0" t="s">
        <v>1953</v>
      </c>
      <c r="F224" s="3" t="n">
        <v>106943</v>
      </c>
      <c r="G224" s="0" t="n">
        <v>14</v>
      </c>
      <c r="H224" s="0" t="n">
        <v>5909</v>
      </c>
      <c r="I224" s="12" t="n">
        <f aca="false">G224*H224</f>
        <v>82726</v>
      </c>
      <c r="J224" s="14" t="n">
        <f aca="false">(I224/$J$143*10000)+7000</f>
        <v>7827.26</v>
      </c>
      <c r="K224" s="12" t="n">
        <v>2011</v>
      </c>
    </row>
    <row r="225" customFormat="false" ht="15" hidden="false" customHeight="false" outlineLevel="0" collapsed="false">
      <c r="A225" s="5" t="n">
        <v>69</v>
      </c>
      <c r="B225" s="0" t="s">
        <v>1773</v>
      </c>
      <c r="C225" s="22" t="n">
        <v>74</v>
      </c>
      <c r="D225" s="0" t="s">
        <v>2072</v>
      </c>
      <c r="E225" s="0" t="s">
        <v>768</v>
      </c>
      <c r="F225" s="3" t="n">
        <v>105367</v>
      </c>
      <c r="G225" s="0" t="n">
        <v>14</v>
      </c>
      <c r="H225" s="0" t="n">
        <v>5909</v>
      </c>
      <c r="I225" s="12" t="n">
        <f aca="false">G225*H225</f>
        <v>82726</v>
      </c>
      <c r="J225" s="14" t="n">
        <f aca="false">(I225/$J$143*10000)+7000</f>
        <v>7827.26</v>
      </c>
      <c r="K225" s="12" t="n">
        <v>2011</v>
      </c>
    </row>
    <row r="226" customFormat="false" ht="15" hidden="false" customHeight="false" outlineLevel="0" collapsed="false">
      <c r="A226" s="5" t="n">
        <v>69</v>
      </c>
      <c r="B226" s="0" t="s">
        <v>1773</v>
      </c>
      <c r="C226" s="22" t="n">
        <v>75</v>
      </c>
      <c r="D226" s="0" t="s">
        <v>2073</v>
      </c>
      <c r="E226" s="0" t="s">
        <v>1932</v>
      </c>
      <c r="F226" s="3" t="n">
        <v>104157</v>
      </c>
      <c r="G226" s="0" t="n">
        <v>13</v>
      </c>
      <c r="H226" s="0" t="n">
        <v>5909</v>
      </c>
      <c r="I226" s="12" t="n">
        <f aca="false">G226*H226</f>
        <v>76817</v>
      </c>
      <c r="J226" s="14" t="n">
        <f aca="false">(I226/$J$143*10000)+7000</f>
        <v>7768.17</v>
      </c>
      <c r="K226" s="12" t="n">
        <v>2011</v>
      </c>
    </row>
    <row r="227" customFormat="false" ht="15" hidden="false" customHeight="false" outlineLevel="0" collapsed="false">
      <c r="A227" s="5" t="n">
        <v>69</v>
      </c>
      <c r="B227" s="0" t="s">
        <v>1768</v>
      </c>
      <c r="D227" s="0" t="s">
        <v>1767</v>
      </c>
      <c r="F227" s="3" t="n">
        <v>97857</v>
      </c>
      <c r="G227" s="0" t="n">
        <v>13</v>
      </c>
      <c r="H227" s="0" t="n">
        <v>0</v>
      </c>
      <c r="I227" s="12" t="n">
        <f aca="false">G227*H227</f>
        <v>0</v>
      </c>
      <c r="J227" s="14" t="n">
        <f aca="false">(I227/$J$143*10000)+7000</f>
        <v>7000</v>
      </c>
      <c r="K227" s="12" t="n">
        <v>2011</v>
      </c>
    </row>
    <row r="228" customFormat="false" ht="15" hidden="false" customHeight="false" outlineLevel="0" collapsed="false">
      <c r="A228" s="5" t="n">
        <v>69</v>
      </c>
      <c r="B228" s="0" t="s">
        <v>1758</v>
      </c>
      <c r="D228" s="0" t="s">
        <v>1757</v>
      </c>
      <c r="F228" s="3" t="n">
        <v>58681</v>
      </c>
      <c r="G228" s="0" t="n">
        <v>10</v>
      </c>
      <c r="H228" s="0" t="n">
        <v>0</v>
      </c>
      <c r="I228" s="12" t="n">
        <f aca="false">G228*H228</f>
        <v>0</v>
      </c>
      <c r="J228" s="14" t="n">
        <f aca="false">(I228/$J$143*10000)+7000</f>
        <v>7000</v>
      </c>
      <c r="K228" s="12" t="n">
        <v>2011</v>
      </c>
    </row>
    <row r="229" customFormat="false" ht="15" hidden="false" customHeight="false" outlineLevel="0" collapsed="false">
      <c r="A229" s="5" t="n">
        <v>86</v>
      </c>
      <c r="B229" s="0" t="s">
        <v>1775</v>
      </c>
      <c r="C229" s="22" t="n">
        <v>1</v>
      </c>
      <c r="D229" s="0" t="s">
        <v>2074</v>
      </c>
      <c r="E229" s="0" t="s">
        <v>2075</v>
      </c>
      <c r="F229" s="3" t="n">
        <v>911989</v>
      </c>
      <c r="G229" s="0" t="n">
        <v>42</v>
      </c>
      <c r="H229" s="0" t="n">
        <v>4758</v>
      </c>
      <c r="I229" s="12" t="n">
        <f aca="false">G229*H229</f>
        <v>199836</v>
      </c>
      <c r="J229" s="14" t="n">
        <f aca="false">(I229/$J$143*10000)+7000</f>
        <v>8998.36</v>
      </c>
      <c r="K229" s="12" t="n">
        <v>2014</v>
      </c>
      <c r="L229" s="3" t="n">
        <f aca="false">SUM(I229:I259)</f>
        <v>1980862</v>
      </c>
    </row>
    <row r="230" customFormat="false" ht="15" hidden="false" customHeight="false" outlineLevel="0" collapsed="false">
      <c r="A230" s="5" t="n">
        <v>86</v>
      </c>
      <c r="B230" s="0" t="s">
        <v>1775</v>
      </c>
      <c r="C230" s="22" t="n">
        <v>2</v>
      </c>
      <c r="D230" s="0" t="s">
        <v>2076</v>
      </c>
      <c r="E230" s="0" t="s">
        <v>2077</v>
      </c>
      <c r="F230" s="3" t="n">
        <v>541145</v>
      </c>
      <c r="G230" s="0" t="n">
        <v>32</v>
      </c>
      <c r="H230" s="0" t="n">
        <v>4758</v>
      </c>
      <c r="I230" s="12" t="n">
        <f aca="false">G230*H230</f>
        <v>152256</v>
      </c>
      <c r="J230" s="14" t="n">
        <f aca="false">(I230/$J$143*10000)+7000</f>
        <v>8522.56</v>
      </c>
      <c r="K230" s="12" t="n">
        <v>2014</v>
      </c>
    </row>
    <row r="231" customFormat="false" ht="15" hidden="false" customHeight="false" outlineLevel="0" collapsed="false">
      <c r="A231" s="5" t="n">
        <v>86</v>
      </c>
      <c r="B231" s="0" t="s">
        <v>1775</v>
      </c>
      <c r="C231" s="22" t="n">
        <v>3</v>
      </c>
      <c r="D231" s="0" t="s">
        <v>2078</v>
      </c>
      <c r="E231" s="0" t="s">
        <v>2079</v>
      </c>
      <c r="F231" s="3" t="n">
        <v>318107</v>
      </c>
      <c r="G231" s="0" t="n">
        <v>24</v>
      </c>
      <c r="H231" s="0" t="n">
        <v>4758</v>
      </c>
      <c r="I231" s="12" t="n">
        <f aca="false">G231*H231</f>
        <v>114192</v>
      </c>
      <c r="J231" s="14" t="n">
        <f aca="false">(I231/$J$143*10000)+7000</f>
        <v>8141.92</v>
      </c>
      <c r="K231" s="12" t="n">
        <v>2014</v>
      </c>
    </row>
    <row r="232" customFormat="false" ht="15" hidden="false" customHeight="false" outlineLevel="0" collapsed="false">
      <c r="A232" s="5" t="n">
        <v>86</v>
      </c>
      <c r="B232" s="0" t="s">
        <v>788</v>
      </c>
      <c r="C232" s="22" t="n">
        <v>1</v>
      </c>
      <c r="D232" s="0" t="s">
        <v>2080</v>
      </c>
      <c r="E232" s="0" t="s">
        <v>2081</v>
      </c>
      <c r="F232" s="3" t="n">
        <v>647676</v>
      </c>
      <c r="G232" s="0" t="n">
        <v>35</v>
      </c>
      <c r="H232" s="0" t="n">
        <v>2685</v>
      </c>
      <c r="I232" s="12" t="n">
        <f aca="false">G232*H232</f>
        <v>93975</v>
      </c>
      <c r="J232" s="14" t="n">
        <f aca="false">(I232/$J$143*10000)+7000</f>
        <v>7939.75</v>
      </c>
      <c r="K232" s="12" t="n">
        <v>2015</v>
      </c>
    </row>
    <row r="233" customFormat="false" ht="15" hidden="false" customHeight="false" outlineLevel="0" collapsed="false">
      <c r="A233" s="5" t="n">
        <v>86</v>
      </c>
      <c r="B233" s="0" t="s">
        <v>1775</v>
      </c>
      <c r="C233" s="22" t="n">
        <v>4</v>
      </c>
      <c r="D233" s="0" t="s">
        <v>2082</v>
      </c>
      <c r="E233" s="0" t="s">
        <v>2083</v>
      </c>
      <c r="F233" s="3" t="n">
        <v>207362</v>
      </c>
      <c r="G233" s="0" t="n">
        <v>19</v>
      </c>
      <c r="H233" s="0" t="n">
        <v>4758</v>
      </c>
      <c r="I233" s="12" t="n">
        <f aca="false">G233*H233</f>
        <v>90402</v>
      </c>
      <c r="J233" s="14" t="n">
        <f aca="false">(I233/$J$143*10000)+7000</f>
        <v>7904.02</v>
      </c>
      <c r="K233" s="12" t="n">
        <v>2014</v>
      </c>
    </row>
    <row r="234" customFormat="false" ht="15" hidden="false" customHeight="false" outlineLevel="0" collapsed="false">
      <c r="A234" s="5" t="n">
        <v>86</v>
      </c>
      <c r="B234" s="0" t="s">
        <v>1775</v>
      </c>
      <c r="C234" s="22" t="n">
        <v>5</v>
      </c>
      <c r="D234" s="0" t="s">
        <v>2084</v>
      </c>
      <c r="E234" s="0" t="s">
        <v>2085</v>
      </c>
      <c r="F234" s="3" t="n">
        <v>151881</v>
      </c>
      <c r="G234" s="0" t="n">
        <v>16</v>
      </c>
      <c r="H234" s="0" t="n">
        <v>4758</v>
      </c>
      <c r="I234" s="12" t="n">
        <f aca="false">G234*H234</f>
        <v>76128</v>
      </c>
      <c r="J234" s="14" t="n">
        <f aca="false">(I234/$J$143*10000)+7000</f>
        <v>7761.28</v>
      </c>
      <c r="K234" s="12" t="n">
        <v>2014</v>
      </c>
    </row>
    <row r="235" customFormat="false" ht="15" hidden="false" customHeight="false" outlineLevel="0" collapsed="false">
      <c r="A235" s="5" t="n">
        <v>86</v>
      </c>
      <c r="B235" s="0" t="s">
        <v>1775</v>
      </c>
      <c r="C235" s="22" t="n">
        <v>6</v>
      </c>
      <c r="D235" s="0" t="s">
        <v>2086</v>
      </c>
      <c r="E235" s="0" t="s">
        <v>2087</v>
      </c>
      <c r="F235" s="3" t="n">
        <v>143702</v>
      </c>
      <c r="G235" s="0" t="n">
        <v>16</v>
      </c>
      <c r="H235" s="0" t="n">
        <v>4758</v>
      </c>
      <c r="I235" s="12" t="n">
        <f aca="false">G235*H235</f>
        <v>76128</v>
      </c>
      <c r="J235" s="14" t="n">
        <f aca="false">(I235/$J$143*10000)+7000</f>
        <v>7761.28</v>
      </c>
      <c r="K235" s="12" t="n">
        <v>2014</v>
      </c>
    </row>
    <row r="236" customFormat="false" ht="15" hidden="false" customHeight="false" outlineLevel="0" collapsed="false">
      <c r="A236" s="5" t="n">
        <v>86</v>
      </c>
      <c r="B236" s="0" t="s">
        <v>1775</v>
      </c>
      <c r="C236" s="22" t="n">
        <v>7</v>
      </c>
      <c r="D236" s="0" t="s">
        <v>2088</v>
      </c>
      <c r="E236" s="0" t="s">
        <v>2089</v>
      </c>
      <c r="F236" s="3" t="n">
        <v>142618</v>
      </c>
      <c r="G236" s="0" t="n">
        <v>16</v>
      </c>
      <c r="H236" s="0" t="n">
        <v>4758</v>
      </c>
      <c r="I236" s="12" t="n">
        <f aca="false">G236*H236</f>
        <v>76128</v>
      </c>
      <c r="J236" s="14" t="n">
        <f aca="false">(I236/$J$143*10000)+7000</f>
        <v>7761.28</v>
      </c>
      <c r="K236" s="12" t="n">
        <v>2014</v>
      </c>
    </row>
    <row r="237" customFormat="false" ht="15" hidden="false" customHeight="false" outlineLevel="0" collapsed="false">
      <c r="A237" s="5" t="n">
        <v>86</v>
      </c>
      <c r="B237" s="0" t="s">
        <v>1775</v>
      </c>
      <c r="C237" s="22" t="n">
        <v>8</v>
      </c>
      <c r="D237" s="0" t="s">
        <v>2090</v>
      </c>
      <c r="E237" s="0" t="s">
        <v>2079</v>
      </c>
      <c r="F237" s="3" t="n">
        <v>135344</v>
      </c>
      <c r="G237" s="0" t="n">
        <v>15</v>
      </c>
      <c r="H237" s="0" t="n">
        <v>4758</v>
      </c>
      <c r="I237" s="12" t="n">
        <f aca="false">G237*H237</f>
        <v>71370</v>
      </c>
      <c r="J237" s="14" t="n">
        <f aca="false">(I237/$J$143*10000)+7000</f>
        <v>7713.7</v>
      </c>
      <c r="K237" s="12" t="n">
        <v>2014</v>
      </c>
    </row>
    <row r="238" customFormat="false" ht="15" hidden="false" customHeight="false" outlineLevel="0" collapsed="false">
      <c r="A238" s="5" t="n">
        <v>86</v>
      </c>
      <c r="B238" s="0" t="s">
        <v>1775</v>
      </c>
      <c r="C238" s="22" t="n">
        <v>9</v>
      </c>
      <c r="D238" s="0" t="s">
        <v>2091</v>
      </c>
      <c r="E238" s="0" t="s">
        <v>2085</v>
      </c>
      <c r="F238" s="3" t="n">
        <v>135283</v>
      </c>
      <c r="G238" s="0" t="n">
        <v>15</v>
      </c>
      <c r="H238" s="0" t="n">
        <v>4758</v>
      </c>
      <c r="I238" s="12" t="n">
        <f aca="false">G238*H238</f>
        <v>71370</v>
      </c>
      <c r="J238" s="14" t="n">
        <f aca="false">(I238/$J$143*10000)+7000</f>
        <v>7713.7</v>
      </c>
      <c r="K238" s="12" t="n">
        <v>2014</v>
      </c>
    </row>
    <row r="239" customFormat="false" ht="15" hidden="false" customHeight="false" outlineLevel="0" collapsed="false">
      <c r="A239" s="5" t="n">
        <v>86</v>
      </c>
      <c r="B239" s="0" t="s">
        <v>1775</v>
      </c>
      <c r="C239" s="22" t="n">
        <v>10</v>
      </c>
      <c r="D239" s="0" t="s">
        <v>2092</v>
      </c>
      <c r="E239" s="0" t="s">
        <v>2093</v>
      </c>
      <c r="F239" s="3" t="n">
        <v>132140</v>
      </c>
      <c r="G239" s="0" t="n">
        <v>15</v>
      </c>
      <c r="H239" s="0" t="n">
        <v>4758</v>
      </c>
      <c r="I239" s="12" t="n">
        <f aca="false">G239*H239</f>
        <v>71370</v>
      </c>
      <c r="J239" s="14" t="n">
        <f aca="false">(I239/$J$143*10000)+7000</f>
        <v>7713.7</v>
      </c>
      <c r="K239" s="12" t="n">
        <v>2014</v>
      </c>
    </row>
    <row r="240" customFormat="false" ht="15" hidden="false" customHeight="false" outlineLevel="0" collapsed="false">
      <c r="A240" s="5" t="n">
        <v>86</v>
      </c>
      <c r="B240" s="0" t="s">
        <v>1775</v>
      </c>
      <c r="C240" s="22" t="n">
        <v>11</v>
      </c>
      <c r="D240" s="0" t="s">
        <v>2094</v>
      </c>
      <c r="E240" s="0" t="s">
        <v>2095</v>
      </c>
      <c r="F240" s="3" t="n">
        <v>119613</v>
      </c>
      <c r="G240" s="0" t="n">
        <v>14</v>
      </c>
      <c r="H240" s="0" t="n">
        <v>4758</v>
      </c>
      <c r="I240" s="12" t="n">
        <f aca="false">G240*H240</f>
        <v>66612</v>
      </c>
      <c r="J240" s="14" t="n">
        <f aca="false">(I240/$J$143*10000)+7000</f>
        <v>7666.12</v>
      </c>
      <c r="K240" s="12" t="n">
        <v>2014</v>
      </c>
    </row>
    <row r="241" customFormat="false" ht="15" hidden="false" customHeight="false" outlineLevel="0" collapsed="false">
      <c r="A241" s="5" t="n">
        <v>86</v>
      </c>
      <c r="B241" s="0" t="s">
        <v>1775</v>
      </c>
      <c r="C241" s="22" t="n">
        <v>12</v>
      </c>
      <c r="D241" s="0" t="s">
        <v>2096</v>
      </c>
      <c r="E241" s="0" t="s">
        <v>2079</v>
      </c>
      <c r="F241" s="3" t="n">
        <v>115968</v>
      </c>
      <c r="G241" s="0" t="n">
        <v>14</v>
      </c>
      <c r="H241" s="0" t="n">
        <v>4758</v>
      </c>
      <c r="I241" s="12" t="n">
        <f aca="false">G241*H241</f>
        <v>66612</v>
      </c>
      <c r="J241" s="14" t="n">
        <f aca="false">(I241/$J$143*10000)+7000</f>
        <v>7666.12</v>
      </c>
      <c r="K241" s="12" t="n">
        <v>2014</v>
      </c>
    </row>
    <row r="242" customFormat="false" ht="15" hidden="false" customHeight="false" outlineLevel="0" collapsed="false">
      <c r="A242" s="5" t="n">
        <v>86</v>
      </c>
      <c r="B242" s="0" t="s">
        <v>1775</v>
      </c>
      <c r="C242" s="22" t="n">
        <v>13</v>
      </c>
      <c r="D242" s="0" t="s">
        <v>2097</v>
      </c>
      <c r="E242" s="0" t="s">
        <v>2077</v>
      </c>
      <c r="F242" s="3" t="n">
        <v>107022</v>
      </c>
      <c r="G242" s="0" t="n">
        <v>14</v>
      </c>
      <c r="H242" s="0" t="n">
        <v>4758</v>
      </c>
      <c r="I242" s="12" t="n">
        <f aca="false">G242*H242</f>
        <v>66612</v>
      </c>
      <c r="J242" s="14" t="n">
        <f aca="false">(I242/$J$143*10000)+7000</f>
        <v>7666.12</v>
      </c>
      <c r="K242" s="12" t="n">
        <v>2014</v>
      </c>
    </row>
    <row r="243" customFormat="false" ht="15" hidden="false" customHeight="false" outlineLevel="0" collapsed="false">
      <c r="A243" s="5" t="n">
        <v>86</v>
      </c>
      <c r="B243" s="0" t="s">
        <v>1756</v>
      </c>
      <c r="C243" s="22" t="n">
        <v>1</v>
      </c>
      <c r="D243" s="0" t="s">
        <v>2098</v>
      </c>
      <c r="E243" s="0" t="s">
        <v>2099</v>
      </c>
      <c r="F243" s="3" t="n">
        <v>620715</v>
      </c>
      <c r="G243" s="0" t="n">
        <v>34</v>
      </c>
      <c r="H243" s="0" t="n">
        <v>1924</v>
      </c>
      <c r="I243" s="12" t="n">
        <f aca="false">G243*H243</f>
        <v>65416</v>
      </c>
      <c r="J243" s="14" t="n">
        <f aca="false">(I243/$J$143*10000)+7000</f>
        <v>7654.16</v>
      </c>
      <c r="K243" s="12" t="n">
        <v>2014</v>
      </c>
    </row>
    <row r="244" customFormat="false" ht="15" hidden="false" customHeight="false" outlineLevel="0" collapsed="false">
      <c r="A244" s="5" t="n">
        <v>86</v>
      </c>
      <c r="B244" s="0" t="s">
        <v>1775</v>
      </c>
      <c r="C244" s="22" t="n">
        <v>14</v>
      </c>
      <c r="D244" s="0" t="s">
        <v>2100</v>
      </c>
      <c r="E244" s="0" t="s">
        <v>2075</v>
      </c>
      <c r="F244" s="3" t="n">
        <v>104185</v>
      </c>
      <c r="G244" s="0" t="n">
        <v>13</v>
      </c>
      <c r="H244" s="0" t="n">
        <v>4758</v>
      </c>
      <c r="I244" s="12" t="n">
        <f aca="false">G244*H244</f>
        <v>61854</v>
      </c>
      <c r="J244" s="14" t="n">
        <f aca="false">(I244/$J$143*10000)+7000</f>
        <v>7618.54</v>
      </c>
      <c r="K244" s="12" t="n">
        <v>2014</v>
      </c>
    </row>
    <row r="245" customFormat="false" ht="15" hidden="false" customHeight="false" outlineLevel="0" collapsed="false">
      <c r="A245" s="5" t="n">
        <v>86</v>
      </c>
      <c r="B245" s="0" t="s">
        <v>1775</v>
      </c>
      <c r="C245" s="22" t="n">
        <v>15</v>
      </c>
      <c r="D245" s="0" t="s">
        <v>2101</v>
      </c>
      <c r="E245" s="0" t="s">
        <v>2102</v>
      </c>
      <c r="F245" s="3" t="n">
        <v>100923</v>
      </c>
      <c r="G245" s="0" t="n">
        <v>13</v>
      </c>
      <c r="H245" s="0" t="n">
        <v>4758</v>
      </c>
      <c r="I245" s="12" t="n">
        <f aca="false">G245*H245</f>
        <v>61854</v>
      </c>
      <c r="J245" s="14" t="n">
        <f aca="false">(I245/$J$143*10000)+7000</f>
        <v>7618.54</v>
      </c>
      <c r="K245" s="12" t="n">
        <v>2014</v>
      </c>
    </row>
    <row r="246" customFormat="false" ht="15" hidden="false" customHeight="false" outlineLevel="0" collapsed="false">
      <c r="A246" s="5" t="n">
        <v>86</v>
      </c>
      <c r="B246" s="0" t="s">
        <v>788</v>
      </c>
      <c r="C246" s="22" t="n">
        <v>2</v>
      </c>
      <c r="D246" s="0" t="s">
        <v>2103</v>
      </c>
      <c r="E246" s="0" t="s">
        <v>2104</v>
      </c>
      <c r="F246" s="3" t="n">
        <v>275112</v>
      </c>
      <c r="G246" s="0" t="n">
        <v>22</v>
      </c>
      <c r="H246" s="0" t="n">
        <v>2685</v>
      </c>
      <c r="I246" s="12" t="n">
        <f aca="false">G246*H246</f>
        <v>59070</v>
      </c>
      <c r="J246" s="14" t="n">
        <f aca="false">(I246/$J$143*10000)+7000</f>
        <v>7590.7</v>
      </c>
      <c r="K246" s="12" t="n">
        <v>2015</v>
      </c>
    </row>
    <row r="247" customFormat="false" ht="15" hidden="false" customHeight="false" outlineLevel="0" collapsed="false">
      <c r="A247" s="5" t="n">
        <v>86</v>
      </c>
      <c r="B247" s="0" t="s">
        <v>788</v>
      </c>
      <c r="C247" s="22" t="n">
        <v>3</v>
      </c>
      <c r="D247" s="0" t="s">
        <v>2105</v>
      </c>
      <c r="E247" s="0" t="s">
        <v>1885</v>
      </c>
      <c r="F247" s="3" t="n">
        <v>184960</v>
      </c>
      <c r="G247" s="0" t="n">
        <v>18</v>
      </c>
      <c r="H247" s="0" t="n">
        <v>2685</v>
      </c>
      <c r="I247" s="12" t="n">
        <f aca="false">G247*H247</f>
        <v>48330</v>
      </c>
      <c r="J247" s="14" t="n">
        <f aca="false">(I247/$J$143*10000)+7000</f>
        <v>7483.3</v>
      </c>
      <c r="K247" s="12" t="n">
        <v>2015</v>
      </c>
    </row>
    <row r="248" customFormat="false" ht="15" hidden="false" customHeight="false" outlineLevel="0" collapsed="false">
      <c r="A248" s="5" t="n">
        <v>86</v>
      </c>
      <c r="B248" s="0" t="s">
        <v>1756</v>
      </c>
      <c r="C248" s="22" t="n">
        <v>2</v>
      </c>
      <c r="D248" s="0" t="s">
        <v>2106</v>
      </c>
      <c r="E248" s="0" t="s">
        <v>2099</v>
      </c>
      <c r="F248" s="3" t="n">
        <v>265543</v>
      </c>
      <c r="G248" s="0" t="n">
        <v>22</v>
      </c>
      <c r="H248" s="0" t="n">
        <v>1924</v>
      </c>
      <c r="I248" s="12" t="n">
        <f aca="false">G248*H248</f>
        <v>42328</v>
      </c>
      <c r="J248" s="14" t="n">
        <f aca="false">(I248/$J$143*10000)+7000</f>
        <v>7423.28</v>
      </c>
      <c r="K248" s="12" t="n">
        <v>2014</v>
      </c>
    </row>
    <row r="249" customFormat="false" ht="15" hidden="false" customHeight="false" outlineLevel="0" collapsed="false">
      <c r="A249" s="5" t="n">
        <v>86</v>
      </c>
      <c r="B249" s="0" t="s">
        <v>788</v>
      </c>
      <c r="C249" s="22" t="n">
        <v>4</v>
      </c>
      <c r="D249" s="0" t="s">
        <v>2107</v>
      </c>
      <c r="E249" s="0" t="s">
        <v>2108</v>
      </c>
      <c r="F249" s="3" t="n">
        <v>132102</v>
      </c>
      <c r="G249" s="0" t="n">
        <v>15</v>
      </c>
      <c r="H249" s="0" t="n">
        <v>2685</v>
      </c>
      <c r="I249" s="12" t="n">
        <f aca="false">G249*H249</f>
        <v>40275</v>
      </c>
      <c r="J249" s="14" t="n">
        <f aca="false">(I249/$J$143*10000)+7000</f>
        <v>7402.75</v>
      </c>
      <c r="K249" s="12" t="n">
        <v>2015</v>
      </c>
    </row>
    <row r="250" customFormat="false" ht="15" hidden="false" customHeight="false" outlineLevel="0" collapsed="false">
      <c r="A250" s="5" t="n">
        <v>86</v>
      </c>
      <c r="B250" s="0" t="s">
        <v>788</v>
      </c>
      <c r="C250" s="22" t="n">
        <v>5</v>
      </c>
      <c r="D250" s="0" t="s">
        <v>2109</v>
      </c>
      <c r="E250" s="0" t="s">
        <v>2110</v>
      </c>
      <c r="F250" s="3" t="n">
        <v>120685</v>
      </c>
      <c r="G250" s="0" t="n">
        <v>15</v>
      </c>
      <c r="H250" s="0" t="n">
        <v>2685</v>
      </c>
      <c r="I250" s="12" t="n">
        <f aca="false">G250*H250</f>
        <v>40275</v>
      </c>
      <c r="J250" s="14" t="n">
        <f aca="false">(I250/$J$143*10000)+7000</f>
        <v>7402.75</v>
      </c>
      <c r="K250" s="12" t="n">
        <v>2015</v>
      </c>
    </row>
    <row r="251" customFormat="false" ht="15" hidden="false" customHeight="false" outlineLevel="0" collapsed="false">
      <c r="A251" s="5" t="n">
        <v>86</v>
      </c>
      <c r="B251" s="0" t="s">
        <v>1756</v>
      </c>
      <c r="C251" s="22" t="n">
        <v>3</v>
      </c>
      <c r="D251" s="0" t="s">
        <v>2111</v>
      </c>
      <c r="E251" s="0" t="s">
        <v>2112</v>
      </c>
      <c r="F251" s="3" t="n">
        <v>223004</v>
      </c>
      <c r="G251" s="0" t="n">
        <v>20</v>
      </c>
      <c r="H251" s="0" t="n">
        <v>1924</v>
      </c>
      <c r="I251" s="12" t="n">
        <f aca="false">G251*H251</f>
        <v>38480</v>
      </c>
      <c r="J251" s="14" t="n">
        <f aca="false">(I251/$J$143*10000)+7000</f>
        <v>7384.8</v>
      </c>
      <c r="K251" s="12" t="n">
        <v>2014</v>
      </c>
    </row>
    <row r="252" customFormat="false" ht="15" hidden="false" customHeight="false" outlineLevel="0" collapsed="false">
      <c r="A252" s="5" t="n">
        <v>86</v>
      </c>
      <c r="B252" s="0" t="s">
        <v>1756</v>
      </c>
      <c r="C252" s="22" t="n">
        <v>4</v>
      </c>
      <c r="D252" s="0" t="s">
        <v>2113</v>
      </c>
      <c r="E252" s="0" t="s">
        <v>2099</v>
      </c>
      <c r="F252" s="3" t="n">
        <v>210803</v>
      </c>
      <c r="G252" s="0" t="n">
        <v>20</v>
      </c>
      <c r="H252" s="0" t="n">
        <v>1924</v>
      </c>
      <c r="I252" s="12" t="n">
        <f aca="false">G252*H252</f>
        <v>38480</v>
      </c>
      <c r="J252" s="14" t="n">
        <f aca="false">(I252/$J$143*10000)+7000</f>
        <v>7384.8</v>
      </c>
      <c r="K252" s="12" t="n">
        <v>2014</v>
      </c>
    </row>
    <row r="253" customFormat="false" ht="15" hidden="false" customHeight="false" outlineLevel="0" collapsed="false">
      <c r="A253" s="5" t="n">
        <v>86</v>
      </c>
      <c r="B253" s="0" t="s">
        <v>1756</v>
      </c>
      <c r="C253" s="22" t="n">
        <v>5</v>
      </c>
      <c r="D253" s="0" t="s">
        <v>2114</v>
      </c>
      <c r="E253" s="0" t="s">
        <v>2115</v>
      </c>
      <c r="F253" s="3" t="n">
        <v>196291</v>
      </c>
      <c r="G253" s="0" t="n">
        <v>19</v>
      </c>
      <c r="H253" s="0" t="n">
        <v>1924</v>
      </c>
      <c r="I253" s="12" t="n">
        <f aca="false">G253*H253</f>
        <v>36556</v>
      </c>
      <c r="J253" s="14" t="n">
        <f aca="false">(I253/$J$143*10000)+7000</f>
        <v>7365.56</v>
      </c>
      <c r="K253" s="12" t="n">
        <v>2014</v>
      </c>
    </row>
    <row r="254" customFormat="false" ht="15" hidden="false" customHeight="false" outlineLevel="0" collapsed="false">
      <c r="A254" s="5" t="n">
        <v>86</v>
      </c>
      <c r="B254" s="0" t="s">
        <v>1756</v>
      </c>
      <c r="C254" s="22" t="n">
        <v>6</v>
      </c>
      <c r="D254" s="0" t="s">
        <v>2116</v>
      </c>
      <c r="E254" s="0" t="s">
        <v>2117</v>
      </c>
      <c r="F254" s="3" t="n">
        <v>183824</v>
      </c>
      <c r="G254" s="0" t="n">
        <v>18</v>
      </c>
      <c r="H254" s="0" t="n">
        <v>1924</v>
      </c>
      <c r="I254" s="12" t="n">
        <f aca="false">G254*H254</f>
        <v>34632</v>
      </c>
      <c r="J254" s="14" t="n">
        <f aca="false">(I254/$J$143*10000)+7000</f>
        <v>7346.32</v>
      </c>
      <c r="K254" s="12" t="n">
        <v>2014</v>
      </c>
    </row>
    <row r="255" customFormat="false" ht="15" hidden="false" customHeight="false" outlineLevel="0" collapsed="false">
      <c r="A255" s="5" t="n">
        <v>86</v>
      </c>
      <c r="B255" s="0" t="s">
        <v>1756</v>
      </c>
      <c r="C255" s="22" t="n">
        <v>7</v>
      </c>
      <c r="D255" s="0" t="s">
        <v>2118</v>
      </c>
      <c r="E255" s="0" t="s">
        <v>2119</v>
      </c>
      <c r="F255" s="3" t="n">
        <v>135780</v>
      </c>
      <c r="G255" s="0" t="n">
        <v>15</v>
      </c>
      <c r="H255" s="0" t="n">
        <v>1924</v>
      </c>
      <c r="I255" s="12" t="n">
        <f aca="false">G255*H255</f>
        <v>28860</v>
      </c>
      <c r="J255" s="14" t="n">
        <f aca="false">(I255/$J$143*10000)+7000</f>
        <v>7288.6</v>
      </c>
      <c r="K255" s="12" t="n">
        <v>2014</v>
      </c>
    </row>
    <row r="256" customFormat="false" ht="15" hidden="false" customHeight="false" outlineLevel="0" collapsed="false">
      <c r="A256" s="5" t="n">
        <v>86</v>
      </c>
      <c r="B256" s="0" t="s">
        <v>1764</v>
      </c>
      <c r="C256" s="22" t="n">
        <v>1</v>
      </c>
      <c r="D256" s="0" t="s">
        <v>2120</v>
      </c>
      <c r="E256" s="0" t="s">
        <v>2121</v>
      </c>
      <c r="F256" s="3" t="n">
        <v>120879</v>
      </c>
      <c r="G256" s="0" t="n">
        <v>15</v>
      </c>
      <c r="H256" s="0" t="n">
        <v>1844</v>
      </c>
      <c r="I256" s="12" t="n">
        <f aca="false">G256*H256</f>
        <v>27660</v>
      </c>
      <c r="J256" s="14" t="n">
        <f aca="false">(I256/$J$143*10000)+7000</f>
        <v>7276.6</v>
      </c>
      <c r="K256" s="12" t="n">
        <v>2015</v>
      </c>
    </row>
    <row r="257" customFormat="false" ht="15" hidden="false" customHeight="false" outlineLevel="0" collapsed="false">
      <c r="A257" s="5" t="n">
        <v>86</v>
      </c>
      <c r="B257" s="0" t="s">
        <v>1756</v>
      </c>
      <c r="C257" s="22" t="n">
        <v>8</v>
      </c>
      <c r="D257" s="0" t="s">
        <v>2122</v>
      </c>
      <c r="E257" s="0" t="s">
        <v>2123</v>
      </c>
      <c r="F257" s="3" t="n">
        <v>111289</v>
      </c>
      <c r="G257" s="0" t="n">
        <v>14</v>
      </c>
      <c r="H257" s="0" t="n">
        <v>1924</v>
      </c>
      <c r="I257" s="12" t="n">
        <f aca="false">G257*H257</f>
        <v>26936</v>
      </c>
      <c r="J257" s="14" t="n">
        <f aca="false">(I257/$J$143*10000)+7000</f>
        <v>7269.36</v>
      </c>
      <c r="K257" s="12" t="n">
        <v>2014</v>
      </c>
    </row>
    <row r="258" customFormat="false" ht="15" hidden="false" customHeight="false" outlineLevel="0" collapsed="false">
      <c r="A258" s="5" t="n">
        <v>86</v>
      </c>
      <c r="B258" s="0" t="s">
        <v>1756</v>
      </c>
      <c r="C258" s="22" t="n">
        <v>9</v>
      </c>
      <c r="D258" s="0" t="s">
        <v>2124</v>
      </c>
      <c r="E258" s="0" t="s">
        <v>2125</v>
      </c>
      <c r="F258" s="3" t="n">
        <v>103754</v>
      </c>
      <c r="G258" s="0" t="n">
        <v>13</v>
      </c>
      <c r="H258" s="0" t="n">
        <v>1924</v>
      </c>
      <c r="I258" s="12" t="n">
        <f aca="false">G258*H258</f>
        <v>25012</v>
      </c>
      <c r="J258" s="14" t="n">
        <f aca="false">(I258/$J$143*10000)+7000</f>
        <v>7250.12</v>
      </c>
      <c r="K258" s="12" t="n">
        <v>2014</v>
      </c>
    </row>
    <row r="259" customFormat="false" ht="15" hidden="false" customHeight="false" outlineLevel="0" collapsed="false">
      <c r="A259" s="5" t="n">
        <v>86</v>
      </c>
      <c r="B259" s="0" t="s">
        <v>1766</v>
      </c>
      <c r="D259" s="0" t="s">
        <v>1765</v>
      </c>
      <c r="F259" s="3" t="n">
        <v>48197</v>
      </c>
      <c r="G259" s="0" t="n">
        <v>9</v>
      </c>
      <c r="H259" s="0" t="n">
        <v>1317</v>
      </c>
      <c r="I259" s="12" t="n">
        <f aca="false">G259*H259</f>
        <v>11853</v>
      </c>
      <c r="J259" s="14" t="n">
        <f aca="false">(I259/$J$143*10000)+7000</f>
        <v>7118.53</v>
      </c>
      <c r="K259" s="20" t="n">
        <v>2013</v>
      </c>
    </row>
    <row r="260" customFormat="false" ht="15" hidden="false" customHeight="false" outlineLevel="0" collapsed="false">
      <c r="A260" s="5" t="n">
        <v>87</v>
      </c>
      <c r="B260" s="0" t="s">
        <v>1750</v>
      </c>
      <c r="C260" s="22" t="n">
        <v>2</v>
      </c>
      <c r="D260" s="0" t="s">
        <v>2126</v>
      </c>
      <c r="E260" s="0" t="s">
        <v>1957</v>
      </c>
      <c r="F260" s="3" t="n">
        <v>1746342</v>
      </c>
      <c r="G260" s="0" t="n">
        <v>56</v>
      </c>
      <c r="H260" s="0" t="n">
        <v>7186</v>
      </c>
      <c r="I260" s="12" t="n">
        <f aca="false">G260*H260</f>
        <v>402416</v>
      </c>
      <c r="J260" s="14" t="n">
        <f aca="false">(I260/$J$143*10000)+7000</f>
        <v>11024.16</v>
      </c>
      <c r="K260" s="12" t="n">
        <v>2015</v>
      </c>
      <c r="L260" s="3" t="n">
        <f aca="false">SUM(I260:I267)</f>
        <v>1207981</v>
      </c>
    </row>
    <row r="261" customFormat="false" ht="15" hidden="false" customHeight="false" outlineLevel="0" collapsed="false">
      <c r="A261" s="5" t="n">
        <v>87</v>
      </c>
      <c r="B261" s="0" t="s">
        <v>1754</v>
      </c>
      <c r="C261" s="22" t="n">
        <v>1</v>
      </c>
      <c r="D261" s="0" t="s">
        <v>2127</v>
      </c>
      <c r="E261" s="0" t="s">
        <v>2128</v>
      </c>
      <c r="F261" s="3" t="n">
        <v>1263698</v>
      </c>
      <c r="G261" s="0" t="n">
        <v>49</v>
      </c>
      <c r="H261" s="0" t="n">
        <v>3635</v>
      </c>
      <c r="I261" s="12" t="n">
        <f aca="false">G261*H261</f>
        <v>178115</v>
      </c>
      <c r="J261" s="14" t="n">
        <f aca="false">(I261/$J$143*10000)+7000</f>
        <v>8781.15</v>
      </c>
      <c r="K261" s="12" t="n">
        <v>2015</v>
      </c>
    </row>
    <row r="262" customFormat="false" ht="15" hidden="false" customHeight="false" outlineLevel="0" collapsed="false">
      <c r="A262" s="5" t="n">
        <v>87</v>
      </c>
      <c r="B262" s="0" t="s">
        <v>1750</v>
      </c>
      <c r="C262" s="22" t="n">
        <v>30</v>
      </c>
      <c r="D262" s="0" t="s">
        <v>2129</v>
      </c>
      <c r="E262" s="0" t="s">
        <v>1961</v>
      </c>
      <c r="F262" s="3" t="n">
        <v>241533</v>
      </c>
      <c r="G262" s="0" t="n">
        <v>21</v>
      </c>
      <c r="H262" s="0" t="n">
        <v>7186</v>
      </c>
      <c r="I262" s="12" t="n">
        <f aca="false">G262*H262</f>
        <v>150906</v>
      </c>
      <c r="J262" s="14" t="n">
        <f aca="false">(I262/$J$143*10000)+7000</f>
        <v>8509.06</v>
      </c>
      <c r="K262" s="12" t="n">
        <v>2015</v>
      </c>
    </row>
    <row r="263" customFormat="false" ht="15" hidden="false" customHeight="false" outlineLevel="0" collapsed="false">
      <c r="A263" s="5" t="n">
        <v>87</v>
      </c>
      <c r="B263" s="0" t="s">
        <v>1750</v>
      </c>
      <c r="C263" s="22" t="n">
        <v>35</v>
      </c>
      <c r="D263" s="0" t="s">
        <v>2130</v>
      </c>
      <c r="E263" s="0" t="s">
        <v>1961</v>
      </c>
      <c r="F263" s="3" t="n">
        <v>212958</v>
      </c>
      <c r="G263" s="0" t="n">
        <v>20</v>
      </c>
      <c r="H263" s="0" t="n">
        <v>7186</v>
      </c>
      <c r="I263" s="12" t="n">
        <f aca="false">G263*H263</f>
        <v>143720</v>
      </c>
      <c r="J263" s="14" t="n">
        <f aca="false">(I263/$J$143*10000)+7000</f>
        <v>8437.2</v>
      </c>
      <c r="K263" s="12" t="n">
        <v>2015</v>
      </c>
    </row>
    <row r="264" customFormat="false" ht="15" hidden="false" customHeight="false" outlineLevel="0" collapsed="false">
      <c r="A264" s="5" t="n">
        <v>87</v>
      </c>
      <c r="B264" s="0" t="s">
        <v>1750</v>
      </c>
      <c r="C264" s="22" t="n">
        <v>39</v>
      </c>
      <c r="D264" s="0" t="s">
        <v>2131</v>
      </c>
      <c r="E264" s="0" t="s">
        <v>1959</v>
      </c>
      <c r="F264" s="3" t="n">
        <v>203431</v>
      </c>
      <c r="G264" s="0" t="n">
        <v>19</v>
      </c>
      <c r="H264" s="0" t="n">
        <v>7186</v>
      </c>
      <c r="I264" s="12" t="n">
        <f aca="false">G264*H264</f>
        <v>136534</v>
      </c>
      <c r="J264" s="14" t="n">
        <f aca="false">(I264/$J$143*10000)+7000</f>
        <v>8365.34</v>
      </c>
      <c r="K264" s="12" t="n">
        <v>2015</v>
      </c>
    </row>
    <row r="265" customFormat="false" ht="15" hidden="false" customHeight="false" outlineLevel="0" collapsed="false">
      <c r="A265" s="5" t="n">
        <v>87</v>
      </c>
      <c r="B265" s="0" t="s">
        <v>1754</v>
      </c>
      <c r="C265" s="22" t="n">
        <v>2</v>
      </c>
      <c r="D265" s="0" t="s">
        <v>2132</v>
      </c>
      <c r="E265" s="0" t="s">
        <v>2133</v>
      </c>
      <c r="F265" s="3" t="n">
        <v>261570</v>
      </c>
      <c r="G265" s="0" t="n">
        <v>22</v>
      </c>
      <c r="H265" s="0" t="n">
        <v>3635</v>
      </c>
      <c r="I265" s="12" t="n">
        <f aca="false">G265*H265</f>
        <v>79970</v>
      </c>
      <c r="J265" s="14" t="n">
        <f aca="false">(I265/$J$143*10000)+7000</f>
        <v>7799.7</v>
      </c>
      <c r="K265" s="12" t="n">
        <v>2015</v>
      </c>
    </row>
    <row r="266" customFormat="false" ht="15" hidden="false" customHeight="false" outlineLevel="0" collapsed="false">
      <c r="A266" s="5" t="n">
        <v>87</v>
      </c>
      <c r="B266" s="0" t="s">
        <v>1754</v>
      </c>
      <c r="C266" s="22" t="n">
        <v>3</v>
      </c>
      <c r="D266" s="0" t="s">
        <v>2134</v>
      </c>
      <c r="E266" s="0" t="s">
        <v>2135</v>
      </c>
      <c r="F266" s="3" t="n">
        <v>173814</v>
      </c>
      <c r="G266" s="0" t="n">
        <v>18</v>
      </c>
      <c r="H266" s="0" t="n">
        <v>3635</v>
      </c>
      <c r="I266" s="12" t="n">
        <f aca="false">G266*H266</f>
        <v>65430</v>
      </c>
      <c r="J266" s="14" t="n">
        <f aca="false">(I266/$J$143*10000)+7000</f>
        <v>7654.3</v>
      </c>
      <c r="K266" s="12" t="n">
        <v>2015</v>
      </c>
    </row>
    <row r="267" customFormat="false" ht="15" hidden="false" customHeight="false" outlineLevel="0" collapsed="false">
      <c r="A267" s="5" t="n">
        <v>87</v>
      </c>
      <c r="B267" s="0" t="s">
        <v>1754</v>
      </c>
      <c r="C267" s="22" t="n">
        <v>4</v>
      </c>
      <c r="D267" s="0" t="s">
        <v>2136</v>
      </c>
      <c r="E267" s="0" t="s">
        <v>2137</v>
      </c>
      <c r="F267" s="3" t="n">
        <v>110495</v>
      </c>
      <c r="G267" s="0" t="n">
        <v>14</v>
      </c>
      <c r="H267" s="0" t="n">
        <v>3635</v>
      </c>
      <c r="I267" s="12" t="n">
        <f aca="false">G267*H267</f>
        <v>50890</v>
      </c>
      <c r="J267" s="14" t="n">
        <f aca="false">(I267/$J$143*10000)+7000</f>
        <v>7508.9</v>
      </c>
      <c r="K267" s="12" t="n">
        <v>2015</v>
      </c>
    </row>
    <row r="268" customFormat="false" ht="15" hidden="false" customHeight="false" outlineLevel="0" collapsed="false">
      <c r="A268" s="5" t="n">
        <v>88</v>
      </c>
      <c r="B268" s="0" t="s">
        <v>1750</v>
      </c>
      <c r="C268" s="22" t="n">
        <v>10</v>
      </c>
      <c r="D268" s="0" t="s">
        <v>2138</v>
      </c>
      <c r="E268" s="0" t="s">
        <v>1965</v>
      </c>
      <c r="F268" s="3" t="n">
        <v>548547</v>
      </c>
      <c r="G268" s="0" t="n">
        <v>32</v>
      </c>
      <c r="H268" s="0" t="n">
        <v>7186</v>
      </c>
      <c r="I268" s="12" t="n">
        <f aca="false">G268*H268</f>
        <v>229952</v>
      </c>
      <c r="J268" s="14" t="n">
        <f aca="false">(I268/$J$143*10000)+7000</f>
        <v>9299.52</v>
      </c>
      <c r="K268" s="12" t="n">
        <v>2015</v>
      </c>
      <c r="L268" s="3" t="n">
        <f aca="false">SUM(I268:I277)</f>
        <v>1458758</v>
      </c>
    </row>
    <row r="269" customFormat="false" ht="15" hidden="false" customHeight="false" outlineLevel="0" collapsed="false">
      <c r="A269" s="5" t="n">
        <v>88</v>
      </c>
      <c r="B269" s="0" t="s">
        <v>1750</v>
      </c>
      <c r="C269" s="22" t="n">
        <v>13</v>
      </c>
      <c r="D269" s="0" t="s">
        <v>2139</v>
      </c>
      <c r="E269" s="0" t="s">
        <v>1963</v>
      </c>
      <c r="F269" s="3" t="n">
        <v>518386</v>
      </c>
      <c r="G269" s="0" t="n">
        <v>31</v>
      </c>
      <c r="H269" s="0" t="n">
        <v>7186</v>
      </c>
      <c r="I269" s="12" t="n">
        <f aca="false">G269*H269</f>
        <v>222766</v>
      </c>
      <c r="J269" s="14" t="n">
        <f aca="false">(I269/$J$143*10000)+7000</f>
        <v>9227.66</v>
      </c>
      <c r="K269" s="12" t="n">
        <v>2015</v>
      </c>
    </row>
    <row r="270" customFormat="false" ht="15" hidden="false" customHeight="false" outlineLevel="0" collapsed="false">
      <c r="A270" s="5" t="n">
        <v>88</v>
      </c>
      <c r="B270" s="0" t="s">
        <v>1750</v>
      </c>
      <c r="C270" s="22" t="n">
        <v>27</v>
      </c>
      <c r="D270" s="0" t="s">
        <v>2140</v>
      </c>
      <c r="E270" s="0" t="s">
        <v>1963</v>
      </c>
      <c r="F270" s="3" t="n">
        <v>247227</v>
      </c>
      <c r="G270" s="0" t="n">
        <v>21</v>
      </c>
      <c r="H270" s="0" t="n">
        <v>7186</v>
      </c>
      <c r="I270" s="12" t="n">
        <f aca="false">G270*H270</f>
        <v>150906</v>
      </c>
      <c r="J270" s="14" t="n">
        <f aca="false">(I270/$J$143*10000)+7000</f>
        <v>8509.06</v>
      </c>
      <c r="K270" s="12" t="n">
        <v>2015</v>
      </c>
    </row>
    <row r="271" customFormat="false" ht="15" hidden="false" customHeight="false" outlineLevel="0" collapsed="false">
      <c r="A271" s="5" t="n">
        <v>88</v>
      </c>
      <c r="B271" s="0" t="s">
        <v>1750</v>
      </c>
      <c r="C271" s="22" t="n">
        <v>31</v>
      </c>
      <c r="D271" s="0" t="s">
        <v>2141</v>
      </c>
      <c r="E271" s="0" t="s">
        <v>1967</v>
      </c>
      <c r="F271" s="3" t="n">
        <v>231565</v>
      </c>
      <c r="G271" s="0" t="n">
        <v>21</v>
      </c>
      <c r="H271" s="0" t="n">
        <v>7186</v>
      </c>
      <c r="I271" s="12" t="n">
        <f aca="false">G271*H271</f>
        <v>150906</v>
      </c>
      <c r="J271" s="14" t="n">
        <f aca="false">(I271/$J$143*10000)+7000</f>
        <v>8509.06</v>
      </c>
      <c r="K271" s="12" t="n">
        <v>2015</v>
      </c>
    </row>
    <row r="272" customFormat="false" ht="15" hidden="false" customHeight="false" outlineLevel="0" collapsed="false">
      <c r="A272" s="5" t="n">
        <v>88</v>
      </c>
      <c r="B272" s="0" t="s">
        <v>1750</v>
      </c>
      <c r="C272" s="22" t="n">
        <v>32</v>
      </c>
      <c r="D272" s="0" t="s">
        <v>2142</v>
      </c>
      <c r="E272" s="0" t="s">
        <v>1967</v>
      </c>
      <c r="F272" s="3" t="n">
        <v>231021</v>
      </c>
      <c r="G272" s="0" t="n">
        <v>21</v>
      </c>
      <c r="H272" s="0" t="n">
        <v>7186</v>
      </c>
      <c r="I272" s="12" t="n">
        <f aca="false">G272*H272</f>
        <v>150906</v>
      </c>
      <c r="J272" s="14" t="n">
        <f aca="false">(I272/$J$143*10000)+7000</f>
        <v>8509.06</v>
      </c>
      <c r="K272" s="12" t="n">
        <v>2015</v>
      </c>
    </row>
    <row r="273" customFormat="false" ht="15" hidden="false" customHeight="false" outlineLevel="0" collapsed="false">
      <c r="A273" s="5" t="n">
        <v>88</v>
      </c>
      <c r="B273" s="0" t="s">
        <v>1750</v>
      </c>
      <c r="C273" s="22" t="n">
        <v>48</v>
      </c>
      <c r="D273" s="0" t="s">
        <v>2143</v>
      </c>
      <c r="E273" s="0" t="s">
        <v>1963</v>
      </c>
      <c r="F273" s="3" t="n">
        <v>159610</v>
      </c>
      <c r="G273" s="0" t="n">
        <v>17</v>
      </c>
      <c r="H273" s="0" t="n">
        <v>7186</v>
      </c>
      <c r="I273" s="12" t="n">
        <f aca="false">G273*H273</f>
        <v>122162</v>
      </c>
      <c r="J273" s="14" t="n">
        <f aca="false">(I273/$J$143*10000)+7000</f>
        <v>8221.62</v>
      </c>
      <c r="K273" s="12" t="n">
        <v>2015</v>
      </c>
    </row>
    <row r="274" customFormat="false" ht="15" hidden="false" customHeight="false" outlineLevel="0" collapsed="false">
      <c r="A274" s="5" t="n">
        <v>88</v>
      </c>
      <c r="B274" s="0" t="s">
        <v>1750</v>
      </c>
      <c r="C274" s="22" t="n">
        <v>49</v>
      </c>
      <c r="D274" s="0" t="s">
        <v>2144</v>
      </c>
      <c r="E274" s="0" t="s">
        <v>1963</v>
      </c>
      <c r="F274" s="3" t="n">
        <v>156315</v>
      </c>
      <c r="G274" s="0" t="n">
        <v>17</v>
      </c>
      <c r="H274" s="0" t="n">
        <v>7186</v>
      </c>
      <c r="I274" s="12" t="n">
        <f aca="false">G274*H274</f>
        <v>122162</v>
      </c>
      <c r="J274" s="14" t="n">
        <f aca="false">(I274/$J$143*10000)+7000</f>
        <v>8221.62</v>
      </c>
      <c r="K274" s="12" t="n">
        <v>2015</v>
      </c>
    </row>
    <row r="275" customFormat="false" ht="15" hidden="false" customHeight="false" outlineLevel="0" collapsed="false">
      <c r="A275" s="5" t="n">
        <v>88</v>
      </c>
      <c r="B275" s="0" t="s">
        <v>1750</v>
      </c>
      <c r="C275" s="22" t="n">
        <v>59</v>
      </c>
      <c r="D275" s="0" t="s">
        <v>2145</v>
      </c>
      <c r="E275" s="0" t="s">
        <v>1963</v>
      </c>
      <c r="F275" s="3" t="n">
        <v>122457</v>
      </c>
      <c r="G275" s="0" t="n">
        <v>15</v>
      </c>
      <c r="H275" s="0" t="n">
        <v>7186</v>
      </c>
      <c r="I275" s="12" t="n">
        <f aca="false">G275*H275</f>
        <v>107790</v>
      </c>
      <c r="J275" s="14" t="n">
        <f aca="false">(I275/$J$143*10000)+7000</f>
        <v>8077.9</v>
      </c>
      <c r="K275" s="12" t="n">
        <v>2015</v>
      </c>
    </row>
    <row r="276" customFormat="false" ht="15" hidden="false" customHeight="false" outlineLevel="0" collapsed="false">
      <c r="A276" s="5" t="n">
        <v>88</v>
      </c>
      <c r="B276" s="0" t="s">
        <v>1750</v>
      </c>
      <c r="C276" s="22" t="n">
        <v>65</v>
      </c>
      <c r="D276" s="0" t="s">
        <v>2146</v>
      </c>
      <c r="E276" s="0" t="s">
        <v>1963</v>
      </c>
      <c r="F276" s="3" t="n">
        <v>116891</v>
      </c>
      <c r="G276" s="0" t="n">
        <v>14</v>
      </c>
      <c r="H276" s="0" t="n">
        <v>7186</v>
      </c>
      <c r="I276" s="12" t="n">
        <f aca="false">G276*H276</f>
        <v>100604</v>
      </c>
      <c r="J276" s="14" t="n">
        <f aca="false">(I276/$J$143*10000)+7000</f>
        <v>8006.04</v>
      </c>
      <c r="K276" s="12" t="n">
        <v>2015</v>
      </c>
    </row>
    <row r="277" customFormat="false" ht="15" hidden="false" customHeight="false" outlineLevel="0" collapsed="false">
      <c r="A277" s="5" t="n">
        <v>88</v>
      </c>
      <c r="B277" s="0" t="s">
        <v>1750</v>
      </c>
      <c r="C277" s="22" t="n">
        <v>72</v>
      </c>
      <c r="D277" s="0" t="s">
        <v>2147</v>
      </c>
      <c r="E277" s="0" t="s">
        <v>1965</v>
      </c>
      <c r="F277" s="3" t="n">
        <v>108844</v>
      </c>
      <c r="G277" s="0" t="n">
        <v>14</v>
      </c>
      <c r="H277" s="0" t="n">
        <v>7186</v>
      </c>
      <c r="I277" s="12" t="n">
        <f aca="false">G277*H277</f>
        <v>100604</v>
      </c>
      <c r="J277" s="14" t="n">
        <f aca="false">(I277/$J$143*10000)+7000</f>
        <v>8006.04</v>
      </c>
      <c r="K277" s="12" t="n">
        <v>2015</v>
      </c>
    </row>
    <row r="278" customFormat="false" ht="15" hidden="false" customHeight="false" outlineLevel="0" collapsed="false">
      <c r="A278" s="5" t="n">
        <v>89</v>
      </c>
      <c r="B278" s="0" t="s">
        <v>1750</v>
      </c>
      <c r="C278" s="22" t="n">
        <v>1</v>
      </c>
      <c r="D278" s="0" t="s">
        <v>2148</v>
      </c>
      <c r="E278" s="0" t="s">
        <v>1969</v>
      </c>
      <c r="F278" s="3" t="n">
        <v>3421829</v>
      </c>
      <c r="G278" s="0" t="n">
        <v>82</v>
      </c>
      <c r="H278" s="0" t="n">
        <v>7186</v>
      </c>
      <c r="I278" s="12" t="n">
        <f aca="false">G278*H278</f>
        <v>589252</v>
      </c>
      <c r="J278" s="14" t="n">
        <f aca="false">(I278/$J$143*10000)+7000</f>
        <v>12892.52</v>
      </c>
      <c r="K278" s="12" t="n">
        <v>2015</v>
      </c>
      <c r="L278" s="3" t="n">
        <f aca="false">SUM(I278:I284)</f>
        <v>1559362</v>
      </c>
    </row>
    <row r="279" customFormat="false" ht="15" hidden="false" customHeight="false" outlineLevel="0" collapsed="false">
      <c r="A279" s="5" t="n">
        <v>89</v>
      </c>
      <c r="B279" s="0" t="s">
        <v>1750</v>
      </c>
      <c r="C279" s="22" t="n">
        <v>11</v>
      </c>
      <c r="D279" s="0" t="s">
        <v>2149</v>
      </c>
      <c r="E279" s="0" t="s">
        <v>1973</v>
      </c>
      <c r="F279" s="3" t="n">
        <v>531562</v>
      </c>
      <c r="G279" s="0" t="n">
        <v>32</v>
      </c>
      <c r="H279" s="0" t="n">
        <v>7186</v>
      </c>
      <c r="I279" s="12" t="n">
        <f aca="false">G279*H279</f>
        <v>229952</v>
      </c>
      <c r="J279" s="14" t="n">
        <f aca="false">(I279/$J$143*10000)+7000</f>
        <v>9299.52</v>
      </c>
      <c r="K279" s="12" t="n">
        <v>2015</v>
      </c>
    </row>
    <row r="280" customFormat="false" ht="15" hidden="false" customHeight="false" outlineLevel="0" collapsed="false">
      <c r="A280" s="5" t="n">
        <v>89</v>
      </c>
      <c r="B280" s="0" t="s">
        <v>1750</v>
      </c>
      <c r="C280" s="22" t="n">
        <v>12</v>
      </c>
      <c r="D280" s="0" t="s">
        <v>2150</v>
      </c>
      <c r="E280" s="0" t="s">
        <v>1973</v>
      </c>
      <c r="F280" s="3" t="n">
        <v>530754</v>
      </c>
      <c r="G280" s="0" t="n">
        <v>32</v>
      </c>
      <c r="H280" s="0" t="n">
        <v>7186</v>
      </c>
      <c r="I280" s="12" t="n">
        <f aca="false">G280*H280</f>
        <v>229952</v>
      </c>
      <c r="J280" s="14" t="n">
        <f aca="false">(I280/$J$143*10000)+7000</f>
        <v>9299.52</v>
      </c>
      <c r="K280" s="12" t="n">
        <v>2015</v>
      </c>
    </row>
    <row r="281" customFormat="false" ht="15" hidden="false" customHeight="false" outlineLevel="0" collapsed="false">
      <c r="A281" s="5" t="n">
        <v>89</v>
      </c>
      <c r="B281" s="0" t="s">
        <v>1750</v>
      </c>
      <c r="C281" s="22" t="n">
        <v>28</v>
      </c>
      <c r="D281" s="0" t="s">
        <v>2151</v>
      </c>
      <c r="E281" s="0" t="s">
        <v>1973</v>
      </c>
      <c r="F281" s="3" t="n">
        <v>242022</v>
      </c>
      <c r="G281" s="0" t="n">
        <v>21</v>
      </c>
      <c r="H281" s="0" t="n">
        <v>7186</v>
      </c>
      <c r="I281" s="12" t="n">
        <f aca="false">G281*H281</f>
        <v>150906</v>
      </c>
      <c r="J281" s="14" t="n">
        <f aca="false">(I281/$J$143*10000)+7000</f>
        <v>8509.06</v>
      </c>
      <c r="K281" s="12" t="n">
        <v>2015</v>
      </c>
    </row>
    <row r="282" customFormat="false" ht="15" hidden="false" customHeight="false" outlineLevel="0" collapsed="false">
      <c r="A282" s="5" t="n">
        <v>89</v>
      </c>
      <c r="B282" s="0" t="s">
        <v>1750</v>
      </c>
      <c r="C282" s="22" t="n">
        <v>37</v>
      </c>
      <c r="D282" s="0" t="s">
        <v>2152</v>
      </c>
      <c r="E282" s="0" t="s">
        <v>1975</v>
      </c>
      <c r="F282" s="3" t="n">
        <v>204880</v>
      </c>
      <c r="G282" s="0" t="n">
        <v>19</v>
      </c>
      <c r="H282" s="0" t="n">
        <v>7186</v>
      </c>
      <c r="I282" s="12" t="n">
        <f aca="false">G282*H282</f>
        <v>136534</v>
      </c>
      <c r="J282" s="14" t="n">
        <f aca="false">(I282/$J$143*10000)+7000</f>
        <v>8365.34</v>
      </c>
      <c r="K282" s="12" t="n">
        <v>2015</v>
      </c>
    </row>
    <row r="283" customFormat="false" ht="15" hidden="false" customHeight="false" outlineLevel="0" collapsed="false">
      <c r="A283" s="5" t="n">
        <v>89</v>
      </c>
      <c r="B283" s="0" t="s">
        <v>1750</v>
      </c>
      <c r="C283" s="22" t="n">
        <v>46</v>
      </c>
      <c r="D283" s="0" t="s">
        <v>2153</v>
      </c>
      <c r="E283" s="0" t="s">
        <v>1971</v>
      </c>
      <c r="F283" s="3" t="n">
        <v>161468</v>
      </c>
      <c r="G283" s="0" t="n">
        <v>17</v>
      </c>
      <c r="H283" s="0" t="n">
        <v>7186</v>
      </c>
      <c r="I283" s="12" t="n">
        <f aca="false">G283*H283</f>
        <v>122162</v>
      </c>
      <c r="J283" s="14" t="n">
        <f aca="false">(I283/$J$143*10000)+7000</f>
        <v>8221.62</v>
      </c>
      <c r="K283" s="12" t="n">
        <v>2015</v>
      </c>
    </row>
    <row r="284" customFormat="false" ht="15" hidden="false" customHeight="false" outlineLevel="0" collapsed="false">
      <c r="A284" s="5" t="n">
        <v>89</v>
      </c>
      <c r="B284" s="0" t="s">
        <v>1750</v>
      </c>
      <c r="C284" s="22" t="n">
        <v>73</v>
      </c>
      <c r="D284" s="0" t="s">
        <v>2154</v>
      </c>
      <c r="E284" s="0" t="s">
        <v>1975</v>
      </c>
      <c r="F284" s="3" t="n">
        <v>107679</v>
      </c>
      <c r="G284" s="0" t="n">
        <v>14</v>
      </c>
      <c r="H284" s="0" t="n">
        <v>7186</v>
      </c>
      <c r="I284" s="12" t="n">
        <f aca="false">G284*H284</f>
        <v>100604</v>
      </c>
      <c r="J284" s="14" t="n">
        <f aca="false">(I284/$J$143*10000)+7000</f>
        <v>8006.04</v>
      </c>
      <c r="K284" s="12" t="n">
        <v>2015</v>
      </c>
    </row>
    <row r="285" customFormat="false" ht="15" hidden="false" customHeight="false" outlineLevel="0" collapsed="false">
      <c r="A285" s="5" t="n">
        <v>90</v>
      </c>
      <c r="B285" s="0" t="s">
        <v>1750</v>
      </c>
      <c r="C285" s="22" t="n">
        <v>3</v>
      </c>
      <c r="D285" s="0" t="s">
        <v>2155</v>
      </c>
      <c r="E285" s="0" t="s">
        <v>1977</v>
      </c>
      <c r="F285" s="3" t="n">
        <v>1407836</v>
      </c>
      <c r="G285" s="0" t="n">
        <v>52</v>
      </c>
      <c r="H285" s="0" t="n">
        <v>7186</v>
      </c>
      <c r="I285" s="12" t="n">
        <f aca="false">G285*H285</f>
        <v>373672</v>
      </c>
      <c r="J285" s="14" t="n">
        <f aca="false">(I285/$J$143*10000)+7000</f>
        <v>10736.72</v>
      </c>
      <c r="K285" s="12" t="n">
        <v>2015</v>
      </c>
      <c r="L285" s="3" t="n">
        <f aca="false">SUM(I285:I292)</f>
        <v>1293480</v>
      </c>
    </row>
    <row r="286" customFormat="false" ht="15" hidden="false" customHeight="false" outlineLevel="0" collapsed="false">
      <c r="A286" s="5" t="n">
        <v>90</v>
      </c>
      <c r="B286" s="0" t="s">
        <v>1750</v>
      </c>
      <c r="C286" s="22" t="n">
        <v>14</v>
      </c>
      <c r="D286" s="0" t="s">
        <v>2156</v>
      </c>
      <c r="E286" s="0" t="s">
        <v>1977</v>
      </c>
      <c r="F286" s="3" t="n">
        <v>498876</v>
      </c>
      <c r="G286" s="0" t="n">
        <v>31</v>
      </c>
      <c r="H286" s="0" t="n">
        <v>7186</v>
      </c>
      <c r="I286" s="12" t="n">
        <f aca="false">G286*H286</f>
        <v>222766</v>
      </c>
      <c r="J286" s="14" t="n">
        <f aca="false">(I286/$J$143*10000)+7000</f>
        <v>9227.66</v>
      </c>
      <c r="K286" s="12" t="n">
        <v>2015</v>
      </c>
    </row>
    <row r="287" customFormat="false" ht="15" hidden="false" customHeight="false" outlineLevel="0" collapsed="false">
      <c r="A287" s="5" t="n">
        <v>90</v>
      </c>
      <c r="B287" s="0" t="s">
        <v>1750</v>
      </c>
      <c r="C287" s="22" t="n">
        <v>23</v>
      </c>
      <c r="D287" s="0" t="s">
        <v>2157</v>
      </c>
      <c r="E287" s="0" t="s">
        <v>1977</v>
      </c>
      <c r="F287" s="3" t="n">
        <v>276542</v>
      </c>
      <c r="G287" s="0" t="n">
        <v>23</v>
      </c>
      <c r="H287" s="0" t="n">
        <v>7186</v>
      </c>
      <c r="I287" s="12" t="n">
        <f aca="false">G287*H287</f>
        <v>165278</v>
      </c>
      <c r="J287" s="14" t="n">
        <f aca="false">(I287/$J$143*10000)+7000</f>
        <v>8652.78</v>
      </c>
      <c r="K287" s="12" t="n">
        <v>2015</v>
      </c>
    </row>
    <row r="288" customFormat="false" ht="15" hidden="false" customHeight="false" outlineLevel="0" collapsed="false">
      <c r="A288" s="5" t="n">
        <v>90</v>
      </c>
      <c r="B288" s="0" t="s">
        <v>1750</v>
      </c>
      <c r="C288" s="22" t="n">
        <v>56</v>
      </c>
      <c r="D288" s="0" t="s">
        <v>2158</v>
      </c>
      <c r="E288" s="0" t="s">
        <v>1977</v>
      </c>
      <c r="F288" s="3" t="n">
        <v>140276</v>
      </c>
      <c r="G288" s="0" t="n">
        <v>16</v>
      </c>
      <c r="H288" s="0" t="n">
        <v>7186</v>
      </c>
      <c r="I288" s="12" t="n">
        <f aca="false">G288*H288</f>
        <v>114976</v>
      </c>
      <c r="J288" s="14" t="n">
        <f aca="false">(I288/$J$143*10000)+7000</f>
        <v>8149.76</v>
      </c>
      <c r="K288" s="12" t="n">
        <v>2015</v>
      </c>
    </row>
    <row r="289" customFormat="false" ht="15" hidden="false" customHeight="false" outlineLevel="0" collapsed="false">
      <c r="A289" s="5" t="n">
        <v>90</v>
      </c>
      <c r="B289" s="0" t="s">
        <v>1750</v>
      </c>
      <c r="C289" s="22" t="n">
        <v>57</v>
      </c>
      <c r="D289" s="0" t="s">
        <v>2159</v>
      </c>
      <c r="E289" s="0" t="s">
        <v>1977</v>
      </c>
      <c r="F289" s="3" t="n">
        <v>129136</v>
      </c>
      <c r="G289" s="0" t="n">
        <v>15</v>
      </c>
      <c r="H289" s="0" t="n">
        <v>7186</v>
      </c>
      <c r="I289" s="12" t="n">
        <f aca="false">G289*H289</f>
        <v>107790</v>
      </c>
      <c r="J289" s="14" t="n">
        <f aca="false">(I289/$J$143*10000)+7000</f>
        <v>8077.9</v>
      </c>
      <c r="K289" s="12" t="n">
        <v>2015</v>
      </c>
    </row>
    <row r="290" customFormat="false" ht="15" hidden="false" customHeight="false" outlineLevel="0" collapsed="false">
      <c r="A290" s="5" t="n">
        <v>90</v>
      </c>
      <c r="B290" s="0" t="s">
        <v>1750</v>
      </c>
      <c r="C290" s="22" t="n">
        <v>58</v>
      </c>
      <c r="D290" s="0" t="s">
        <v>2160</v>
      </c>
      <c r="E290" s="0" t="s">
        <v>1977</v>
      </c>
      <c r="F290" s="3" t="n">
        <v>124698</v>
      </c>
      <c r="G290" s="0" t="n">
        <v>15</v>
      </c>
      <c r="H290" s="0" t="n">
        <v>7186</v>
      </c>
      <c r="I290" s="12" t="n">
        <f aca="false">G290*H290</f>
        <v>107790</v>
      </c>
      <c r="J290" s="14" t="n">
        <f aca="false">(I290/$J$143*10000)+7000</f>
        <v>8077.9</v>
      </c>
      <c r="K290" s="12" t="n">
        <v>2015</v>
      </c>
    </row>
    <row r="291" customFormat="false" ht="15" hidden="false" customHeight="false" outlineLevel="0" collapsed="false">
      <c r="A291" s="5" t="n">
        <v>90</v>
      </c>
      <c r="B291" s="0" t="s">
        <v>1750</v>
      </c>
      <c r="C291" s="22" t="n">
        <v>60</v>
      </c>
      <c r="D291" s="0" t="s">
        <v>2161</v>
      </c>
      <c r="E291" s="0" t="s">
        <v>1977</v>
      </c>
      <c r="F291" s="3" t="n">
        <v>119808</v>
      </c>
      <c r="G291" s="0" t="n">
        <v>14</v>
      </c>
      <c r="H291" s="0" t="n">
        <v>7186</v>
      </c>
      <c r="I291" s="12" t="n">
        <f aca="false">G291*H291</f>
        <v>100604</v>
      </c>
      <c r="J291" s="14" t="n">
        <f aca="false">(I291/$J$143*10000)+7000</f>
        <v>8006.04</v>
      </c>
      <c r="K291" s="12" t="n">
        <v>2015</v>
      </c>
    </row>
    <row r="292" customFormat="false" ht="15" hidden="false" customHeight="false" outlineLevel="0" collapsed="false">
      <c r="A292" s="5" t="n">
        <v>90</v>
      </c>
      <c r="B292" s="0" t="s">
        <v>1750</v>
      </c>
      <c r="C292" s="22" t="n">
        <v>75</v>
      </c>
      <c r="D292" s="0" t="s">
        <v>2162</v>
      </c>
      <c r="E292" s="0" t="s">
        <v>1977</v>
      </c>
      <c r="F292" s="3" t="n">
        <v>105624</v>
      </c>
      <c r="G292" s="0" t="n">
        <v>14</v>
      </c>
      <c r="H292" s="0" t="n">
        <v>7186</v>
      </c>
      <c r="I292" s="12" t="n">
        <f aca="false">G292*H292</f>
        <v>100604</v>
      </c>
      <c r="J292" s="14" t="n">
        <f aca="false">(I292/$J$143*10000)+7000</f>
        <v>8006.04</v>
      </c>
      <c r="K292" s="12" t="n">
        <v>2015</v>
      </c>
    </row>
    <row r="293" customFormat="false" ht="15" hidden="false" customHeight="false" outlineLevel="0" collapsed="false">
      <c r="A293" s="5" t="n">
        <v>91</v>
      </c>
      <c r="B293" s="0" t="s">
        <v>1750</v>
      </c>
      <c r="C293" s="22" t="n">
        <v>4</v>
      </c>
      <c r="D293" s="0" t="s">
        <v>2163</v>
      </c>
      <c r="E293" s="0" t="s">
        <v>1979</v>
      </c>
      <c r="F293" s="3" t="n">
        <v>1034175</v>
      </c>
      <c r="G293" s="0" t="n">
        <v>44</v>
      </c>
      <c r="H293" s="0" t="n">
        <v>7186</v>
      </c>
      <c r="I293" s="12" t="n">
        <f aca="false">G293*H293</f>
        <v>316184</v>
      </c>
      <c r="J293" s="14" t="n">
        <f aca="false">(I293/$J$143*10000)+7000</f>
        <v>10161.84</v>
      </c>
      <c r="K293" s="12" t="n">
        <v>2015</v>
      </c>
      <c r="L293" s="3" t="n">
        <f aca="false">SUM(I293:I320)</f>
        <v>4354716</v>
      </c>
    </row>
    <row r="294" customFormat="false" ht="15" hidden="false" customHeight="false" outlineLevel="0" collapsed="false">
      <c r="A294" s="5" t="n">
        <v>91</v>
      </c>
      <c r="B294" s="0" t="s">
        <v>1750</v>
      </c>
      <c r="C294" s="22" t="n">
        <v>7</v>
      </c>
      <c r="D294" s="0" t="s">
        <v>2164</v>
      </c>
      <c r="E294" s="0" t="s">
        <v>1979</v>
      </c>
      <c r="F294" s="3" t="n">
        <v>598686</v>
      </c>
      <c r="G294" s="0" t="n">
        <v>34</v>
      </c>
      <c r="H294" s="0" t="n">
        <v>7186</v>
      </c>
      <c r="I294" s="12" t="n">
        <f aca="false">G294*H294</f>
        <v>244324</v>
      </c>
      <c r="J294" s="14" t="n">
        <f aca="false">(I294/$J$143*10000)+7000</f>
        <v>9443.24</v>
      </c>
      <c r="K294" s="12" t="n">
        <v>2015</v>
      </c>
    </row>
    <row r="295" customFormat="false" ht="15" hidden="false" customHeight="false" outlineLevel="0" collapsed="false">
      <c r="A295" s="5" t="n">
        <v>91</v>
      </c>
      <c r="B295" s="0" t="s">
        <v>1750</v>
      </c>
      <c r="C295" s="22" t="n">
        <v>8</v>
      </c>
      <c r="D295" s="0" t="s">
        <v>2165</v>
      </c>
      <c r="E295" s="0" t="s">
        <v>1979</v>
      </c>
      <c r="F295" s="3" t="n">
        <v>575944</v>
      </c>
      <c r="G295" s="0" t="n">
        <v>33</v>
      </c>
      <c r="H295" s="0" t="n">
        <v>7186</v>
      </c>
      <c r="I295" s="12" t="n">
        <f aca="false">G295*H295</f>
        <v>237138</v>
      </c>
      <c r="J295" s="14" t="n">
        <f aca="false">(I295/$J$143*10000)+7000</f>
        <v>9371.38</v>
      </c>
      <c r="K295" s="12" t="n">
        <v>2015</v>
      </c>
    </row>
    <row r="296" customFormat="false" ht="15" hidden="false" customHeight="false" outlineLevel="0" collapsed="false">
      <c r="A296" s="5" t="n">
        <v>91</v>
      </c>
      <c r="B296" s="0" t="s">
        <v>1750</v>
      </c>
      <c r="C296" s="22" t="n">
        <v>9</v>
      </c>
      <c r="D296" s="0" t="s">
        <v>2166</v>
      </c>
      <c r="E296" s="0" t="s">
        <v>1979</v>
      </c>
      <c r="F296" s="3" t="n">
        <v>569884</v>
      </c>
      <c r="G296" s="0" t="n">
        <v>33</v>
      </c>
      <c r="H296" s="0" t="n">
        <v>7186</v>
      </c>
      <c r="I296" s="12" t="n">
        <f aca="false">G296*H296</f>
        <v>237138</v>
      </c>
      <c r="J296" s="14" t="n">
        <f aca="false">(I296/$J$143*10000)+7000</f>
        <v>9371.38</v>
      </c>
      <c r="K296" s="12" t="n">
        <v>2015</v>
      </c>
    </row>
    <row r="297" customFormat="false" ht="15" hidden="false" customHeight="false" outlineLevel="0" collapsed="false">
      <c r="A297" s="5" t="n">
        <v>91</v>
      </c>
      <c r="B297" s="0" t="s">
        <v>1750</v>
      </c>
      <c r="C297" s="22" t="n">
        <v>15</v>
      </c>
      <c r="D297" s="0" t="s">
        <v>2167</v>
      </c>
      <c r="E297" s="0" t="s">
        <v>1979</v>
      </c>
      <c r="F297" s="3" t="n">
        <v>486855</v>
      </c>
      <c r="G297" s="0" t="n">
        <v>30</v>
      </c>
      <c r="H297" s="0" t="n">
        <v>7186</v>
      </c>
      <c r="I297" s="12" t="n">
        <f aca="false">G297*H297</f>
        <v>215580</v>
      </c>
      <c r="J297" s="14" t="n">
        <f aca="false">(I297/$J$143*10000)+7000</f>
        <v>9155.8</v>
      </c>
      <c r="K297" s="12" t="n">
        <v>2015</v>
      </c>
    </row>
    <row r="298" customFormat="false" ht="15" hidden="false" customHeight="false" outlineLevel="0" collapsed="false">
      <c r="A298" s="5" t="n">
        <v>91</v>
      </c>
      <c r="B298" s="0" t="s">
        <v>1750</v>
      </c>
      <c r="C298" s="22" t="n">
        <v>16</v>
      </c>
      <c r="D298" s="0" t="s">
        <v>2168</v>
      </c>
      <c r="E298" s="0" t="s">
        <v>1979</v>
      </c>
      <c r="F298" s="3" t="n">
        <v>361734</v>
      </c>
      <c r="G298" s="0" t="n">
        <v>26</v>
      </c>
      <c r="H298" s="0" t="n">
        <v>7186</v>
      </c>
      <c r="I298" s="12" t="n">
        <f aca="false">G298*H298</f>
        <v>186836</v>
      </c>
      <c r="J298" s="14" t="n">
        <f aca="false">(I298/$J$143*10000)+7000</f>
        <v>8868.36</v>
      </c>
      <c r="K298" s="12" t="n">
        <v>2015</v>
      </c>
    </row>
    <row r="299" customFormat="false" ht="15" hidden="false" customHeight="false" outlineLevel="0" collapsed="false">
      <c r="A299" s="5" t="n">
        <v>91</v>
      </c>
      <c r="B299" s="0" t="s">
        <v>1750</v>
      </c>
      <c r="C299" s="22" t="n">
        <v>17</v>
      </c>
      <c r="D299" s="0" t="s">
        <v>2169</v>
      </c>
      <c r="E299" s="0" t="s">
        <v>1979</v>
      </c>
      <c r="F299" s="3" t="n">
        <v>343488</v>
      </c>
      <c r="G299" s="0" t="n">
        <v>25</v>
      </c>
      <c r="H299" s="0" t="n">
        <v>7186</v>
      </c>
      <c r="I299" s="12" t="n">
        <f aca="false">G299*H299</f>
        <v>179650</v>
      </c>
      <c r="J299" s="14" t="n">
        <f aca="false">(I299/$J$143*10000)+7000</f>
        <v>8796.5</v>
      </c>
      <c r="K299" s="12" t="n">
        <v>2015</v>
      </c>
    </row>
    <row r="300" customFormat="false" ht="15" hidden="false" customHeight="false" outlineLevel="0" collapsed="false">
      <c r="A300" s="5" t="n">
        <v>91</v>
      </c>
      <c r="B300" s="0" t="s">
        <v>1750</v>
      </c>
      <c r="C300" s="22" t="n">
        <v>18</v>
      </c>
      <c r="D300" s="0" t="s">
        <v>2170</v>
      </c>
      <c r="E300" s="0" t="s">
        <v>1979</v>
      </c>
      <c r="F300" s="3" t="n">
        <v>328864</v>
      </c>
      <c r="G300" s="0" t="n">
        <v>25</v>
      </c>
      <c r="H300" s="0" t="n">
        <v>7186</v>
      </c>
      <c r="I300" s="12" t="n">
        <f aca="false">G300*H300</f>
        <v>179650</v>
      </c>
      <c r="J300" s="14" t="n">
        <f aca="false">(I300/$J$143*10000)+7000</f>
        <v>8796.5</v>
      </c>
      <c r="K300" s="12" t="n">
        <v>2015</v>
      </c>
    </row>
    <row r="301" customFormat="false" ht="15" hidden="false" customHeight="false" outlineLevel="0" collapsed="false">
      <c r="A301" s="5" t="n">
        <v>91</v>
      </c>
      <c r="B301" s="0" t="s">
        <v>1750</v>
      </c>
      <c r="C301" s="22" t="n">
        <v>19</v>
      </c>
      <c r="D301" s="0" t="s">
        <v>2171</v>
      </c>
      <c r="E301" s="0" t="s">
        <v>1979</v>
      </c>
      <c r="F301" s="3" t="n">
        <v>311287</v>
      </c>
      <c r="G301" s="0" t="n">
        <v>24</v>
      </c>
      <c r="H301" s="0" t="n">
        <v>7186</v>
      </c>
      <c r="I301" s="12" t="n">
        <f aca="false">G301*H301</f>
        <v>172464</v>
      </c>
      <c r="J301" s="14" t="n">
        <f aca="false">(I301/$J$143*10000)+7000</f>
        <v>8724.64</v>
      </c>
      <c r="K301" s="12" t="n">
        <v>2015</v>
      </c>
    </row>
    <row r="302" customFormat="false" ht="15" hidden="false" customHeight="false" outlineLevel="0" collapsed="false">
      <c r="A302" s="5" t="n">
        <v>91</v>
      </c>
      <c r="B302" s="0" t="s">
        <v>1750</v>
      </c>
      <c r="C302" s="22" t="n">
        <v>20</v>
      </c>
      <c r="D302" s="0" t="s">
        <v>2172</v>
      </c>
      <c r="E302" s="0" t="s">
        <v>1979</v>
      </c>
      <c r="F302" s="3" t="n">
        <v>299708</v>
      </c>
      <c r="G302" s="0" t="n">
        <v>23</v>
      </c>
      <c r="H302" s="0" t="n">
        <v>7186</v>
      </c>
      <c r="I302" s="12" t="n">
        <f aca="false">G302*H302</f>
        <v>165278</v>
      </c>
      <c r="J302" s="14" t="n">
        <f aca="false">(I302/$J$143*10000)+7000</f>
        <v>8652.78</v>
      </c>
      <c r="K302" s="12" t="n">
        <v>2015</v>
      </c>
    </row>
    <row r="303" customFormat="false" ht="15" hidden="false" customHeight="false" outlineLevel="0" collapsed="false">
      <c r="A303" s="5" t="n">
        <v>91</v>
      </c>
      <c r="B303" s="0" t="s">
        <v>1750</v>
      </c>
      <c r="C303" s="22" t="n">
        <v>25</v>
      </c>
      <c r="D303" s="0" t="s">
        <v>2173</v>
      </c>
      <c r="E303" s="0" t="s">
        <v>1979</v>
      </c>
      <c r="F303" s="3" t="n">
        <v>257850</v>
      </c>
      <c r="G303" s="0" t="n">
        <v>22</v>
      </c>
      <c r="H303" s="0" t="n">
        <v>7186</v>
      </c>
      <c r="I303" s="12" t="n">
        <f aca="false">G303*H303</f>
        <v>158092</v>
      </c>
      <c r="J303" s="14" t="n">
        <f aca="false">(I303/$J$143*10000)+7000</f>
        <v>8580.92</v>
      </c>
      <c r="K303" s="12" t="n">
        <v>2015</v>
      </c>
    </row>
    <row r="304" customFormat="false" ht="15" hidden="false" customHeight="false" outlineLevel="0" collapsed="false">
      <c r="A304" s="5" t="n">
        <v>91</v>
      </c>
      <c r="B304" s="0" t="s">
        <v>1750</v>
      </c>
      <c r="C304" s="22" t="n">
        <v>26</v>
      </c>
      <c r="D304" s="0" t="s">
        <v>2174</v>
      </c>
      <c r="E304" s="0" t="s">
        <v>1979</v>
      </c>
      <c r="F304" s="3" t="n">
        <v>255430</v>
      </c>
      <c r="G304" s="0" t="n">
        <v>22</v>
      </c>
      <c r="H304" s="0" t="n">
        <v>7186</v>
      </c>
      <c r="I304" s="12" t="n">
        <f aca="false">G304*H304</f>
        <v>158092</v>
      </c>
      <c r="J304" s="14" t="n">
        <f aca="false">(I304/$J$143*10000)+7000</f>
        <v>8580.92</v>
      </c>
      <c r="K304" s="12" t="n">
        <v>2015</v>
      </c>
    </row>
    <row r="305" customFormat="false" ht="15" hidden="false" customHeight="false" outlineLevel="0" collapsed="false">
      <c r="A305" s="5" t="n">
        <v>91</v>
      </c>
      <c r="B305" s="0" t="s">
        <v>1750</v>
      </c>
      <c r="C305" s="22" t="n">
        <v>29</v>
      </c>
      <c r="D305" s="0" t="s">
        <v>2175</v>
      </c>
      <c r="E305" s="0" t="s">
        <v>1979</v>
      </c>
      <c r="F305" s="3" t="n">
        <v>241683</v>
      </c>
      <c r="G305" s="0" t="n">
        <v>21</v>
      </c>
      <c r="H305" s="0" t="n">
        <v>7186</v>
      </c>
      <c r="I305" s="12" t="n">
        <f aca="false">G305*H305</f>
        <v>150906</v>
      </c>
      <c r="J305" s="14" t="n">
        <f aca="false">(I305/$J$143*10000)+7000</f>
        <v>8509.06</v>
      </c>
      <c r="K305" s="12" t="n">
        <v>2015</v>
      </c>
    </row>
    <row r="306" customFormat="false" ht="15" hidden="false" customHeight="false" outlineLevel="0" collapsed="false">
      <c r="A306" s="5" t="n">
        <v>91</v>
      </c>
      <c r="B306" s="0" t="s">
        <v>1750</v>
      </c>
      <c r="C306" s="22" t="n">
        <v>33</v>
      </c>
      <c r="D306" s="0" t="s">
        <v>2176</v>
      </c>
      <c r="E306" s="0" t="s">
        <v>1979</v>
      </c>
      <c r="F306" s="3" t="n">
        <v>222058</v>
      </c>
      <c r="G306" s="0" t="n">
        <v>20</v>
      </c>
      <c r="H306" s="0" t="n">
        <v>7186</v>
      </c>
      <c r="I306" s="12" t="n">
        <f aca="false">G306*H306</f>
        <v>143720</v>
      </c>
      <c r="J306" s="14" t="n">
        <f aca="false">(I306/$J$143*10000)+7000</f>
        <v>8437.2</v>
      </c>
      <c r="K306" s="12" t="n">
        <v>2015</v>
      </c>
    </row>
    <row r="307" customFormat="false" ht="15" hidden="false" customHeight="false" outlineLevel="0" collapsed="false">
      <c r="A307" s="5" t="n">
        <v>91</v>
      </c>
      <c r="B307" s="0" t="s">
        <v>1750</v>
      </c>
      <c r="C307" s="22" t="n">
        <v>36</v>
      </c>
      <c r="D307" s="0" t="s">
        <v>2177</v>
      </c>
      <c r="E307" s="0" t="s">
        <v>1979</v>
      </c>
      <c r="F307" s="3" t="n">
        <v>209097</v>
      </c>
      <c r="G307" s="0" t="n">
        <v>19</v>
      </c>
      <c r="H307" s="0" t="n">
        <v>7186</v>
      </c>
      <c r="I307" s="12" t="n">
        <f aca="false">G307*H307</f>
        <v>136534</v>
      </c>
      <c r="J307" s="14" t="n">
        <f aca="false">(I307/$J$143*10000)+7000</f>
        <v>8365.34</v>
      </c>
      <c r="K307" s="12" t="n">
        <v>2015</v>
      </c>
    </row>
    <row r="308" customFormat="false" ht="15" hidden="false" customHeight="false" outlineLevel="0" collapsed="false">
      <c r="A308" s="5" t="n">
        <v>91</v>
      </c>
      <c r="B308" s="0" t="s">
        <v>1750</v>
      </c>
      <c r="C308" s="22" t="n">
        <v>41</v>
      </c>
      <c r="D308" s="0" t="s">
        <v>2178</v>
      </c>
      <c r="E308" s="0" t="s">
        <v>1979</v>
      </c>
      <c r="F308" s="3" t="n">
        <v>185996</v>
      </c>
      <c r="G308" s="0" t="n">
        <v>18</v>
      </c>
      <c r="H308" s="0" t="n">
        <v>7186</v>
      </c>
      <c r="I308" s="12" t="n">
        <f aca="false">G308*H308</f>
        <v>129348</v>
      </c>
      <c r="J308" s="14" t="n">
        <f aca="false">(I308/$J$143*10000)+7000</f>
        <v>8293.48</v>
      </c>
      <c r="K308" s="12" t="n">
        <v>2015</v>
      </c>
    </row>
    <row r="309" customFormat="false" ht="15" hidden="false" customHeight="false" outlineLevel="0" collapsed="false">
      <c r="A309" s="5" t="n">
        <v>91</v>
      </c>
      <c r="B309" s="0" t="s">
        <v>1750</v>
      </c>
      <c r="C309" s="22" t="n">
        <v>43</v>
      </c>
      <c r="D309" s="0" t="s">
        <v>2179</v>
      </c>
      <c r="E309" s="0" t="s">
        <v>1979</v>
      </c>
      <c r="F309" s="3" t="n">
        <v>176048</v>
      </c>
      <c r="G309" s="0" t="n">
        <v>18</v>
      </c>
      <c r="H309" s="0" t="n">
        <v>7186</v>
      </c>
      <c r="I309" s="12" t="n">
        <f aca="false">G309*H309</f>
        <v>129348</v>
      </c>
      <c r="J309" s="14" t="n">
        <f aca="false">(I309/$J$143*10000)+7000</f>
        <v>8293.48</v>
      </c>
      <c r="K309" s="12" t="n">
        <v>2015</v>
      </c>
    </row>
    <row r="310" customFormat="false" ht="15" hidden="false" customHeight="false" outlineLevel="0" collapsed="false">
      <c r="A310" s="5" t="n">
        <v>91</v>
      </c>
      <c r="B310" s="0" t="s">
        <v>1750</v>
      </c>
      <c r="C310" s="22" t="n">
        <v>44</v>
      </c>
      <c r="D310" s="0" t="s">
        <v>2180</v>
      </c>
      <c r="E310" s="0" t="s">
        <v>1979</v>
      </c>
      <c r="F310" s="3" t="n">
        <v>166640</v>
      </c>
      <c r="G310" s="0" t="n">
        <v>17</v>
      </c>
      <c r="H310" s="0" t="n">
        <v>7186</v>
      </c>
      <c r="I310" s="12" t="n">
        <f aca="false">G310*H310</f>
        <v>122162</v>
      </c>
      <c r="J310" s="14" t="n">
        <f aca="false">(I310/$J$143*10000)+7000</f>
        <v>8221.62</v>
      </c>
      <c r="K310" s="12" t="n">
        <v>2015</v>
      </c>
    </row>
    <row r="311" customFormat="false" ht="15" hidden="false" customHeight="false" outlineLevel="0" collapsed="false">
      <c r="A311" s="5" t="n">
        <v>91</v>
      </c>
      <c r="B311" s="0" t="s">
        <v>1750</v>
      </c>
      <c r="C311" s="22" t="n">
        <v>47</v>
      </c>
      <c r="D311" s="0" t="s">
        <v>2181</v>
      </c>
      <c r="E311" s="0" t="s">
        <v>1979</v>
      </c>
      <c r="F311" s="3" t="n">
        <v>160819</v>
      </c>
      <c r="G311" s="0" t="n">
        <v>17</v>
      </c>
      <c r="H311" s="0" t="n">
        <v>7186</v>
      </c>
      <c r="I311" s="12" t="n">
        <f aca="false">G311*H311</f>
        <v>122162</v>
      </c>
      <c r="J311" s="14" t="n">
        <f aca="false">(I311/$J$143*10000)+7000</f>
        <v>8221.62</v>
      </c>
      <c r="K311" s="12" t="n">
        <v>2015</v>
      </c>
    </row>
    <row r="312" customFormat="false" ht="15" hidden="false" customHeight="false" outlineLevel="0" collapsed="false">
      <c r="A312" s="5" t="n">
        <v>91</v>
      </c>
      <c r="B312" s="0" t="s">
        <v>1750</v>
      </c>
      <c r="C312" s="22" t="n">
        <v>50</v>
      </c>
      <c r="D312" s="0" t="s">
        <v>2182</v>
      </c>
      <c r="E312" s="0" t="s">
        <v>1979</v>
      </c>
      <c r="F312" s="3" t="n">
        <v>155768</v>
      </c>
      <c r="G312" s="0" t="n">
        <v>17</v>
      </c>
      <c r="H312" s="0" t="n">
        <v>7186</v>
      </c>
      <c r="I312" s="12" t="n">
        <f aca="false">G312*H312</f>
        <v>122162</v>
      </c>
      <c r="J312" s="14" t="n">
        <f aca="false">(I312/$J$143*10000)+7000</f>
        <v>8221.62</v>
      </c>
      <c r="K312" s="12" t="n">
        <v>2015</v>
      </c>
    </row>
    <row r="313" customFormat="false" ht="15" hidden="false" customHeight="false" outlineLevel="0" collapsed="false">
      <c r="A313" s="5" t="n">
        <v>91</v>
      </c>
      <c r="B313" s="0" t="s">
        <v>1750</v>
      </c>
      <c r="C313" s="22" t="n">
        <v>51</v>
      </c>
      <c r="D313" s="0" t="s">
        <v>2183</v>
      </c>
      <c r="E313" s="0" t="s">
        <v>1979</v>
      </c>
      <c r="F313" s="3" t="n">
        <v>154417</v>
      </c>
      <c r="G313" s="0" t="n">
        <v>17</v>
      </c>
      <c r="H313" s="0" t="n">
        <v>7186</v>
      </c>
      <c r="I313" s="12" t="n">
        <f aca="false">G313*H313</f>
        <v>122162</v>
      </c>
      <c r="J313" s="14" t="n">
        <f aca="false">(I313/$J$143*10000)+7000</f>
        <v>8221.62</v>
      </c>
      <c r="K313" s="12" t="n">
        <v>2015</v>
      </c>
    </row>
    <row r="314" customFormat="false" ht="15" hidden="false" customHeight="false" outlineLevel="0" collapsed="false">
      <c r="A314" s="5" t="n">
        <v>91</v>
      </c>
      <c r="B314" s="0" t="s">
        <v>1750</v>
      </c>
      <c r="C314" s="22" t="n">
        <v>52</v>
      </c>
      <c r="D314" s="0" t="s">
        <v>2184</v>
      </c>
      <c r="E314" s="0" t="s">
        <v>1979</v>
      </c>
      <c r="F314" s="3" t="n">
        <v>152252</v>
      </c>
      <c r="G314" s="0" t="n">
        <v>16</v>
      </c>
      <c r="H314" s="0" t="n">
        <v>7186</v>
      </c>
      <c r="I314" s="12" t="n">
        <f aca="false">G314*H314</f>
        <v>114976</v>
      </c>
      <c r="J314" s="14" t="n">
        <f aca="false">(I314/$J$143*10000)+7000</f>
        <v>8149.76</v>
      </c>
      <c r="K314" s="12" t="n">
        <v>2015</v>
      </c>
    </row>
    <row r="315" customFormat="false" ht="15" hidden="false" customHeight="false" outlineLevel="0" collapsed="false">
      <c r="A315" s="5" t="n">
        <v>91</v>
      </c>
      <c r="B315" s="0" t="s">
        <v>1750</v>
      </c>
      <c r="C315" s="22" t="n">
        <v>55</v>
      </c>
      <c r="D315" s="0" t="s">
        <v>2185</v>
      </c>
      <c r="E315" s="0" t="s">
        <v>1979</v>
      </c>
      <c r="F315" s="3" t="n">
        <v>143659</v>
      </c>
      <c r="G315" s="0" t="n">
        <v>16</v>
      </c>
      <c r="H315" s="0" t="n">
        <v>7186</v>
      </c>
      <c r="I315" s="12" t="n">
        <f aca="false">G315*H315</f>
        <v>114976</v>
      </c>
      <c r="J315" s="14" t="n">
        <f aca="false">(I315/$J$143*10000)+7000</f>
        <v>8149.76</v>
      </c>
      <c r="K315" s="12" t="n">
        <v>2015</v>
      </c>
    </row>
    <row r="316" customFormat="false" ht="15" hidden="false" customHeight="false" outlineLevel="0" collapsed="false">
      <c r="A316" s="5" t="n">
        <v>91</v>
      </c>
      <c r="B316" s="0" t="s">
        <v>1750</v>
      </c>
      <c r="C316" s="22" t="n">
        <v>66</v>
      </c>
      <c r="D316" s="0" t="s">
        <v>2186</v>
      </c>
      <c r="E316" s="0" t="s">
        <v>1979</v>
      </c>
      <c r="F316" s="3" t="n">
        <v>116055</v>
      </c>
      <c r="G316" s="0" t="n">
        <v>14</v>
      </c>
      <c r="H316" s="0" t="n">
        <v>7186</v>
      </c>
      <c r="I316" s="12" t="n">
        <f aca="false">G316*H316</f>
        <v>100604</v>
      </c>
      <c r="J316" s="14" t="n">
        <f aca="false">(I316/$J$143*10000)+7000</f>
        <v>8006.04</v>
      </c>
      <c r="K316" s="12" t="n">
        <v>2015</v>
      </c>
    </row>
    <row r="317" customFormat="false" ht="15" hidden="false" customHeight="false" outlineLevel="0" collapsed="false">
      <c r="A317" s="5" t="n">
        <v>91</v>
      </c>
      <c r="B317" s="0" t="s">
        <v>1750</v>
      </c>
      <c r="C317" s="22" t="n">
        <v>67</v>
      </c>
      <c r="D317" s="0" t="s">
        <v>2187</v>
      </c>
      <c r="E317" s="0" t="s">
        <v>1979</v>
      </c>
      <c r="F317" s="3" t="n">
        <v>115320</v>
      </c>
      <c r="G317" s="0" t="n">
        <v>14</v>
      </c>
      <c r="H317" s="0" t="n">
        <v>7186</v>
      </c>
      <c r="I317" s="12" t="n">
        <f aca="false">G317*H317</f>
        <v>100604</v>
      </c>
      <c r="J317" s="14" t="n">
        <f aca="false">(I317/$J$143*10000)+7000</f>
        <v>8006.04</v>
      </c>
      <c r="K317" s="12" t="n">
        <v>2015</v>
      </c>
    </row>
    <row r="318" customFormat="false" ht="15" hidden="false" customHeight="false" outlineLevel="0" collapsed="false">
      <c r="A318" s="5" t="n">
        <v>91</v>
      </c>
      <c r="B318" s="0" t="s">
        <v>1750</v>
      </c>
      <c r="C318" s="22" t="n">
        <v>70</v>
      </c>
      <c r="D318" s="0" t="s">
        <v>2188</v>
      </c>
      <c r="E318" s="0" t="s">
        <v>1979</v>
      </c>
      <c r="F318" s="3" t="n">
        <v>109425</v>
      </c>
      <c r="G318" s="0" t="n">
        <v>14</v>
      </c>
      <c r="H318" s="0" t="n">
        <v>7186</v>
      </c>
      <c r="I318" s="12" t="n">
        <f aca="false">G318*H318</f>
        <v>100604</v>
      </c>
      <c r="J318" s="14" t="n">
        <f aca="false">(I318/$J$143*10000)+7000</f>
        <v>8006.04</v>
      </c>
      <c r="K318" s="12" t="n">
        <v>2015</v>
      </c>
    </row>
    <row r="319" customFormat="false" ht="15" hidden="false" customHeight="false" outlineLevel="0" collapsed="false">
      <c r="A319" s="5" t="n">
        <v>91</v>
      </c>
      <c r="B319" s="0" t="s">
        <v>1750</v>
      </c>
      <c r="C319" s="22" t="n">
        <v>71</v>
      </c>
      <c r="D319" s="0" t="s">
        <v>2189</v>
      </c>
      <c r="E319" s="0" t="s">
        <v>1979</v>
      </c>
      <c r="F319" s="3" t="n">
        <v>108955</v>
      </c>
      <c r="G319" s="0" t="n">
        <v>14</v>
      </c>
      <c r="H319" s="0" t="n">
        <v>7186</v>
      </c>
      <c r="I319" s="12" t="n">
        <f aca="false">G319*H319</f>
        <v>100604</v>
      </c>
      <c r="J319" s="14" t="n">
        <f aca="false">(I319/$J$143*10000)+7000</f>
        <v>8006.04</v>
      </c>
      <c r="K319" s="12" t="n">
        <v>2015</v>
      </c>
    </row>
    <row r="320" customFormat="false" ht="15" hidden="false" customHeight="false" outlineLevel="0" collapsed="false">
      <c r="A320" s="5" t="n">
        <v>91</v>
      </c>
      <c r="B320" s="0" t="s">
        <v>1750</v>
      </c>
      <c r="C320" s="22" t="n">
        <v>76</v>
      </c>
      <c r="D320" s="0" t="s">
        <v>2190</v>
      </c>
      <c r="E320" s="0" t="s">
        <v>1979</v>
      </c>
      <c r="F320" s="3" t="n">
        <v>103108</v>
      </c>
      <c r="G320" s="0" t="n">
        <v>13</v>
      </c>
      <c r="H320" s="0" t="n">
        <v>7186</v>
      </c>
      <c r="I320" s="12" t="n">
        <f aca="false">G320*H320</f>
        <v>93418</v>
      </c>
      <c r="J320" s="14" t="n">
        <f aca="false">(I320/$J$143*10000)+7000</f>
        <v>7934.18</v>
      </c>
      <c r="K320" s="12" t="n">
        <v>2015</v>
      </c>
    </row>
    <row r="321" customFormat="false" ht="15" hidden="false" customHeight="false" outlineLevel="0" collapsed="false">
      <c r="A321" s="5" t="n">
        <v>92</v>
      </c>
      <c r="B321" s="0" t="s">
        <v>1750</v>
      </c>
      <c r="C321" s="22" t="n">
        <v>5</v>
      </c>
      <c r="D321" s="0" t="s">
        <v>2191</v>
      </c>
      <c r="E321" s="0" t="s">
        <v>1981</v>
      </c>
      <c r="F321" s="3" t="n">
        <v>701350</v>
      </c>
      <c r="G321" s="0" t="n">
        <v>36</v>
      </c>
      <c r="H321" s="0" t="n">
        <v>7186</v>
      </c>
      <c r="I321" s="12" t="n">
        <f aca="false">G321*H321</f>
        <v>258696</v>
      </c>
      <c r="J321" s="14" t="n">
        <f aca="false">(I321/$J$143*10000)+7000</f>
        <v>9586.96</v>
      </c>
      <c r="K321" s="12" t="n">
        <v>2015</v>
      </c>
      <c r="L321" s="3" t="n">
        <f aca="false">SUM(I321:I330)</f>
        <v>1358154</v>
      </c>
    </row>
    <row r="322" customFormat="false" ht="15" hidden="false" customHeight="false" outlineLevel="0" collapsed="false">
      <c r="A322" s="5" t="n">
        <v>92</v>
      </c>
      <c r="B322" s="0" t="s">
        <v>1750</v>
      </c>
      <c r="C322" s="22" t="n">
        <v>24</v>
      </c>
      <c r="D322" s="0" t="s">
        <v>2192</v>
      </c>
      <c r="E322" s="0" t="s">
        <v>1981</v>
      </c>
      <c r="F322" s="3" t="n">
        <v>273871</v>
      </c>
      <c r="G322" s="0" t="n">
        <v>22</v>
      </c>
      <c r="H322" s="0" t="n">
        <v>7186</v>
      </c>
      <c r="I322" s="12" t="n">
        <f aca="false">G322*H322</f>
        <v>158092</v>
      </c>
      <c r="J322" s="14" t="n">
        <f aca="false">(I322/$J$143*10000)+7000</f>
        <v>8580.92</v>
      </c>
      <c r="K322" s="12" t="n">
        <v>2015</v>
      </c>
    </row>
    <row r="323" customFormat="false" ht="15" hidden="false" customHeight="false" outlineLevel="0" collapsed="false">
      <c r="A323" s="5" t="n">
        <v>92</v>
      </c>
      <c r="B323" s="0" t="s">
        <v>1750</v>
      </c>
      <c r="C323" s="22" t="n">
        <v>38</v>
      </c>
      <c r="D323" s="0" t="s">
        <v>2193</v>
      </c>
      <c r="E323" s="0" t="s">
        <v>1983</v>
      </c>
      <c r="F323" s="3" t="n">
        <v>204268</v>
      </c>
      <c r="G323" s="0" t="n">
        <v>19</v>
      </c>
      <c r="H323" s="0" t="n">
        <v>7186</v>
      </c>
      <c r="I323" s="12" t="n">
        <f aca="false">G323*H323</f>
        <v>136534</v>
      </c>
      <c r="J323" s="14" t="n">
        <f aca="false">(I323/$J$143*10000)+7000</f>
        <v>8365.34</v>
      </c>
      <c r="K323" s="12" t="n">
        <v>2015</v>
      </c>
    </row>
    <row r="324" customFormat="false" ht="15" hidden="false" customHeight="false" outlineLevel="0" collapsed="false">
      <c r="A324" s="5" t="n">
        <v>92</v>
      </c>
      <c r="B324" s="0" t="s">
        <v>1750</v>
      </c>
      <c r="C324" s="22" t="n">
        <v>40</v>
      </c>
      <c r="D324" s="0" t="s">
        <v>2194</v>
      </c>
      <c r="E324" s="0" t="s">
        <v>1981</v>
      </c>
      <c r="F324" s="3" t="n">
        <v>194087</v>
      </c>
      <c r="G324" s="0" t="n">
        <v>19</v>
      </c>
      <c r="H324" s="0" t="n">
        <v>7186</v>
      </c>
      <c r="I324" s="12" t="n">
        <f aca="false">G324*H324</f>
        <v>136534</v>
      </c>
      <c r="J324" s="14" t="n">
        <f aca="false">(I324/$J$143*10000)+7000</f>
        <v>8365.34</v>
      </c>
      <c r="K324" s="12" t="n">
        <v>2015</v>
      </c>
    </row>
    <row r="325" customFormat="false" ht="15" hidden="false" customHeight="false" outlineLevel="0" collapsed="false">
      <c r="A325" s="5" t="n">
        <v>92</v>
      </c>
      <c r="B325" s="0" t="s">
        <v>1750</v>
      </c>
      <c r="C325" s="22" t="n">
        <v>42</v>
      </c>
      <c r="D325" s="0" t="s">
        <v>2195</v>
      </c>
      <c r="E325" s="0" t="s">
        <v>1985</v>
      </c>
      <c r="F325" s="3" t="n">
        <v>177201</v>
      </c>
      <c r="G325" s="0" t="n">
        <v>18</v>
      </c>
      <c r="H325" s="0" t="n">
        <v>7186</v>
      </c>
      <c r="I325" s="12" t="n">
        <f aca="false">G325*H325</f>
        <v>129348</v>
      </c>
      <c r="J325" s="14" t="n">
        <f aca="false">(I325/$J$143*10000)+7000</f>
        <v>8293.48</v>
      </c>
      <c r="K325" s="12" t="n">
        <v>2015</v>
      </c>
    </row>
    <row r="326" customFormat="false" ht="15" hidden="false" customHeight="false" outlineLevel="0" collapsed="false">
      <c r="A326" s="5" t="n">
        <v>92</v>
      </c>
      <c r="B326" s="0" t="s">
        <v>1750</v>
      </c>
      <c r="C326" s="22" t="n">
        <v>45</v>
      </c>
      <c r="D326" s="0" t="s">
        <v>2196</v>
      </c>
      <c r="E326" s="0" t="s">
        <v>1983</v>
      </c>
      <c r="F326" s="3" t="n">
        <v>161518</v>
      </c>
      <c r="G326" s="0" t="n">
        <v>17</v>
      </c>
      <c r="H326" s="0" t="n">
        <v>7186</v>
      </c>
      <c r="I326" s="12" t="n">
        <f aca="false">G326*H326</f>
        <v>122162</v>
      </c>
      <c r="J326" s="14" t="n">
        <f aca="false">(I326/$J$143*10000)+7000</f>
        <v>8221.62</v>
      </c>
      <c r="K326" s="12" t="n">
        <v>2015</v>
      </c>
    </row>
    <row r="327" customFormat="false" ht="15" hidden="false" customHeight="false" outlineLevel="0" collapsed="false">
      <c r="A327" s="5" t="n">
        <v>92</v>
      </c>
      <c r="B327" s="0" t="s">
        <v>1750</v>
      </c>
      <c r="C327" s="22" t="n">
        <v>54</v>
      </c>
      <c r="D327" s="0" t="s">
        <v>2197</v>
      </c>
      <c r="E327" s="0" t="s">
        <v>1981</v>
      </c>
      <c r="F327" s="3" t="n">
        <v>149743</v>
      </c>
      <c r="G327" s="0" t="n">
        <v>16</v>
      </c>
      <c r="H327" s="0" t="n">
        <v>7186</v>
      </c>
      <c r="I327" s="12" t="n">
        <f aca="false">G327*H327</f>
        <v>114976</v>
      </c>
      <c r="J327" s="14" t="n">
        <f aca="false">(I327/$J$143*10000)+7000</f>
        <v>8149.76</v>
      </c>
      <c r="K327" s="12" t="n">
        <v>2015</v>
      </c>
    </row>
    <row r="328" customFormat="false" ht="15" hidden="false" customHeight="false" outlineLevel="0" collapsed="false">
      <c r="A328" s="5" t="n">
        <v>92</v>
      </c>
      <c r="B328" s="0" t="s">
        <v>1750</v>
      </c>
      <c r="C328" s="22" t="n">
        <v>62</v>
      </c>
      <c r="D328" s="0" t="s">
        <v>2198</v>
      </c>
      <c r="E328" s="0" t="s">
        <v>1981</v>
      </c>
      <c r="F328" s="3" t="n">
        <v>119203</v>
      </c>
      <c r="G328" s="0" t="n">
        <v>14</v>
      </c>
      <c r="H328" s="0" t="n">
        <v>7186</v>
      </c>
      <c r="I328" s="12" t="n">
        <f aca="false">G328*H328</f>
        <v>100604</v>
      </c>
      <c r="J328" s="14" t="n">
        <f aca="false">(I328/$J$143*10000)+7000</f>
        <v>8006.04</v>
      </c>
      <c r="K328" s="12" t="n">
        <v>2015</v>
      </c>
    </row>
    <row r="329" customFormat="false" ht="15" hidden="false" customHeight="false" outlineLevel="0" collapsed="false">
      <c r="A329" s="5" t="n">
        <v>92</v>
      </c>
      <c r="B329" s="0" t="s">
        <v>1750</v>
      </c>
      <c r="C329" s="22" t="n">
        <v>69</v>
      </c>
      <c r="D329" s="0" t="s">
        <v>2199</v>
      </c>
      <c r="E329" s="0" t="s">
        <v>1983</v>
      </c>
      <c r="F329" s="3" t="n">
        <v>110643</v>
      </c>
      <c r="G329" s="0" t="n">
        <v>14</v>
      </c>
      <c r="H329" s="0" t="n">
        <v>7186</v>
      </c>
      <c r="I329" s="12" t="n">
        <f aca="false">G329*H329</f>
        <v>100604</v>
      </c>
      <c r="J329" s="14" t="n">
        <f aca="false">(I329/$J$143*10000)+7000</f>
        <v>8006.04</v>
      </c>
      <c r="K329" s="12" t="n">
        <v>2015</v>
      </c>
    </row>
    <row r="330" customFormat="false" ht="15" hidden="false" customHeight="false" outlineLevel="0" collapsed="false">
      <c r="A330" s="5" t="n">
        <v>92</v>
      </c>
      <c r="B330" s="0" t="s">
        <v>1750</v>
      </c>
      <c r="C330" s="22" t="n">
        <v>74</v>
      </c>
      <c r="D330" s="0" t="s">
        <v>2200</v>
      </c>
      <c r="E330" s="0" t="s">
        <v>1983</v>
      </c>
      <c r="F330" s="3" t="n">
        <v>107233</v>
      </c>
      <c r="G330" s="0" t="n">
        <v>14</v>
      </c>
      <c r="H330" s="0" t="n">
        <v>7186</v>
      </c>
      <c r="I330" s="12" t="n">
        <f aca="false">G330*H330</f>
        <v>100604</v>
      </c>
      <c r="J330" s="14" t="n">
        <f aca="false">(I330/$J$143*10000)+7000</f>
        <v>8006.04</v>
      </c>
      <c r="K330" s="12" t="n">
        <v>2015</v>
      </c>
    </row>
    <row r="331" customFormat="false" ht="15" hidden="false" customHeight="false" outlineLevel="0" collapsed="false">
      <c r="A331" s="5" t="n">
        <v>93</v>
      </c>
      <c r="B331" s="0" t="s">
        <v>1750</v>
      </c>
      <c r="C331" s="22" t="n">
        <v>6</v>
      </c>
      <c r="D331" s="0" t="s">
        <v>2201</v>
      </c>
      <c r="E331" s="0" t="s">
        <v>1987</v>
      </c>
      <c r="F331" s="3" t="n">
        <v>604297</v>
      </c>
      <c r="G331" s="0" t="n">
        <v>34</v>
      </c>
      <c r="H331" s="0" t="n">
        <v>7186</v>
      </c>
      <c r="I331" s="12" t="n">
        <f aca="false">G331*H331</f>
        <v>244324</v>
      </c>
      <c r="J331" s="14" t="n">
        <f aca="false">(I331/$J$143*10000)+7000</f>
        <v>9443.24</v>
      </c>
      <c r="K331" s="12" t="n">
        <v>2015</v>
      </c>
      <c r="L331" s="3" t="n">
        <f aca="false">SUM(I331:I339)</f>
        <v>1235992</v>
      </c>
    </row>
    <row r="332" customFormat="false" ht="15" hidden="false" customHeight="false" outlineLevel="0" collapsed="false">
      <c r="A332" s="5" t="n">
        <v>93</v>
      </c>
      <c r="B332" s="0" t="s">
        <v>1750</v>
      </c>
      <c r="C332" s="22" t="n">
        <v>21</v>
      </c>
      <c r="D332" s="0" t="s">
        <v>2202</v>
      </c>
      <c r="E332" s="0" t="s">
        <v>1987</v>
      </c>
      <c r="F332" s="3" t="n">
        <v>299103</v>
      </c>
      <c r="G332" s="0" t="n">
        <v>23</v>
      </c>
      <c r="H332" s="0" t="n">
        <v>7186</v>
      </c>
      <c r="I332" s="12" t="n">
        <f aca="false">G332*H332</f>
        <v>165278</v>
      </c>
      <c r="J332" s="14" t="n">
        <f aca="false">(I332/$J$143*10000)+7000</f>
        <v>8652.78</v>
      </c>
      <c r="K332" s="12" t="n">
        <v>2015</v>
      </c>
    </row>
    <row r="333" customFormat="false" ht="15" hidden="false" customHeight="false" outlineLevel="0" collapsed="false">
      <c r="A333" s="5" t="n">
        <v>93</v>
      </c>
      <c r="B333" s="0" t="s">
        <v>1750</v>
      </c>
      <c r="C333" s="22" t="n">
        <v>22</v>
      </c>
      <c r="D333" s="0" t="s">
        <v>2203</v>
      </c>
      <c r="E333" s="0" t="s">
        <v>1987</v>
      </c>
      <c r="F333" s="3" t="n">
        <v>296690</v>
      </c>
      <c r="G333" s="0" t="n">
        <v>23</v>
      </c>
      <c r="H333" s="0" t="n">
        <v>7186</v>
      </c>
      <c r="I333" s="12" t="n">
        <f aca="false">G333*H333</f>
        <v>165278</v>
      </c>
      <c r="J333" s="14" t="n">
        <f aca="false">(I333/$J$143*10000)+7000</f>
        <v>8652.78</v>
      </c>
      <c r="K333" s="12" t="n">
        <v>2015</v>
      </c>
    </row>
    <row r="334" customFormat="false" ht="15" hidden="false" customHeight="false" outlineLevel="0" collapsed="false">
      <c r="A334" s="5" t="n">
        <v>93</v>
      </c>
      <c r="B334" s="0" t="s">
        <v>1750</v>
      </c>
      <c r="C334" s="22" t="n">
        <v>34</v>
      </c>
      <c r="D334" s="0" t="s">
        <v>2204</v>
      </c>
      <c r="E334" s="0" t="s">
        <v>1987</v>
      </c>
      <c r="F334" s="3" t="n">
        <v>220286</v>
      </c>
      <c r="G334" s="0" t="n">
        <v>20</v>
      </c>
      <c r="H334" s="0" t="n">
        <v>7186</v>
      </c>
      <c r="I334" s="12" t="n">
        <f aca="false">G334*H334</f>
        <v>143720</v>
      </c>
      <c r="J334" s="14" t="n">
        <f aca="false">(I334/$J$143*10000)+7000</f>
        <v>8437.2</v>
      </c>
      <c r="K334" s="12" t="n">
        <v>2015</v>
      </c>
    </row>
    <row r="335" customFormat="false" ht="15" hidden="false" customHeight="false" outlineLevel="0" collapsed="false">
      <c r="A335" s="5" t="n">
        <v>93</v>
      </c>
      <c r="B335" s="0" t="s">
        <v>1750</v>
      </c>
      <c r="C335" s="22" t="n">
        <v>53</v>
      </c>
      <c r="D335" s="0" t="s">
        <v>2205</v>
      </c>
      <c r="E335" s="0" t="s">
        <v>1987</v>
      </c>
      <c r="F335" s="3" t="n">
        <v>152113</v>
      </c>
      <c r="G335" s="0" t="n">
        <v>16</v>
      </c>
      <c r="H335" s="0" t="n">
        <v>7186</v>
      </c>
      <c r="I335" s="12" t="n">
        <f aca="false">G335*H335</f>
        <v>114976</v>
      </c>
      <c r="J335" s="14" t="n">
        <f aca="false">(I335/$J$143*10000)+7000</f>
        <v>8149.76</v>
      </c>
      <c r="K335" s="12" t="n">
        <v>2015</v>
      </c>
    </row>
    <row r="336" customFormat="false" ht="15" hidden="false" customHeight="false" outlineLevel="0" collapsed="false">
      <c r="A336" s="5" t="n">
        <v>93</v>
      </c>
      <c r="B336" s="0" t="s">
        <v>1750</v>
      </c>
      <c r="C336" s="22" t="n">
        <v>61</v>
      </c>
      <c r="D336" s="0" t="s">
        <v>2206</v>
      </c>
      <c r="E336" s="0" t="s">
        <v>1987</v>
      </c>
      <c r="F336" s="3" t="n">
        <v>119218</v>
      </c>
      <c r="G336" s="0" t="n">
        <v>14</v>
      </c>
      <c r="H336" s="0" t="n">
        <v>7186</v>
      </c>
      <c r="I336" s="12" t="n">
        <f aca="false">G336*H336</f>
        <v>100604</v>
      </c>
      <c r="J336" s="14" t="n">
        <f aca="false">(I336/$J$143*10000)+7000</f>
        <v>8006.04</v>
      </c>
      <c r="K336" s="12" t="n">
        <v>2015</v>
      </c>
    </row>
    <row r="337" customFormat="false" ht="15" hidden="false" customHeight="false" outlineLevel="0" collapsed="false">
      <c r="A337" s="5" t="n">
        <v>93</v>
      </c>
      <c r="B337" s="0" t="s">
        <v>1750</v>
      </c>
      <c r="C337" s="22" t="n">
        <v>63</v>
      </c>
      <c r="D337" s="0" t="s">
        <v>2207</v>
      </c>
      <c r="E337" s="0" t="s">
        <v>1987</v>
      </c>
      <c r="F337" s="3" t="n">
        <v>118122</v>
      </c>
      <c r="G337" s="0" t="n">
        <v>14</v>
      </c>
      <c r="H337" s="0" t="n">
        <v>7186</v>
      </c>
      <c r="I337" s="12" t="n">
        <f aca="false">G337*H337</f>
        <v>100604</v>
      </c>
      <c r="J337" s="14" t="n">
        <f aca="false">(I337/$J$143*10000)+7000</f>
        <v>8006.04</v>
      </c>
      <c r="K337" s="12" t="n">
        <v>2015</v>
      </c>
    </row>
    <row r="338" customFormat="false" ht="15" hidden="false" customHeight="false" outlineLevel="0" collapsed="false">
      <c r="A338" s="5" t="n">
        <v>93</v>
      </c>
      <c r="B338" s="0" t="s">
        <v>1750</v>
      </c>
      <c r="C338" s="22" t="n">
        <v>64</v>
      </c>
      <c r="D338" s="0" t="s">
        <v>2208</v>
      </c>
      <c r="E338" s="0" t="s">
        <v>1987</v>
      </c>
      <c r="F338" s="3" t="n">
        <v>117754</v>
      </c>
      <c r="G338" s="0" t="n">
        <v>14</v>
      </c>
      <c r="H338" s="0" t="n">
        <v>7186</v>
      </c>
      <c r="I338" s="12" t="n">
        <f aca="false">G338*H338</f>
        <v>100604</v>
      </c>
      <c r="J338" s="14" t="n">
        <f aca="false">(I338/$J$143*10000)+7000</f>
        <v>8006.04</v>
      </c>
      <c r="K338" s="12" t="n">
        <v>2015</v>
      </c>
    </row>
    <row r="339" customFormat="false" ht="15" hidden="false" customHeight="false" outlineLevel="0" collapsed="false">
      <c r="A339" s="5" t="n">
        <v>93</v>
      </c>
      <c r="B339" s="0" t="s">
        <v>1750</v>
      </c>
      <c r="C339" s="22" t="n">
        <v>68</v>
      </c>
      <c r="D339" s="0" t="s">
        <v>2209</v>
      </c>
      <c r="E339" s="0" t="s">
        <v>1987</v>
      </c>
      <c r="F339" s="3" t="n">
        <v>111357</v>
      </c>
      <c r="G339" s="0" t="n">
        <v>14</v>
      </c>
      <c r="H339" s="0" t="n">
        <v>7186</v>
      </c>
      <c r="I339" s="12" t="n">
        <f aca="false">G339*H339</f>
        <v>100604</v>
      </c>
      <c r="J339" s="14" t="n">
        <f aca="false">(I339/$J$143*10000)+7000</f>
        <v>8006.04</v>
      </c>
      <c r="K339" s="12" t="n">
        <v>2015</v>
      </c>
    </row>
    <row r="340" customFormat="false" ht="15" hidden="false" customHeight="false" outlineLevel="0" collapsed="false">
      <c r="A340" s="5" t="n">
        <v>94</v>
      </c>
      <c r="B340" s="0" t="s">
        <v>1752</v>
      </c>
      <c r="C340" s="22" t="n">
        <v>1</v>
      </c>
      <c r="D340" s="0" t="s">
        <v>2210</v>
      </c>
      <c r="E340" s="0" t="s">
        <v>2210</v>
      </c>
      <c r="F340" s="3" t="n">
        <v>1797337</v>
      </c>
      <c r="G340" s="0" t="n">
        <v>59</v>
      </c>
      <c r="H340" s="0" t="n">
        <v>4077</v>
      </c>
      <c r="I340" s="12" t="n">
        <f aca="false">G340*H340</f>
        <v>240543</v>
      </c>
      <c r="J340" s="14" t="n">
        <f aca="false">(I340/$J$143*10000)+7000</f>
        <v>9405.43</v>
      </c>
      <c r="K340" s="12" t="n">
        <v>2015</v>
      </c>
      <c r="L340" s="3" t="n">
        <f aca="false">SUM(I340:I351)</f>
        <v>965052</v>
      </c>
    </row>
    <row r="341" customFormat="false" ht="15" hidden="false" customHeight="false" outlineLevel="0" collapsed="false">
      <c r="A341" s="5" t="n">
        <v>94</v>
      </c>
      <c r="B341" s="0" t="s">
        <v>1777</v>
      </c>
      <c r="C341" s="22" t="n">
        <v>1</v>
      </c>
      <c r="D341" s="0" t="s">
        <v>2211</v>
      </c>
      <c r="E341" s="0" t="s">
        <v>2212</v>
      </c>
      <c r="F341" s="3" t="n">
        <v>391359</v>
      </c>
      <c r="G341" s="0" t="n">
        <v>27</v>
      </c>
      <c r="H341" s="0" t="n">
        <v>3935</v>
      </c>
      <c r="I341" s="12" t="n">
        <f aca="false">G341*H341</f>
        <v>106245</v>
      </c>
      <c r="J341" s="14" t="n">
        <f aca="false">(I341/$J$143*10000)+7000</f>
        <v>8062.45</v>
      </c>
      <c r="K341" s="12" t="n">
        <v>2014</v>
      </c>
    </row>
    <row r="342" customFormat="false" ht="15" hidden="false" customHeight="false" outlineLevel="0" collapsed="false">
      <c r="A342" s="5" t="n">
        <v>94</v>
      </c>
      <c r="B342" s="0" t="s">
        <v>1752</v>
      </c>
      <c r="C342" s="22" t="n">
        <v>2</v>
      </c>
      <c r="D342" s="0" t="s">
        <v>2213</v>
      </c>
      <c r="E342" s="0" t="s">
        <v>2214</v>
      </c>
      <c r="F342" s="3" t="n">
        <v>274207</v>
      </c>
      <c r="G342" s="0" t="n">
        <v>22</v>
      </c>
      <c r="H342" s="0" t="n">
        <v>4077</v>
      </c>
      <c r="I342" s="12" t="n">
        <f aca="false">G342*H342</f>
        <v>89694</v>
      </c>
      <c r="J342" s="14" t="n">
        <f aca="false">(I342/$J$143*10000)+7000</f>
        <v>7896.94</v>
      </c>
      <c r="K342" s="12" t="n">
        <v>2015</v>
      </c>
    </row>
    <row r="343" customFormat="false" ht="15" hidden="false" customHeight="false" outlineLevel="0" collapsed="false">
      <c r="A343" s="5" t="n">
        <v>94</v>
      </c>
      <c r="B343" s="0" t="s">
        <v>1752</v>
      </c>
      <c r="C343" s="22" t="n">
        <v>3</v>
      </c>
      <c r="D343" s="0" t="s">
        <v>2215</v>
      </c>
      <c r="E343" s="0" t="s">
        <v>2216</v>
      </c>
      <c r="F343" s="3" t="n">
        <v>197427</v>
      </c>
      <c r="G343" s="0" t="n">
        <v>19</v>
      </c>
      <c r="H343" s="0" t="n">
        <v>4077</v>
      </c>
      <c r="I343" s="12" t="n">
        <f aca="false">G343*H343</f>
        <v>77463</v>
      </c>
      <c r="J343" s="14" t="n">
        <f aca="false">(I343/$J$143*10000)+7000</f>
        <v>7774.63</v>
      </c>
      <c r="K343" s="12" t="n">
        <v>2015</v>
      </c>
    </row>
    <row r="344" customFormat="false" ht="15" hidden="false" customHeight="false" outlineLevel="0" collapsed="false">
      <c r="A344" s="5" t="n">
        <v>94</v>
      </c>
      <c r="B344" s="0" t="s">
        <v>1777</v>
      </c>
      <c r="C344" s="22" t="n">
        <v>2</v>
      </c>
      <c r="D344" s="0" t="s">
        <v>2217</v>
      </c>
      <c r="E344" s="0" t="s">
        <v>2218</v>
      </c>
      <c r="F344" s="3" t="n">
        <v>194565</v>
      </c>
      <c r="G344" s="0" t="n">
        <v>19</v>
      </c>
      <c r="H344" s="0" t="n">
        <v>3935</v>
      </c>
      <c r="I344" s="12" t="n">
        <f aca="false">G344*H344</f>
        <v>74765</v>
      </c>
      <c r="J344" s="14" t="n">
        <f aca="false">(I344/$J$143*10000)+7000</f>
        <v>7747.65</v>
      </c>
      <c r="K344" s="12" t="n">
        <v>2014</v>
      </c>
    </row>
    <row r="345" customFormat="false" ht="15" hidden="false" customHeight="false" outlineLevel="0" collapsed="false">
      <c r="A345" s="5" t="n">
        <v>94</v>
      </c>
      <c r="B345" s="0" t="s">
        <v>1777</v>
      </c>
      <c r="C345" s="22" t="n">
        <v>3</v>
      </c>
      <c r="D345" s="0" t="s">
        <v>2219</v>
      </c>
      <c r="E345" s="0" t="s">
        <v>2220</v>
      </c>
      <c r="F345" s="3" t="n">
        <v>168620</v>
      </c>
      <c r="G345" s="0" t="n">
        <v>17</v>
      </c>
      <c r="H345" s="0" t="n">
        <v>3935</v>
      </c>
      <c r="I345" s="12" t="n">
        <f aca="false">G345*H345</f>
        <v>66895</v>
      </c>
      <c r="J345" s="14" t="n">
        <f aca="false">(I345/$J$143*10000)+7000</f>
        <v>7668.95</v>
      </c>
      <c r="K345" s="12" t="n">
        <v>2014</v>
      </c>
    </row>
    <row r="346" customFormat="false" ht="15" hidden="false" customHeight="false" outlineLevel="0" collapsed="false">
      <c r="A346" s="5" t="n">
        <v>94</v>
      </c>
      <c r="B346" s="0" t="s">
        <v>1752</v>
      </c>
      <c r="C346" s="22" t="n">
        <v>4</v>
      </c>
      <c r="D346" s="0" t="s">
        <v>2221</v>
      </c>
      <c r="E346" s="0" t="s">
        <v>2222</v>
      </c>
      <c r="F346" s="3" t="n">
        <v>148420</v>
      </c>
      <c r="G346" s="0" t="n">
        <v>16</v>
      </c>
      <c r="H346" s="0" t="n">
        <v>4077</v>
      </c>
      <c r="I346" s="12" t="n">
        <f aca="false">G346*H346</f>
        <v>65232</v>
      </c>
      <c r="J346" s="14" t="n">
        <f aca="false">(I346/$J$143*10000)+7000</f>
        <v>7652.32</v>
      </c>
      <c r="K346" s="12" t="n">
        <v>2015</v>
      </c>
    </row>
    <row r="347" customFormat="false" ht="15" hidden="false" customHeight="false" outlineLevel="0" collapsed="false">
      <c r="A347" s="5" t="n">
        <v>94</v>
      </c>
      <c r="B347" s="0" t="s">
        <v>1752</v>
      </c>
      <c r="C347" s="22" t="n">
        <v>5</v>
      </c>
      <c r="D347" s="0" t="s">
        <v>2223</v>
      </c>
      <c r="E347" s="0" t="s">
        <v>2224</v>
      </c>
      <c r="F347" s="3" t="n">
        <v>126965</v>
      </c>
      <c r="G347" s="0" t="n">
        <v>15</v>
      </c>
      <c r="H347" s="0" t="n">
        <v>4077</v>
      </c>
      <c r="I347" s="12" t="n">
        <f aca="false">G347*H347</f>
        <v>61155</v>
      </c>
      <c r="J347" s="14" t="n">
        <f aca="false">(I347/$J$143*10000)+7000</f>
        <v>7611.55</v>
      </c>
      <c r="K347" s="12" t="n">
        <v>2015</v>
      </c>
    </row>
    <row r="348" customFormat="false" ht="15" hidden="false" customHeight="false" outlineLevel="0" collapsed="false">
      <c r="A348" s="5" t="n">
        <v>94</v>
      </c>
      <c r="B348" s="0" t="s">
        <v>1777</v>
      </c>
      <c r="C348" s="22" t="n">
        <v>4</v>
      </c>
      <c r="D348" s="0" t="s">
        <v>2225</v>
      </c>
      <c r="E348" s="0" t="s">
        <v>2226</v>
      </c>
      <c r="F348" s="3" t="n">
        <v>133897</v>
      </c>
      <c r="G348" s="0" t="n">
        <v>15</v>
      </c>
      <c r="H348" s="0" t="n">
        <v>3935</v>
      </c>
      <c r="I348" s="12" t="n">
        <f aca="false">G348*H348</f>
        <v>59025</v>
      </c>
      <c r="J348" s="14" t="n">
        <f aca="false">(I348/$J$143*10000)+7000</f>
        <v>7590.25</v>
      </c>
      <c r="K348" s="12" t="n">
        <v>2014</v>
      </c>
    </row>
    <row r="349" customFormat="false" ht="15" hidden="false" customHeight="false" outlineLevel="0" collapsed="false">
      <c r="A349" s="5" t="n">
        <v>94</v>
      </c>
      <c r="B349" s="0" t="s">
        <v>1777</v>
      </c>
      <c r="C349" s="22" t="n">
        <v>5</v>
      </c>
      <c r="D349" s="0" t="s">
        <v>2227</v>
      </c>
      <c r="E349" s="0" t="s">
        <v>1969</v>
      </c>
      <c r="F349" s="3" t="n">
        <v>130015</v>
      </c>
      <c r="G349" s="0" t="n">
        <v>15</v>
      </c>
      <c r="H349" s="0" t="n">
        <v>3935</v>
      </c>
      <c r="I349" s="12" t="n">
        <f aca="false">G349*H349</f>
        <v>59025</v>
      </c>
      <c r="J349" s="14" t="n">
        <f aca="false">(I349/$J$143*10000)+7000</f>
        <v>7590.25</v>
      </c>
      <c r="K349" s="12" t="n">
        <v>2014</v>
      </c>
    </row>
    <row r="350" customFormat="false" ht="15" hidden="false" customHeight="false" outlineLevel="0" collapsed="false">
      <c r="A350" s="5" t="n">
        <v>94</v>
      </c>
      <c r="B350" s="0" t="s">
        <v>1777</v>
      </c>
      <c r="C350" s="22" t="n">
        <v>6</v>
      </c>
      <c r="D350" s="0" t="s">
        <v>2228</v>
      </c>
      <c r="E350" s="0" t="s">
        <v>2212</v>
      </c>
      <c r="F350" s="3" t="n">
        <v>106778</v>
      </c>
      <c r="G350" s="0" t="n">
        <v>14</v>
      </c>
      <c r="H350" s="0" t="n">
        <v>3935</v>
      </c>
      <c r="I350" s="12" t="n">
        <f aca="false">G350*H350</f>
        <v>55090</v>
      </c>
      <c r="J350" s="14" t="n">
        <f aca="false">(I350/$J$143*10000)+7000</f>
        <v>7550.9</v>
      </c>
      <c r="K350" s="12" t="n">
        <v>2014</v>
      </c>
    </row>
    <row r="351" customFormat="false" ht="15" hidden="false" customHeight="false" outlineLevel="0" collapsed="false">
      <c r="A351" s="5" t="n">
        <v>94</v>
      </c>
      <c r="B351" s="0" t="s">
        <v>1770</v>
      </c>
      <c r="C351" s="22" t="n">
        <v>1</v>
      </c>
      <c r="D351" s="0" t="s">
        <v>1769</v>
      </c>
      <c r="F351" s="3" t="n">
        <v>36638</v>
      </c>
      <c r="G351" s="0" t="n">
        <v>8</v>
      </c>
      <c r="H351" s="0" t="n">
        <v>1240</v>
      </c>
      <c r="I351" s="12" t="n">
        <f aca="false">G351*H351</f>
        <v>9920</v>
      </c>
      <c r="J351" s="14" t="n">
        <f aca="false">(I351/$J$143*10000)+7000</f>
        <v>7099.2</v>
      </c>
      <c r="K351" s="20" t="n">
        <v>2011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.42857142857143"/>
    <col collapsed="false" hidden="false" max="2" min="2" style="0" width="6.14795918367347"/>
    <col collapsed="false" hidden="false" max="3" min="3" style="0" width="7.29081632653061"/>
    <col collapsed="false" hidden="false" max="4" min="4" style="0" width="24.2908163265306"/>
    <col collapsed="false" hidden="false" max="5" min="5" style="0" width="6.14795918367347"/>
    <col collapsed="false" hidden="false" max="7" min="6" style="0" width="14.8571428571429"/>
    <col collapsed="false" hidden="false" max="8" min="8" style="0" width="9"/>
    <col collapsed="false" hidden="false" max="9" min="9" style="0" width="10.7091836734694"/>
    <col collapsed="false" hidden="false" max="10" min="10" style="0" width="11.2857142857143"/>
    <col collapsed="false" hidden="false" max="11" min="11" style="0" width="5.13775510204082"/>
    <col collapsed="false" hidden="false" max="12" min="12" style="0" width="10.2857142857143"/>
    <col collapsed="false" hidden="false" max="1025" min="13" style="0" width="10.7091836734694"/>
  </cols>
  <sheetData>
    <row r="1" customFormat="false" ht="18.75" hidden="false" customHeight="false" outlineLevel="0" collapsed="false"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customFormat="false" ht="15" hidden="false" customHeight="false" outlineLevel="0" collapsed="false">
      <c r="D2" s="0" t="s">
        <v>2229</v>
      </c>
      <c r="E2" s="0" t="s">
        <v>1196</v>
      </c>
      <c r="F2" s="3" t="n">
        <v>114763</v>
      </c>
      <c r="G2" s="3" t="n">
        <v>9983884</v>
      </c>
      <c r="H2" s="0" t="n">
        <v>2013</v>
      </c>
    </row>
    <row r="3" customFormat="false" ht="15" hidden="false" customHeight="false" outlineLevel="0" collapsed="false">
      <c r="D3" s="0" t="s">
        <v>2230</v>
      </c>
      <c r="E3" s="0" t="s">
        <v>2231</v>
      </c>
      <c r="F3" s="3" t="n">
        <v>270674</v>
      </c>
      <c r="G3" s="3" t="n">
        <v>14017262</v>
      </c>
      <c r="H3" s="0" t="n">
        <v>2008</v>
      </c>
    </row>
    <row r="4" customFormat="false" ht="15" hidden="false" customHeight="false" outlineLevel="0" collapsed="false">
      <c r="D4" s="0" t="s">
        <v>2232</v>
      </c>
      <c r="E4" s="0" t="s">
        <v>2233</v>
      </c>
      <c r="F4" s="3" t="n">
        <v>4033</v>
      </c>
      <c r="G4" s="3" t="n">
        <v>491785</v>
      </c>
      <c r="H4" s="0" t="n">
        <v>2010</v>
      </c>
    </row>
    <row r="5" customFormat="false" ht="15" hidden="false" customHeight="false" outlineLevel="0" collapsed="false">
      <c r="D5" s="0" t="s">
        <v>2234</v>
      </c>
      <c r="E5" s="0" t="s">
        <v>2235</v>
      </c>
      <c r="F5" s="3" t="n">
        <v>322462</v>
      </c>
      <c r="G5" s="3" t="n">
        <v>22671331</v>
      </c>
      <c r="H5" s="0" t="n">
        <v>2014</v>
      </c>
    </row>
    <row r="6" customFormat="false" ht="15" hidden="false" customHeight="false" outlineLevel="0" collapsed="false">
      <c r="D6" s="0" t="s">
        <v>2236</v>
      </c>
      <c r="E6" s="0" t="s">
        <v>2237</v>
      </c>
      <c r="F6" s="3" t="n">
        <v>10689</v>
      </c>
      <c r="G6" s="3" t="n">
        <v>1882450</v>
      </c>
      <c r="H6" s="0" t="n">
        <v>2013</v>
      </c>
    </row>
    <row r="7" customFormat="false" ht="15" hidden="false" customHeight="false" outlineLevel="0" collapsed="false">
      <c r="D7" s="0" t="s">
        <v>2238</v>
      </c>
      <c r="E7" s="0" t="s">
        <v>2239</v>
      </c>
      <c r="F7" s="3" t="n">
        <v>238533</v>
      </c>
      <c r="G7" s="3" t="n">
        <v>24658823</v>
      </c>
      <c r="H7" s="0" t="n">
        <v>2010</v>
      </c>
    </row>
    <row r="8" customFormat="false" ht="15" hidden="false" customHeight="false" outlineLevel="0" collapsed="false">
      <c r="D8" s="0" t="s">
        <v>2240</v>
      </c>
      <c r="E8" s="0" t="s">
        <v>859</v>
      </c>
      <c r="F8" s="3" t="n">
        <v>245857</v>
      </c>
      <c r="G8" s="3" t="n">
        <v>10628972</v>
      </c>
      <c r="H8" s="0" t="n">
        <v>2014</v>
      </c>
    </row>
    <row r="9" customFormat="false" ht="15" hidden="false" customHeight="false" outlineLevel="0" collapsed="false">
      <c r="D9" s="0" t="s">
        <v>2241</v>
      </c>
      <c r="E9" s="0" t="s">
        <v>2242</v>
      </c>
      <c r="F9" s="3" t="n">
        <v>36125</v>
      </c>
      <c r="G9" s="3" t="n">
        <v>1520830</v>
      </c>
      <c r="H9" s="0" t="n">
        <v>2009</v>
      </c>
    </row>
    <row r="10" customFormat="false" ht="15" hidden="false" customHeight="false" outlineLevel="0" collapsed="false">
      <c r="D10" s="0" t="s">
        <v>2243</v>
      </c>
      <c r="E10" s="0" t="s">
        <v>2244</v>
      </c>
      <c r="F10" s="3" t="n">
        <v>97036</v>
      </c>
      <c r="G10" s="3" t="n">
        <v>3476608</v>
      </c>
      <c r="H10" s="0" t="n">
        <v>2008</v>
      </c>
    </row>
    <row r="11" customFormat="false" ht="15" hidden="false" customHeight="false" outlineLevel="0" collapsed="false">
      <c r="D11" s="0" t="s">
        <v>2245</v>
      </c>
      <c r="E11" s="0" t="s">
        <v>2246</v>
      </c>
      <c r="F11" s="3" t="n">
        <v>1248574</v>
      </c>
      <c r="G11" s="3" t="n">
        <v>14517176</v>
      </c>
      <c r="H11" s="0" t="n">
        <v>2009</v>
      </c>
    </row>
    <row r="12" customFormat="false" ht="15" hidden="false" customHeight="false" outlineLevel="0" collapsed="false">
      <c r="D12" s="0" t="s">
        <v>2247</v>
      </c>
      <c r="E12" s="0" t="s">
        <v>2248</v>
      </c>
      <c r="F12" s="3" t="n">
        <v>1186408</v>
      </c>
      <c r="G12" s="3" t="n">
        <v>17138707</v>
      </c>
      <c r="H12" s="0" t="n">
        <v>2012</v>
      </c>
    </row>
    <row r="13" customFormat="false" ht="15" hidden="false" customHeight="false" outlineLevel="0" collapsed="false">
      <c r="D13" s="0" t="s">
        <v>2249</v>
      </c>
      <c r="E13" s="0" t="s">
        <v>2250</v>
      </c>
      <c r="F13" s="3" t="n">
        <v>190712</v>
      </c>
      <c r="G13" s="3" t="n">
        <v>13508715</v>
      </c>
      <c r="H13" s="0" t="n">
        <v>2013</v>
      </c>
    </row>
    <row r="14" customFormat="false" ht="15" hidden="false" customHeight="false" outlineLevel="0" collapsed="false">
      <c r="D14" s="0" t="s">
        <v>2251</v>
      </c>
      <c r="E14" s="0" t="s">
        <v>2252</v>
      </c>
      <c r="F14" s="3" t="n">
        <v>71740</v>
      </c>
      <c r="G14" s="3" t="n">
        <v>4976871</v>
      </c>
      <c r="H14" s="0" t="n">
        <v>2004</v>
      </c>
    </row>
    <row r="15" customFormat="false" ht="15" hidden="false" customHeight="false" outlineLevel="0" collapsed="false">
      <c r="D15" s="0" t="s">
        <v>2253</v>
      </c>
      <c r="E15" s="0" t="s">
        <v>2254</v>
      </c>
      <c r="F15" s="3" t="n">
        <v>56600</v>
      </c>
      <c r="G15" s="3" t="n">
        <v>6191155</v>
      </c>
      <c r="H15" s="0" t="n">
        <v>2010</v>
      </c>
    </row>
    <row r="16" customFormat="false" ht="15" hidden="false" customHeight="false" outlineLevel="0" collapsed="false">
      <c r="G16" s="3"/>
    </row>
    <row r="18" customFormat="false" ht="18.75" hidden="false" customHeight="false" outlineLevel="0" collapsed="false">
      <c r="B18" s="2" t="s">
        <v>27</v>
      </c>
      <c r="C18" s="2" t="s">
        <v>13</v>
      </c>
      <c r="D18" s="2" t="s">
        <v>28</v>
      </c>
      <c r="E18" s="2" t="s">
        <v>13</v>
      </c>
      <c r="F18" s="2" t="s">
        <v>14</v>
      </c>
      <c r="G18" s="2" t="s">
        <v>15</v>
      </c>
      <c r="H18" s="2" t="s">
        <v>29</v>
      </c>
      <c r="I18" s="2" t="s">
        <v>30</v>
      </c>
    </row>
    <row r="19" customFormat="false" ht="15" hidden="false" customHeight="false" outlineLevel="0" collapsed="false">
      <c r="B19" s="5" t="n">
        <v>74</v>
      </c>
      <c r="C19" s="0" t="s">
        <v>2233</v>
      </c>
      <c r="D19" s="0" t="s">
        <v>2232</v>
      </c>
      <c r="F19" s="3" t="n">
        <v>4033</v>
      </c>
      <c r="G19" s="3" t="n">
        <v>491785</v>
      </c>
      <c r="H19" s="3" t="n">
        <f aca="false">SUM(F19:F27)</f>
        <v>101855</v>
      </c>
      <c r="I19" s="3" t="n">
        <f aca="false">SUM(G19:G27)</f>
        <v>10936241</v>
      </c>
    </row>
    <row r="20" customFormat="false" ht="15" hidden="false" customHeight="false" outlineLevel="0" collapsed="false">
      <c r="B20" s="5" t="n">
        <v>74</v>
      </c>
      <c r="C20" s="0" t="s">
        <v>2250</v>
      </c>
      <c r="D20" s="0" t="s">
        <v>2255</v>
      </c>
      <c r="E20" s="0" t="s">
        <v>2256</v>
      </c>
      <c r="F20" s="0" t="n">
        <v>547</v>
      </c>
      <c r="G20" s="3" t="n">
        <v>3137196</v>
      </c>
    </row>
    <row r="21" customFormat="false" ht="15" hidden="false" customHeight="false" outlineLevel="0" collapsed="false">
      <c r="B21" s="5" t="n">
        <v>74</v>
      </c>
      <c r="C21" s="0" t="s">
        <v>2250</v>
      </c>
      <c r="D21" s="0" t="s">
        <v>2257</v>
      </c>
      <c r="E21" s="0" t="s">
        <v>2258</v>
      </c>
      <c r="F21" s="3" t="n">
        <v>4824</v>
      </c>
      <c r="G21" s="3" t="n">
        <v>1497456</v>
      </c>
    </row>
    <row r="22" customFormat="false" ht="15" hidden="false" customHeight="false" outlineLevel="0" collapsed="false">
      <c r="B22" s="6" t="n">
        <v>74</v>
      </c>
      <c r="C22" s="4" t="s">
        <v>2250</v>
      </c>
      <c r="D22" s="4" t="s">
        <v>2259</v>
      </c>
      <c r="E22" s="4" t="s">
        <v>2260</v>
      </c>
      <c r="F22" s="7" t="n">
        <v>6849</v>
      </c>
      <c r="G22" s="7" t="n">
        <v>714392</v>
      </c>
    </row>
    <row r="23" customFormat="false" ht="15" hidden="false" customHeight="false" outlineLevel="0" collapsed="false">
      <c r="B23" s="5" t="n">
        <v>74</v>
      </c>
      <c r="C23" s="0" t="s">
        <v>2250</v>
      </c>
      <c r="D23" s="0" t="s">
        <v>2261</v>
      </c>
      <c r="E23" s="0" t="s">
        <v>2262</v>
      </c>
      <c r="F23" s="3" t="n">
        <v>5357</v>
      </c>
      <c r="G23" s="3" t="n">
        <v>960875</v>
      </c>
    </row>
    <row r="24" customFormat="false" ht="15" hidden="false" customHeight="false" outlineLevel="0" collapsed="false">
      <c r="B24" s="5" t="n">
        <v>74</v>
      </c>
      <c r="C24" s="0" t="s">
        <v>2250</v>
      </c>
      <c r="D24" s="0" t="s">
        <v>2263</v>
      </c>
      <c r="E24" s="0" t="s">
        <v>2264</v>
      </c>
      <c r="F24" s="3" t="n">
        <v>24889</v>
      </c>
      <c r="G24" s="3" t="n">
        <v>874193</v>
      </c>
    </row>
    <row r="25" customFormat="false" ht="15" hidden="false" customHeight="false" outlineLevel="0" collapsed="false">
      <c r="B25" s="6" t="n">
        <v>74</v>
      </c>
      <c r="C25" s="4" t="s">
        <v>2250</v>
      </c>
      <c r="D25" s="4" t="s">
        <v>2265</v>
      </c>
      <c r="E25" s="4" t="s">
        <v>952</v>
      </c>
      <c r="F25" s="7" t="n">
        <v>29445</v>
      </c>
      <c r="G25" s="7" t="n">
        <v>562538</v>
      </c>
    </row>
    <row r="26" customFormat="false" ht="15" hidden="false" customHeight="false" outlineLevel="0" collapsed="false">
      <c r="B26" s="5" t="n">
        <v>74</v>
      </c>
      <c r="C26" s="0" t="s">
        <v>2250</v>
      </c>
      <c r="D26" s="0" t="s">
        <v>2266</v>
      </c>
      <c r="E26" s="0" t="s">
        <v>2267</v>
      </c>
      <c r="F26" s="3" t="n">
        <v>19241</v>
      </c>
      <c r="G26" s="3" t="n">
        <v>908942</v>
      </c>
    </row>
    <row r="27" customFormat="false" ht="15" hidden="false" customHeight="false" outlineLevel="0" collapsed="false">
      <c r="B27" s="5" t="n">
        <v>74</v>
      </c>
      <c r="C27" s="0" t="s">
        <v>2250</v>
      </c>
      <c r="D27" s="0" t="s">
        <v>2268</v>
      </c>
      <c r="E27" s="0" t="s">
        <v>2269</v>
      </c>
      <c r="F27" s="3" t="n">
        <v>6670</v>
      </c>
      <c r="G27" s="3" t="n">
        <v>1788864</v>
      </c>
    </row>
    <row r="28" customFormat="false" ht="15" hidden="false" customHeight="false" outlineLevel="0" collapsed="false">
      <c r="B28" s="5" t="n">
        <v>75</v>
      </c>
      <c r="C28" s="0" t="s">
        <v>2246</v>
      </c>
      <c r="D28" s="0" t="s">
        <v>2270</v>
      </c>
      <c r="E28" s="0" t="s">
        <v>2271</v>
      </c>
      <c r="F28" s="0" t="n">
        <v>252</v>
      </c>
      <c r="G28" s="3" t="n">
        <v>1810366</v>
      </c>
      <c r="H28" s="3" t="n">
        <f aca="false">SUM(F28:F35)</f>
        <v>370320</v>
      </c>
      <c r="I28" s="3" t="n">
        <f aca="false">SUM(G28:G35)</f>
        <v>10931382</v>
      </c>
    </row>
    <row r="29" customFormat="false" ht="15" hidden="false" customHeight="false" outlineLevel="0" collapsed="false">
      <c r="B29" s="5" t="n">
        <v>75</v>
      </c>
      <c r="C29" s="0" t="s">
        <v>2246</v>
      </c>
      <c r="D29" s="0" t="s">
        <v>2272</v>
      </c>
      <c r="E29" s="0" t="s">
        <v>2273</v>
      </c>
      <c r="F29" s="3" t="n">
        <v>119743</v>
      </c>
      <c r="G29" s="3" t="n">
        <v>1993615</v>
      </c>
    </row>
    <row r="30" customFormat="false" ht="15" hidden="false" customHeight="false" outlineLevel="0" collapsed="false">
      <c r="B30" s="6" t="n">
        <v>75</v>
      </c>
      <c r="C30" s="4" t="s">
        <v>2246</v>
      </c>
      <c r="D30" s="4" t="s">
        <v>2274</v>
      </c>
      <c r="E30" s="4" t="s">
        <v>2275</v>
      </c>
      <c r="F30" s="7" t="n">
        <v>95848</v>
      </c>
      <c r="G30" s="7" t="n">
        <v>2422108</v>
      </c>
    </row>
    <row r="31" customFormat="false" ht="15" hidden="false" customHeight="false" outlineLevel="0" collapsed="false">
      <c r="B31" s="5" t="n">
        <v>75</v>
      </c>
      <c r="C31" s="0" t="s">
        <v>2246</v>
      </c>
      <c r="D31" s="0" t="s">
        <v>2276</v>
      </c>
      <c r="E31" s="0" t="s">
        <v>2277</v>
      </c>
      <c r="F31" s="3" t="n">
        <v>70280</v>
      </c>
      <c r="G31" s="3" t="n">
        <v>2643179</v>
      </c>
    </row>
    <row r="32" customFormat="false" ht="15" hidden="false" customHeight="false" outlineLevel="0" collapsed="false">
      <c r="B32" s="6" t="n">
        <v>75</v>
      </c>
      <c r="C32" s="4" t="s">
        <v>2250</v>
      </c>
      <c r="D32" s="4" t="s">
        <v>2278</v>
      </c>
      <c r="E32" s="4" t="s">
        <v>2279</v>
      </c>
      <c r="F32" s="7" t="n">
        <v>11262</v>
      </c>
      <c r="G32" s="7" t="n">
        <v>566992</v>
      </c>
    </row>
    <row r="33" customFormat="false" ht="15" hidden="false" customHeight="false" outlineLevel="0" collapsed="false">
      <c r="B33" s="6" t="n">
        <v>75</v>
      </c>
      <c r="C33" s="4" t="s">
        <v>2250</v>
      </c>
      <c r="D33" s="4" t="s">
        <v>2280</v>
      </c>
      <c r="E33" s="4" t="s">
        <v>2281</v>
      </c>
      <c r="F33" s="7" t="n">
        <v>16800</v>
      </c>
      <c r="G33" s="7" t="n">
        <v>151357</v>
      </c>
    </row>
    <row r="34" customFormat="false" ht="15" hidden="false" customHeight="false" outlineLevel="0" collapsed="false">
      <c r="B34" s="6" t="n">
        <v>75</v>
      </c>
      <c r="C34" s="4" t="s">
        <v>2250</v>
      </c>
      <c r="D34" s="4" t="s">
        <v>2282</v>
      </c>
      <c r="E34" s="4" t="s">
        <v>2283</v>
      </c>
      <c r="F34" s="7" t="n">
        <v>13771</v>
      </c>
      <c r="G34" s="7" t="n">
        <v>662455</v>
      </c>
    </row>
    <row r="35" customFormat="false" ht="15" hidden="false" customHeight="false" outlineLevel="0" collapsed="false">
      <c r="B35" s="5" t="n">
        <v>75</v>
      </c>
      <c r="C35" s="0" t="s">
        <v>2250</v>
      </c>
      <c r="D35" s="0" t="s">
        <v>2284</v>
      </c>
      <c r="E35" s="0" t="s">
        <v>522</v>
      </c>
      <c r="F35" s="3" t="n">
        <v>42364</v>
      </c>
      <c r="G35" s="3" t="n">
        <v>681310</v>
      </c>
    </row>
    <row r="36" customFormat="false" ht="15" hidden="false" customHeight="false" outlineLevel="0" collapsed="false">
      <c r="B36" s="5" t="n">
        <v>76</v>
      </c>
      <c r="C36" s="0" t="s">
        <v>2237</v>
      </c>
      <c r="D36" s="0" t="s">
        <v>2236</v>
      </c>
      <c r="F36" s="3" t="n">
        <v>10689</v>
      </c>
      <c r="G36" s="3" t="n">
        <v>1882450</v>
      </c>
      <c r="H36" s="3" t="n">
        <f aca="false">SUM(F36:F45)</f>
        <v>197540</v>
      </c>
      <c r="I36" s="3" t="n">
        <f aca="false">SUM(G36:G45)</f>
        <v>11384486</v>
      </c>
    </row>
    <row r="37" customFormat="false" ht="15" hidden="false" customHeight="false" outlineLevel="0" collapsed="false">
      <c r="B37" s="5" t="n">
        <v>76</v>
      </c>
      <c r="C37" s="0" t="s">
        <v>2242</v>
      </c>
      <c r="D37" s="0" t="s">
        <v>2241</v>
      </c>
      <c r="F37" s="3" t="n">
        <v>36125</v>
      </c>
      <c r="G37" s="3" t="n">
        <v>1520830</v>
      </c>
    </row>
    <row r="38" customFormat="false" ht="15" hidden="false" customHeight="false" outlineLevel="0" collapsed="false">
      <c r="B38" s="6" t="n">
        <v>76</v>
      </c>
      <c r="C38" s="4" t="s">
        <v>859</v>
      </c>
      <c r="D38" s="4" t="s">
        <v>2285</v>
      </c>
      <c r="E38" s="4" t="s">
        <v>2286</v>
      </c>
      <c r="F38" s="7" t="n">
        <v>31186</v>
      </c>
      <c r="G38" s="7" t="n">
        <v>1081445</v>
      </c>
    </row>
    <row r="39" customFormat="false" ht="15" hidden="false" customHeight="false" outlineLevel="0" collapsed="false">
      <c r="B39" s="5" t="n">
        <v>76</v>
      </c>
      <c r="C39" s="0" t="s">
        <v>859</v>
      </c>
      <c r="D39" s="0" t="s">
        <v>2287</v>
      </c>
      <c r="E39" s="0" t="s">
        <v>2288</v>
      </c>
      <c r="F39" s="0" t="n">
        <v>450</v>
      </c>
      <c r="G39" s="3" t="n">
        <v>1667864</v>
      </c>
    </row>
    <row r="40" customFormat="false" ht="15" hidden="false" customHeight="false" outlineLevel="0" collapsed="false">
      <c r="B40" s="6" t="n">
        <v>76</v>
      </c>
      <c r="C40" s="4" t="s">
        <v>859</v>
      </c>
      <c r="D40" s="4" t="s">
        <v>2289</v>
      </c>
      <c r="E40" s="4" t="s">
        <v>2290</v>
      </c>
      <c r="F40" s="7" t="n">
        <v>35581</v>
      </c>
      <c r="G40" s="7" t="n">
        <v>942733</v>
      </c>
    </row>
    <row r="41" customFormat="false" ht="15" hidden="false" customHeight="false" outlineLevel="0" collapsed="false">
      <c r="B41" s="5" t="n">
        <v>76</v>
      </c>
      <c r="C41" s="0" t="s">
        <v>859</v>
      </c>
      <c r="D41" s="0" t="s">
        <v>2291</v>
      </c>
      <c r="E41" s="0" t="s">
        <v>2292</v>
      </c>
      <c r="F41" s="3" t="n">
        <v>28873</v>
      </c>
      <c r="G41" s="3" t="n">
        <v>1559185</v>
      </c>
    </row>
    <row r="42" customFormat="false" ht="15" hidden="false" customHeight="false" outlineLevel="0" collapsed="false">
      <c r="B42" s="6" t="n">
        <v>76</v>
      </c>
      <c r="C42" s="4" t="s">
        <v>859</v>
      </c>
      <c r="D42" s="4" t="s">
        <v>2293</v>
      </c>
      <c r="E42" s="4" t="s">
        <v>2294</v>
      </c>
      <c r="F42" s="7" t="n">
        <v>22869</v>
      </c>
      <c r="G42" s="7" t="n">
        <v>995717</v>
      </c>
    </row>
    <row r="43" customFormat="false" ht="15" hidden="false" customHeight="false" outlineLevel="0" collapsed="false">
      <c r="B43" s="6" t="n">
        <v>76</v>
      </c>
      <c r="C43" s="4" t="s">
        <v>859</v>
      </c>
      <c r="D43" s="4" t="s">
        <v>2295</v>
      </c>
      <c r="E43" s="4" t="s">
        <v>2296</v>
      </c>
      <c r="F43" s="7" t="n">
        <v>17074</v>
      </c>
      <c r="G43" s="7" t="n">
        <v>732117</v>
      </c>
    </row>
    <row r="44" customFormat="false" ht="15" hidden="false" customHeight="false" outlineLevel="0" collapsed="false">
      <c r="B44" s="6" t="n">
        <v>76</v>
      </c>
      <c r="C44" s="4" t="s">
        <v>2250</v>
      </c>
      <c r="D44" s="4" t="s">
        <v>2297</v>
      </c>
      <c r="E44" s="4" t="s">
        <v>2298</v>
      </c>
      <c r="F44" s="7" t="n">
        <v>7341</v>
      </c>
      <c r="G44" s="7" t="n">
        <v>452994</v>
      </c>
    </row>
    <row r="45" customFormat="false" ht="15" hidden="false" customHeight="false" outlineLevel="0" collapsed="false">
      <c r="B45" s="5" t="n">
        <v>76</v>
      </c>
      <c r="C45" s="0" t="s">
        <v>2250</v>
      </c>
      <c r="D45" s="0" t="s">
        <v>2299</v>
      </c>
      <c r="E45" s="0" t="s">
        <v>2300</v>
      </c>
      <c r="F45" s="3" t="n">
        <v>7352</v>
      </c>
      <c r="G45" s="3" t="n">
        <v>549151</v>
      </c>
    </row>
    <row r="46" customFormat="false" ht="15" hidden="false" customHeight="false" outlineLevel="0" collapsed="false">
      <c r="B46" s="5" t="n">
        <v>77</v>
      </c>
      <c r="C46" s="0" t="s">
        <v>859</v>
      </c>
      <c r="D46" s="0" t="s">
        <v>2301</v>
      </c>
      <c r="E46" s="0" t="s">
        <v>2302</v>
      </c>
      <c r="F46" s="3" t="n">
        <v>72156</v>
      </c>
      <c r="G46" s="3" t="n">
        <v>1986329</v>
      </c>
      <c r="H46" s="3" t="n">
        <f aca="false">SUM(F46:F49)</f>
        <v>278600</v>
      </c>
      <c r="I46" s="3" t="n">
        <f aca="false">SUM(G46:G49)</f>
        <v>12103390</v>
      </c>
    </row>
    <row r="47" customFormat="false" ht="15" hidden="false" customHeight="false" outlineLevel="0" collapsed="false">
      <c r="B47" s="5" t="n">
        <v>77</v>
      </c>
      <c r="C47" s="0" t="s">
        <v>859</v>
      </c>
      <c r="D47" s="0" t="s">
        <v>2303</v>
      </c>
      <c r="E47" s="0" t="s">
        <v>2304</v>
      </c>
      <c r="F47" s="3" t="n">
        <v>37668</v>
      </c>
      <c r="G47" s="3" t="n">
        <v>1663582</v>
      </c>
    </row>
    <row r="48" customFormat="false" ht="15" hidden="false" customHeight="false" outlineLevel="0" collapsed="false">
      <c r="B48" s="5" t="n">
        <v>77</v>
      </c>
      <c r="C48" s="0" t="s">
        <v>2244</v>
      </c>
      <c r="D48" s="0" t="s">
        <v>2243</v>
      </c>
      <c r="F48" s="3" t="n">
        <v>97036</v>
      </c>
      <c r="G48" s="3" t="n">
        <v>3476608</v>
      </c>
    </row>
    <row r="49" customFormat="false" ht="15" hidden="false" customHeight="false" outlineLevel="0" collapsed="false">
      <c r="B49" s="5" t="n">
        <v>77</v>
      </c>
      <c r="C49" s="0" t="s">
        <v>2252</v>
      </c>
      <c r="D49" s="0" t="s">
        <v>2251</v>
      </c>
      <c r="F49" s="3" t="n">
        <v>71740</v>
      </c>
      <c r="G49" s="3" t="n">
        <v>4976871</v>
      </c>
    </row>
    <row r="50" customFormat="false" ht="15" hidden="false" customHeight="false" outlineLevel="0" collapsed="false">
      <c r="B50" s="5" t="n">
        <v>78</v>
      </c>
      <c r="C50" s="0" t="s">
        <v>2235</v>
      </c>
      <c r="E50" s="0" t="s">
        <v>2305</v>
      </c>
      <c r="F50" s="3" t="n">
        <v>28350</v>
      </c>
      <c r="G50" s="3" t="n">
        <v>2280548</v>
      </c>
      <c r="H50" s="3" t="n">
        <f aca="false">SUM(F50:F58)</f>
        <v>192700</v>
      </c>
      <c r="I50" s="3" t="n">
        <f aca="false">SUM(G50:G58)</f>
        <v>13691473</v>
      </c>
    </row>
    <row r="51" customFormat="false" ht="15" hidden="false" customHeight="false" outlineLevel="0" collapsed="false">
      <c r="B51" s="6" t="n">
        <v>78</v>
      </c>
      <c r="C51" s="4" t="s">
        <v>2235</v>
      </c>
      <c r="D51" s="4" t="s">
        <v>2306</v>
      </c>
      <c r="E51" s="4" t="s">
        <v>910</v>
      </c>
      <c r="F51" s="7" t="n">
        <v>14150</v>
      </c>
      <c r="G51" s="7" t="n">
        <v>1203052</v>
      </c>
    </row>
    <row r="52" customFormat="false" ht="15" hidden="false" customHeight="false" outlineLevel="0" collapsed="false">
      <c r="B52" s="5" t="n">
        <v>78</v>
      </c>
      <c r="C52" s="0" t="s">
        <v>2235</v>
      </c>
      <c r="D52" s="0" t="s">
        <v>2307</v>
      </c>
      <c r="E52" s="0" t="s">
        <v>2308</v>
      </c>
      <c r="F52" s="3" t="n">
        <v>15700</v>
      </c>
      <c r="G52" s="3" t="n">
        <v>1605286</v>
      </c>
    </row>
    <row r="53" customFormat="false" ht="15" hidden="false" customHeight="false" outlineLevel="0" collapsed="false">
      <c r="B53" s="6" t="n">
        <v>78</v>
      </c>
      <c r="C53" s="4" t="s">
        <v>2235</v>
      </c>
      <c r="D53" s="4" t="s">
        <v>2309</v>
      </c>
      <c r="E53" s="4" t="s">
        <v>2310</v>
      </c>
      <c r="F53" s="7" t="n">
        <v>26100</v>
      </c>
      <c r="G53" s="7" t="n">
        <v>1258604</v>
      </c>
    </row>
    <row r="54" customFormat="false" ht="15" hidden="false" customHeight="false" outlineLevel="0" collapsed="false">
      <c r="B54" s="5" t="n">
        <v>78</v>
      </c>
      <c r="C54" s="0" t="s">
        <v>2235</v>
      </c>
      <c r="D54" s="0" t="s">
        <v>2311</v>
      </c>
      <c r="E54" s="0" t="s">
        <v>2312</v>
      </c>
      <c r="F54" s="3" t="n">
        <v>20450</v>
      </c>
      <c r="G54" s="3" t="n">
        <v>1478047</v>
      </c>
    </row>
    <row r="55" customFormat="false" ht="15" hidden="false" customHeight="false" outlineLevel="0" collapsed="false">
      <c r="B55" s="6" t="n">
        <v>78</v>
      </c>
      <c r="C55" s="4" t="s">
        <v>2235</v>
      </c>
      <c r="D55" s="4" t="s">
        <v>2313</v>
      </c>
      <c r="E55" s="4" t="s">
        <v>828</v>
      </c>
      <c r="F55" s="7" t="n">
        <v>30825</v>
      </c>
      <c r="G55" s="7" t="n">
        <v>2371920</v>
      </c>
    </row>
    <row r="56" customFormat="false" ht="15" hidden="false" customHeight="false" outlineLevel="0" collapsed="false">
      <c r="B56" s="5" t="n">
        <v>78</v>
      </c>
      <c r="C56" s="0" t="s">
        <v>2235</v>
      </c>
      <c r="D56" s="0" t="s">
        <v>2314</v>
      </c>
      <c r="E56" s="0" t="s">
        <v>1165</v>
      </c>
      <c r="F56" s="3" t="n">
        <v>23950</v>
      </c>
      <c r="G56" s="3" t="n">
        <v>2293304</v>
      </c>
    </row>
    <row r="57" customFormat="false" ht="15" hidden="false" customHeight="false" outlineLevel="0" collapsed="false">
      <c r="B57" s="6" t="n">
        <v>78</v>
      </c>
      <c r="C57" s="4" t="s">
        <v>2235</v>
      </c>
      <c r="D57" s="4" t="s">
        <v>2315</v>
      </c>
      <c r="E57" s="4" t="s">
        <v>1899</v>
      </c>
      <c r="F57" s="7" t="n">
        <v>31100</v>
      </c>
      <c r="G57" s="7" t="n">
        <v>845139</v>
      </c>
    </row>
    <row r="58" customFormat="false" ht="15" hidden="false" customHeight="false" outlineLevel="0" collapsed="false">
      <c r="B58" s="5" t="n">
        <v>78</v>
      </c>
      <c r="C58" s="0" t="s">
        <v>2235</v>
      </c>
      <c r="D58" s="0" t="s">
        <v>2316</v>
      </c>
      <c r="E58" s="0" t="s">
        <v>2317</v>
      </c>
      <c r="F58" s="3" t="n">
        <v>2075</v>
      </c>
      <c r="G58" s="3" t="n">
        <v>355573</v>
      </c>
    </row>
    <row r="59" customFormat="false" ht="15" hidden="false" customHeight="false" outlineLevel="0" collapsed="false">
      <c r="B59" s="6" t="n">
        <v>79</v>
      </c>
      <c r="C59" s="4" t="s">
        <v>1196</v>
      </c>
      <c r="D59" s="4" t="s">
        <v>2318</v>
      </c>
      <c r="E59" s="4" t="s">
        <v>2319</v>
      </c>
      <c r="F59" s="7" t="n">
        <v>26242</v>
      </c>
      <c r="G59" s="7" t="n">
        <v>867463</v>
      </c>
      <c r="H59" s="3" t="n">
        <f aca="false">SUM(F59:F92)</f>
        <v>243621</v>
      </c>
      <c r="I59" s="3" t="n">
        <f aca="false">SUM(G59:G92)</f>
        <v>13190223</v>
      </c>
    </row>
    <row r="60" customFormat="false" ht="15" hidden="false" customHeight="false" outlineLevel="0" collapsed="false">
      <c r="B60" s="6" t="n">
        <v>79</v>
      </c>
      <c r="C60" s="4" t="s">
        <v>1196</v>
      </c>
      <c r="D60" s="4" t="s">
        <v>2320</v>
      </c>
      <c r="E60" s="4" t="s">
        <v>2321</v>
      </c>
      <c r="F60" s="7" t="n">
        <v>20499</v>
      </c>
      <c r="G60" s="7" t="n">
        <v>772262</v>
      </c>
    </row>
    <row r="61" customFormat="false" ht="15" hidden="false" customHeight="false" outlineLevel="0" collapsed="false">
      <c r="B61" s="6" t="n">
        <v>79</v>
      </c>
      <c r="C61" s="4" t="s">
        <v>2231</v>
      </c>
      <c r="D61" s="4" t="s">
        <v>2271</v>
      </c>
      <c r="E61" s="4" t="s">
        <v>2271</v>
      </c>
      <c r="F61" s="7" t="n">
        <v>4084</v>
      </c>
      <c r="G61" s="7" t="n">
        <v>275191</v>
      </c>
    </row>
    <row r="62" customFormat="false" ht="15" hidden="false" customHeight="false" outlineLevel="0" collapsed="false">
      <c r="B62" s="6" t="n">
        <v>79</v>
      </c>
      <c r="C62" s="4" t="s">
        <v>2231</v>
      </c>
      <c r="D62" s="4" t="s">
        <v>2322</v>
      </c>
      <c r="E62" s="4" t="s">
        <v>2323</v>
      </c>
      <c r="F62" s="7" t="n">
        <v>3964</v>
      </c>
      <c r="G62" s="7" t="n">
        <v>238425</v>
      </c>
    </row>
    <row r="63" customFormat="false" ht="15" hidden="false" customHeight="false" outlineLevel="0" collapsed="false">
      <c r="B63" s="6" t="n">
        <v>79</v>
      </c>
      <c r="C63" s="4" t="s">
        <v>2231</v>
      </c>
      <c r="D63" s="4" t="s">
        <v>2324</v>
      </c>
      <c r="E63" s="4" t="s">
        <v>2325</v>
      </c>
      <c r="F63" s="7" t="n">
        <v>6687</v>
      </c>
      <c r="G63" s="7" t="n">
        <v>543570</v>
      </c>
    </row>
    <row r="64" customFormat="false" ht="15" hidden="false" customHeight="false" outlineLevel="0" collapsed="false">
      <c r="B64" s="6" t="n">
        <v>79</v>
      </c>
      <c r="C64" s="4" t="s">
        <v>2231</v>
      </c>
      <c r="D64" s="4" t="s">
        <v>2326</v>
      </c>
      <c r="E64" s="4" t="s">
        <v>2327</v>
      </c>
      <c r="F64" s="7" t="n">
        <v>4268</v>
      </c>
      <c r="G64" s="7" t="n">
        <v>505206</v>
      </c>
    </row>
    <row r="65" customFormat="false" ht="15" hidden="false" customHeight="false" outlineLevel="0" collapsed="false">
      <c r="B65" s="6" t="n">
        <v>79</v>
      </c>
      <c r="C65" s="4" t="s">
        <v>2231</v>
      </c>
      <c r="D65" s="4" t="s">
        <v>2328</v>
      </c>
      <c r="E65" s="4" t="s">
        <v>2329</v>
      </c>
      <c r="F65" s="7" t="n">
        <v>4179</v>
      </c>
      <c r="G65" s="7" t="n">
        <v>319380</v>
      </c>
    </row>
    <row r="66" customFormat="false" ht="15" hidden="false" customHeight="false" outlineLevel="0" collapsed="false">
      <c r="B66" s="6" t="n">
        <v>79</v>
      </c>
      <c r="C66" s="4" t="s">
        <v>2231</v>
      </c>
      <c r="D66" s="4" t="s">
        <v>2330</v>
      </c>
      <c r="E66" s="4" t="s">
        <v>2331</v>
      </c>
      <c r="F66" s="7" t="n">
        <v>8470</v>
      </c>
      <c r="G66" s="7" t="n">
        <v>408669</v>
      </c>
    </row>
    <row r="67" customFormat="false" ht="15" hidden="false" customHeight="false" outlineLevel="0" collapsed="false">
      <c r="B67" s="6" t="n">
        <v>79</v>
      </c>
      <c r="C67" s="4" t="s">
        <v>2231</v>
      </c>
      <c r="D67" s="4" t="s">
        <v>2332</v>
      </c>
      <c r="E67" s="4" t="s">
        <v>2333</v>
      </c>
      <c r="F67" s="7" t="n">
        <v>11145</v>
      </c>
      <c r="G67" s="7" t="n">
        <v>305936</v>
      </c>
    </row>
    <row r="68" customFormat="false" ht="15" hidden="false" customHeight="false" outlineLevel="0" collapsed="false">
      <c r="B68" s="5" t="n">
        <v>79</v>
      </c>
      <c r="C68" s="0" t="s">
        <v>2231</v>
      </c>
      <c r="D68" s="0" t="s">
        <v>2334</v>
      </c>
      <c r="E68" s="0" t="s">
        <v>2335</v>
      </c>
      <c r="F68" s="3" t="n">
        <v>2805</v>
      </c>
      <c r="G68" s="3" t="n">
        <v>1727390</v>
      </c>
    </row>
    <row r="69" customFormat="false" ht="15" hidden="false" customHeight="false" outlineLevel="0" collapsed="false">
      <c r="B69" s="6" t="n">
        <v>79</v>
      </c>
      <c r="C69" s="4" t="s">
        <v>2231</v>
      </c>
      <c r="D69" s="4" t="s">
        <v>2336</v>
      </c>
      <c r="E69" s="4" t="s">
        <v>2337</v>
      </c>
      <c r="F69" s="7" t="n">
        <v>5043</v>
      </c>
      <c r="G69" s="7" t="n">
        <v>79507</v>
      </c>
    </row>
    <row r="70" customFormat="false" ht="15" hidden="false" customHeight="false" outlineLevel="0" collapsed="false">
      <c r="B70" s="6" t="n">
        <v>79</v>
      </c>
      <c r="C70" s="4" t="s">
        <v>2231</v>
      </c>
      <c r="D70" s="4" t="s">
        <v>2338</v>
      </c>
      <c r="E70" s="4" t="s">
        <v>2339</v>
      </c>
      <c r="F70" s="7" t="n">
        <v>6998</v>
      </c>
      <c r="G70" s="7" t="n">
        <v>75867</v>
      </c>
    </row>
    <row r="71" customFormat="false" ht="15" hidden="false" customHeight="false" outlineLevel="0" collapsed="false">
      <c r="B71" s="6" t="n">
        <v>79</v>
      </c>
      <c r="C71" s="4" t="s">
        <v>2231</v>
      </c>
      <c r="D71" s="4" t="s">
        <v>2340</v>
      </c>
      <c r="E71" s="4" t="s">
        <v>2341</v>
      </c>
      <c r="F71" s="7" t="n">
        <v>5348</v>
      </c>
      <c r="G71" s="7" t="n">
        <v>258667</v>
      </c>
    </row>
    <row r="72" customFormat="false" ht="15" hidden="false" customHeight="false" outlineLevel="0" collapsed="false">
      <c r="B72" s="6" t="n">
        <v>79</v>
      </c>
      <c r="C72" s="4" t="s">
        <v>2231</v>
      </c>
      <c r="D72" s="4" t="s">
        <v>2342</v>
      </c>
      <c r="E72" s="4" t="s">
        <v>2343</v>
      </c>
      <c r="F72" s="7" t="n">
        <v>2621</v>
      </c>
      <c r="G72" s="7" t="n">
        <v>329779</v>
      </c>
    </row>
    <row r="73" customFormat="false" ht="15" hidden="false" customHeight="false" outlineLevel="0" collapsed="false">
      <c r="B73" s="6" t="n">
        <v>79</v>
      </c>
      <c r="C73" s="4" t="s">
        <v>2231</v>
      </c>
      <c r="D73" s="4" t="s">
        <v>2344</v>
      </c>
      <c r="E73" s="4" t="s">
        <v>2345</v>
      </c>
      <c r="F73" s="7" t="n">
        <v>1588</v>
      </c>
      <c r="G73" s="7" t="n">
        <v>138217</v>
      </c>
    </row>
    <row r="74" customFormat="false" ht="15" hidden="false" customHeight="false" outlineLevel="0" collapsed="false">
      <c r="B74" s="6" t="n">
        <v>79</v>
      </c>
      <c r="C74" s="4" t="s">
        <v>2231</v>
      </c>
      <c r="D74" s="4" t="s">
        <v>2346</v>
      </c>
      <c r="E74" s="4" t="s">
        <v>1161</v>
      </c>
      <c r="F74" s="7" t="n">
        <v>3587</v>
      </c>
      <c r="G74" s="7" t="n">
        <v>142853</v>
      </c>
    </row>
    <row r="75" customFormat="false" ht="15" hidden="false" customHeight="false" outlineLevel="0" collapsed="false">
      <c r="B75" s="6" t="n">
        <v>79</v>
      </c>
      <c r="C75" s="4" t="s">
        <v>2231</v>
      </c>
      <c r="D75" s="4" t="s">
        <v>2347</v>
      </c>
      <c r="E75" s="4" t="s">
        <v>2348</v>
      </c>
      <c r="F75" s="7" t="n">
        <v>3748</v>
      </c>
      <c r="G75" s="7" t="n">
        <v>157071</v>
      </c>
    </row>
    <row r="76" customFormat="false" ht="15" hidden="false" customHeight="false" outlineLevel="0" collapsed="false">
      <c r="B76" s="6" t="n">
        <v>79</v>
      </c>
      <c r="C76" s="4" t="s">
        <v>2231</v>
      </c>
      <c r="D76" s="4" t="s">
        <v>2349</v>
      </c>
      <c r="E76" s="4" t="s">
        <v>2350</v>
      </c>
      <c r="F76" s="7" t="n">
        <v>6466</v>
      </c>
      <c r="G76" s="7" t="n">
        <v>328820</v>
      </c>
    </row>
    <row r="77" customFormat="false" ht="15" hidden="false" customHeight="false" outlineLevel="0" collapsed="false">
      <c r="B77" s="6" t="n">
        <v>79</v>
      </c>
      <c r="C77" s="4" t="s">
        <v>2231</v>
      </c>
      <c r="D77" s="4" t="s">
        <v>2351</v>
      </c>
      <c r="E77" s="4" t="s">
        <v>2352</v>
      </c>
      <c r="F77" s="7" t="n">
        <v>2778</v>
      </c>
      <c r="G77" s="7" t="n">
        <v>238775</v>
      </c>
    </row>
    <row r="78" customFormat="false" ht="15" hidden="false" customHeight="false" outlineLevel="0" collapsed="false">
      <c r="B78" s="6" t="n">
        <v>79</v>
      </c>
      <c r="C78" s="4" t="s">
        <v>2231</v>
      </c>
      <c r="D78" s="4" t="s">
        <v>2353</v>
      </c>
      <c r="E78" s="4" t="s">
        <v>2354</v>
      </c>
      <c r="F78" s="7" t="n">
        <v>9832</v>
      </c>
      <c r="G78" s="7" t="n">
        <v>195964</v>
      </c>
    </row>
    <row r="79" customFormat="false" ht="15" hidden="false" customHeight="false" outlineLevel="0" collapsed="false">
      <c r="B79" s="6" t="n">
        <v>79</v>
      </c>
      <c r="C79" s="4" t="s">
        <v>2231</v>
      </c>
      <c r="D79" s="4" t="s">
        <v>2355</v>
      </c>
      <c r="E79" s="4" t="s">
        <v>1152</v>
      </c>
      <c r="F79" s="7" t="n">
        <v>3866</v>
      </c>
      <c r="G79" s="7" t="n">
        <v>323222</v>
      </c>
    </row>
    <row r="80" customFormat="false" ht="15" hidden="false" customHeight="false" outlineLevel="0" collapsed="false">
      <c r="B80" s="6" t="n">
        <v>79</v>
      </c>
      <c r="C80" s="4" t="s">
        <v>2231</v>
      </c>
      <c r="D80" s="4" t="s">
        <v>2356</v>
      </c>
      <c r="E80" s="4" t="s">
        <v>2357</v>
      </c>
      <c r="F80" s="7" t="n">
        <v>5183</v>
      </c>
      <c r="G80" s="7" t="n">
        <v>297036</v>
      </c>
    </row>
    <row r="81" customFormat="false" ht="15" hidden="false" customHeight="false" outlineLevel="0" collapsed="false">
      <c r="B81" s="6" t="n">
        <v>79</v>
      </c>
      <c r="C81" s="4" t="s">
        <v>2231</v>
      </c>
      <c r="D81" s="4" t="s">
        <v>2358</v>
      </c>
      <c r="E81" s="4" t="s">
        <v>760</v>
      </c>
      <c r="F81" s="7" t="n">
        <v>9290</v>
      </c>
      <c r="G81" s="7" t="n">
        <v>598014</v>
      </c>
    </row>
    <row r="82" customFormat="false" ht="15" hidden="false" customHeight="false" outlineLevel="0" collapsed="false">
      <c r="B82" s="6" t="n">
        <v>79</v>
      </c>
      <c r="C82" s="4" t="s">
        <v>2231</v>
      </c>
      <c r="D82" s="4" t="s">
        <v>2359</v>
      </c>
      <c r="E82" s="4" t="s">
        <v>2250</v>
      </c>
      <c r="F82" s="7" t="n">
        <v>6866</v>
      </c>
      <c r="G82" s="7" t="n">
        <v>264991</v>
      </c>
    </row>
    <row r="83" customFormat="false" ht="15" hidden="false" customHeight="false" outlineLevel="0" collapsed="false">
      <c r="B83" s="6" t="n">
        <v>79</v>
      </c>
      <c r="C83" s="4" t="s">
        <v>2231</v>
      </c>
      <c r="D83" s="4" t="s">
        <v>2360</v>
      </c>
      <c r="E83" s="4" t="s">
        <v>2361</v>
      </c>
      <c r="F83" s="7" t="n">
        <v>7147</v>
      </c>
      <c r="G83" s="7" t="n">
        <v>208409</v>
      </c>
    </row>
    <row r="84" customFormat="false" ht="15" hidden="false" customHeight="false" outlineLevel="0" collapsed="false">
      <c r="B84" s="6" t="n">
        <v>79</v>
      </c>
      <c r="C84" s="4" t="s">
        <v>2231</v>
      </c>
      <c r="D84" s="4" t="s">
        <v>2362</v>
      </c>
      <c r="E84" s="4" t="s">
        <v>1942</v>
      </c>
      <c r="F84" s="7" t="n">
        <v>12205</v>
      </c>
      <c r="G84" s="7" t="n">
        <v>347335</v>
      </c>
    </row>
    <row r="85" customFormat="false" ht="15" hidden="false" customHeight="false" outlineLevel="0" collapsed="false">
      <c r="B85" s="6" t="n">
        <v>79</v>
      </c>
      <c r="C85" s="4" t="s">
        <v>2231</v>
      </c>
      <c r="D85" s="4" t="s">
        <v>2363</v>
      </c>
      <c r="E85" s="4" t="s">
        <v>2364</v>
      </c>
      <c r="F85" s="7" t="n">
        <v>14572</v>
      </c>
      <c r="G85" s="7" t="n">
        <v>342305</v>
      </c>
    </row>
    <row r="86" customFormat="false" ht="15" hidden="false" customHeight="false" outlineLevel="0" collapsed="false">
      <c r="B86" s="6" t="n">
        <v>79</v>
      </c>
      <c r="C86" s="4" t="s">
        <v>2231</v>
      </c>
      <c r="D86" s="4" t="s">
        <v>2365</v>
      </c>
      <c r="E86" s="4" t="s">
        <v>2366</v>
      </c>
      <c r="F86" s="7" t="n">
        <v>6457</v>
      </c>
      <c r="G86" s="7" t="n">
        <v>160152</v>
      </c>
    </row>
    <row r="87" customFormat="false" ht="15" hidden="false" customHeight="false" outlineLevel="0" collapsed="false">
      <c r="B87" s="6" t="n">
        <v>79</v>
      </c>
      <c r="C87" s="4" t="s">
        <v>2231</v>
      </c>
      <c r="D87" s="4" t="s">
        <v>2367</v>
      </c>
      <c r="E87" s="4" t="s">
        <v>2368</v>
      </c>
      <c r="F87" s="7" t="n">
        <v>6987</v>
      </c>
      <c r="G87" s="7" t="n">
        <v>553164</v>
      </c>
    </row>
    <row r="88" customFormat="false" ht="15" hidden="false" customHeight="false" outlineLevel="0" collapsed="false">
      <c r="B88" s="6" t="n">
        <v>79</v>
      </c>
      <c r="C88" s="4" t="s">
        <v>2231</v>
      </c>
      <c r="D88" s="4" t="s">
        <v>2369</v>
      </c>
      <c r="E88" s="4" t="s">
        <v>2370</v>
      </c>
      <c r="F88" s="7" t="n">
        <v>5128</v>
      </c>
      <c r="G88" s="7" t="n">
        <v>175915</v>
      </c>
    </row>
    <row r="89" customFormat="false" ht="15" hidden="false" customHeight="false" outlineLevel="0" collapsed="false">
      <c r="B89" s="6" t="n">
        <v>79</v>
      </c>
      <c r="C89" s="4" t="s">
        <v>2231</v>
      </c>
      <c r="D89" s="4" t="s">
        <v>2371</v>
      </c>
      <c r="E89" s="4" t="s">
        <v>2372</v>
      </c>
      <c r="F89" s="7" t="n">
        <v>1759</v>
      </c>
      <c r="G89" s="7" t="n">
        <v>166557</v>
      </c>
    </row>
    <row r="90" customFormat="false" ht="15" hidden="false" customHeight="false" outlineLevel="0" collapsed="false">
      <c r="B90" s="6" t="n">
        <v>79</v>
      </c>
      <c r="C90" s="4" t="s">
        <v>2231</v>
      </c>
      <c r="D90" s="4" t="s">
        <v>2373</v>
      </c>
      <c r="E90" s="4" t="s">
        <v>2374</v>
      </c>
      <c r="F90" s="7" t="n">
        <v>3601</v>
      </c>
      <c r="G90" s="7" t="n">
        <v>245947</v>
      </c>
    </row>
    <row r="91" customFormat="false" ht="15" hidden="false" customHeight="false" outlineLevel="0" collapsed="false">
      <c r="B91" s="6" t="n">
        <v>79</v>
      </c>
      <c r="C91" s="4" t="s">
        <v>2254</v>
      </c>
      <c r="D91" s="4" t="s">
        <v>2375</v>
      </c>
      <c r="E91" s="4" t="s">
        <v>2376</v>
      </c>
      <c r="F91" s="7" t="n">
        <v>11738</v>
      </c>
      <c r="G91" s="7" t="n">
        <v>769940</v>
      </c>
    </row>
    <row r="92" customFormat="false" ht="15" hidden="false" customHeight="false" outlineLevel="0" collapsed="false">
      <c r="B92" s="6" t="n">
        <v>79</v>
      </c>
      <c r="C92" s="4" t="s">
        <v>2254</v>
      </c>
      <c r="D92" s="4" t="s">
        <v>2377</v>
      </c>
      <c r="E92" s="4" t="s">
        <v>2378</v>
      </c>
      <c r="F92" s="7" t="n">
        <v>8470</v>
      </c>
      <c r="G92" s="7" t="n">
        <v>828224</v>
      </c>
    </row>
    <row r="93" customFormat="false" ht="15" hidden="false" customHeight="false" outlineLevel="0" collapsed="false">
      <c r="B93" s="6" t="n">
        <v>80</v>
      </c>
      <c r="C93" s="4" t="s">
        <v>2231</v>
      </c>
      <c r="D93" s="4" t="s">
        <v>2379</v>
      </c>
      <c r="E93" s="4" t="s">
        <v>2380</v>
      </c>
      <c r="F93" s="7" t="n">
        <v>4596</v>
      </c>
      <c r="G93" s="7" t="n">
        <v>213423</v>
      </c>
      <c r="H93" s="3" t="n">
        <f aca="false">SUM(F93:F112)</f>
        <v>223842</v>
      </c>
      <c r="I93" s="3" t="n">
        <f aca="false">SUM(G93:G112)</f>
        <v>13044786</v>
      </c>
    </row>
    <row r="94" customFormat="false" ht="15" hidden="false" customHeight="false" outlineLevel="0" collapsed="false">
      <c r="B94" s="6" t="n">
        <v>80</v>
      </c>
      <c r="C94" s="4" t="s">
        <v>2231</v>
      </c>
      <c r="D94" s="4" t="s">
        <v>2381</v>
      </c>
      <c r="E94" s="4" t="s">
        <v>2382</v>
      </c>
      <c r="F94" s="7" t="n">
        <v>5888</v>
      </c>
      <c r="G94" s="7" t="n">
        <v>269375</v>
      </c>
    </row>
    <row r="95" customFormat="false" ht="15" hidden="false" customHeight="false" outlineLevel="0" collapsed="false">
      <c r="B95" s="6" t="n">
        <v>80</v>
      </c>
      <c r="C95" s="4" t="s">
        <v>2231</v>
      </c>
      <c r="D95" s="4" t="s">
        <v>2383</v>
      </c>
      <c r="E95" s="4" t="s">
        <v>2384</v>
      </c>
      <c r="F95" s="7" t="n">
        <v>2815</v>
      </c>
      <c r="G95" s="7" t="n">
        <v>101479</v>
      </c>
    </row>
    <row r="96" customFormat="false" ht="15" hidden="false" customHeight="false" outlineLevel="0" collapsed="false">
      <c r="B96" s="6" t="n">
        <v>80</v>
      </c>
      <c r="C96" s="4" t="s">
        <v>2231</v>
      </c>
      <c r="D96" s="4" t="s">
        <v>2306</v>
      </c>
      <c r="E96" s="4" t="s">
        <v>910</v>
      </c>
      <c r="F96" s="7" t="n">
        <v>15302</v>
      </c>
      <c r="G96" s="7" t="n">
        <v>407528</v>
      </c>
    </row>
    <row r="97" customFormat="false" ht="15" hidden="false" customHeight="false" outlineLevel="0" collapsed="false">
      <c r="B97" s="5" t="n">
        <v>80</v>
      </c>
      <c r="C97" s="0" t="s">
        <v>2231</v>
      </c>
      <c r="D97" s="0" t="s">
        <v>2385</v>
      </c>
      <c r="E97" s="0" t="s">
        <v>2386</v>
      </c>
      <c r="F97" s="3" t="n">
        <v>11571</v>
      </c>
      <c r="G97" s="3" t="n">
        <v>955451</v>
      </c>
    </row>
    <row r="98" customFormat="false" ht="15" hidden="false" customHeight="false" outlineLevel="0" collapsed="false">
      <c r="B98" s="6" t="n">
        <v>80</v>
      </c>
      <c r="C98" s="4" t="s">
        <v>2231</v>
      </c>
      <c r="D98" s="4" t="s">
        <v>2387</v>
      </c>
      <c r="E98" s="4" t="s">
        <v>2388</v>
      </c>
      <c r="F98" s="7" t="n">
        <v>3251</v>
      </c>
      <c r="G98" s="7" t="n">
        <v>192321</v>
      </c>
    </row>
    <row r="99" customFormat="false" ht="15" hidden="false" customHeight="false" outlineLevel="0" collapsed="false">
      <c r="B99" s="6" t="n">
        <v>80</v>
      </c>
      <c r="C99" s="4" t="s">
        <v>2231</v>
      </c>
      <c r="D99" s="4" t="s">
        <v>2389</v>
      </c>
      <c r="E99" s="4" t="s">
        <v>1930</v>
      </c>
      <c r="F99" s="7" t="n">
        <v>8139</v>
      </c>
      <c r="G99" s="7" t="n">
        <v>285695</v>
      </c>
    </row>
    <row r="100" customFormat="false" ht="15" hidden="false" customHeight="false" outlineLevel="0" collapsed="false">
      <c r="B100" s="6" t="n">
        <v>80</v>
      </c>
      <c r="C100" s="4" t="s">
        <v>2231</v>
      </c>
      <c r="D100" s="4" t="s">
        <v>2390</v>
      </c>
      <c r="E100" s="4" t="s">
        <v>2391</v>
      </c>
      <c r="F100" s="7" t="n">
        <v>7328</v>
      </c>
      <c r="G100" s="7" t="n">
        <v>278546</v>
      </c>
    </row>
    <row r="101" customFormat="false" ht="15" hidden="false" customHeight="false" outlineLevel="0" collapsed="false">
      <c r="B101" s="6" t="n">
        <v>80</v>
      </c>
      <c r="C101" s="4" t="s">
        <v>2231</v>
      </c>
      <c r="D101" s="4" t="s">
        <v>2392</v>
      </c>
      <c r="E101" s="4" t="s">
        <v>2393</v>
      </c>
      <c r="F101" s="7" t="n">
        <v>3132</v>
      </c>
      <c r="G101" s="7" t="n">
        <v>124280</v>
      </c>
    </row>
    <row r="102" customFormat="false" ht="15" hidden="false" customHeight="false" outlineLevel="0" collapsed="false">
      <c r="B102" s="6" t="n">
        <v>80</v>
      </c>
      <c r="C102" s="4" t="s">
        <v>2231</v>
      </c>
      <c r="D102" s="4" t="s">
        <v>2394</v>
      </c>
      <c r="E102" s="4" t="s">
        <v>2395</v>
      </c>
      <c r="F102" s="7" t="n">
        <v>6659</v>
      </c>
      <c r="G102" s="7" t="n">
        <v>297350</v>
      </c>
    </row>
    <row r="103" customFormat="false" ht="15" hidden="false" customHeight="false" outlineLevel="0" collapsed="false">
      <c r="B103" s="6" t="n">
        <v>80</v>
      </c>
      <c r="C103" s="4" t="s">
        <v>2231</v>
      </c>
      <c r="D103" s="4" t="s">
        <v>2396</v>
      </c>
      <c r="E103" s="4" t="s">
        <v>540</v>
      </c>
      <c r="F103" s="7" t="n">
        <v>3923</v>
      </c>
      <c r="G103" s="7" t="n">
        <v>163433</v>
      </c>
    </row>
    <row r="104" customFormat="false" ht="15" hidden="false" customHeight="false" outlineLevel="0" collapsed="false">
      <c r="B104" s="6" t="n">
        <v>80</v>
      </c>
      <c r="C104" s="4" t="s">
        <v>2231</v>
      </c>
      <c r="D104" s="4" t="s">
        <v>2397</v>
      </c>
      <c r="E104" s="4" t="s">
        <v>2398</v>
      </c>
      <c r="F104" s="7" t="n">
        <v>2736</v>
      </c>
      <c r="G104" s="7" t="n">
        <v>70036</v>
      </c>
    </row>
    <row r="105" customFormat="false" ht="15" hidden="false" customHeight="false" outlineLevel="0" collapsed="false">
      <c r="A105" s="4"/>
      <c r="B105" s="6" t="n">
        <v>80</v>
      </c>
      <c r="C105" s="4" t="s">
        <v>2231</v>
      </c>
      <c r="D105" s="4" t="s">
        <v>2399</v>
      </c>
      <c r="E105" s="4" t="s">
        <v>2400</v>
      </c>
      <c r="F105" s="7" t="n">
        <v>7351</v>
      </c>
      <c r="G105" s="7" t="n">
        <v>256931</v>
      </c>
    </row>
    <row r="106" customFormat="false" ht="15" hidden="false" customHeight="false" outlineLevel="0" collapsed="false">
      <c r="A106" s="4"/>
      <c r="B106" s="6" t="n">
        <v>80</v>
      </c>
      <c r="C106" s="4" t="s">
        <v>2231</v>
      </c>
      <c r="D106" s="4" t="s">
        <v>2401</v>
      </c>
      <c r="E106" s="4" t="s">
        <v>2402</v>
      </c>
      <c r="F106" s="7" t="n">
        <v>5768</v>
      </c>
      <c r="G106" s="7" t="n">
        <v>220622</v>
      </c>
    </row>
    <row r="107" customFormat="false" ht="15" hidden="false" customHeight="false" outlineLevel="0" collapsed="false">
      <c r="B107" s="6" t="n">
        <v>80</v>
      </c>
      <c r="C107" s="4" t="s">
        <v>2231</v>
      </c>
      <c r="D107" s="4" t="s">
        <v>2403</v>
      </c>
      <c r="E107" s="4" t="s">
        <v>2403</v>
      </c>
      <c r="F107" s="7" t="n">
        <v>5633</v>
      </c>
      <c r="G107" s="7" t="n">
        <v>228458</v>
      </c>
    </row>
    <row r="108" customFormat="false" ht="15" hidden="false" customHeight="false" outlineLevel="0" collapsed="false">
      <c r="B108" s="5" t="n">
        <v>80</v>
      </c>
      <c r="C108" s="0" t="s">
        <v>2235</v>
      </c>
      <c r="D108" s="0" t="s">
        <v>2404</v>
      </c>
      <c r="E108" s="0" t="s">
        <v>2405</v>
      </c>
      <c r="F108" s="3" t="n">
        <v>2150</v>
      </c>
      <c r="G108" s="3" t="n">
        <v>4707404</v>
      </c>
    </row>
    <row r="109" customFormat="false" ht="15" hidden="false" customHeight="false" outlineLevel="0" collapsed="false">
      <c r="B109" s="6" t="n">
        <v>80</v>
      </c>
      <c r="C109" s="4" t="s">
        <v>2235</v>
      </c>
      <c r="D109" s="4" t="s">
        <v>2406</v>
      </c>
      <c r="E109" s="4" t="s">
        <v>1754</v>
      </c>
      <c r="F109" s="7" t="n">
        <v>20900</v>
      </c>
      <c r="G109" s="7" t="n">
        <v>289779</v>
      </c>
    </row>
    <row r="110" customFormat="false" ht="15" hidden="false" customHeight="false" outlineLevel="0" collapsed="false">
      <c r="B110" s="5" t="n">
        <v>80</v>
      </c>
      <c r="C110" s="0" t="s">
        <v>2235</v>
      </c>
      <c r="D110" s="0" t="s">
        <v>2407</v>
      </c>
      <c r="E110" s="0" t="s">
        <v>2378</v>
      </c>
      <c r="F110" s="3" t="n">
        <v>40200</v>
      </c>
      <c r="G110" s="3" t="n">
        <v>1607497</v>
      </c>
    </row>
    <row r="111" customFormat="false" ht="15" hidden="false" customHeight="false" outlineLevel="0" collapsed="false">
      <c r="B111" s="5" t="n">
        <v>80</v>
      </c>
      <c r="C111" s="0" t="s">
        <v>2235</v>
      </c>
      <c r="D111" s="0" t="s">
        <v>2408</v>
      </c>
      <c r="E111" s="0" t="s">
        <v>2409</v>
      </c>
      <c r="F111" s="3" t="n">
        <v>28300</v>
      </c>
      <c r="G111" s="3" t="n">
        <v>1440826</v>
      </c>
    </row>
    <row r="112" customFormat="false" ht="15" hidden="false" customHeight="false" outlineLevel="0" collapsed="false">
      <c r="B112" s="6" t="n">
        <v>80</v>
      </c>
      <c r="C112" s="4" t="s">
        <v>2235</v>
      </c>
      <c r="D112" s="4" t="s">
        <v>2410</v>
      </c>
      <c r="E112" s="4" t="s">
        <v>2411</v>
      </c>
      <c r="F112" s="7" t="n">
        <v>38200</v>
      </c>
      <c r="G112" s="7" t="n">
        <v>934352</v>
      </c>
    </row>
    <row r="113" customFormat="false" ht="15" hidden="false" customHeight="false" outlineLevel="0" collapsed="false">
      <c r="B113" s="5" t="n">
        <v>81</v>
      </c>
      <c r="C113" s="0" t="s">
        <v>1196</v>
      </c>
      <c r="D113" s="0" t="s">
        <v>2412</v>
      </c>
      <c r="E113" s="0" t="s">
        <v>776</v>
      </c>
      <c r="F113" s="3" t="n">
        <v>3233</v>
      </c>
      <c r="G113" s="3" t="n">
        <v>1398229</v>
      </c>
      <c r="H113" s="3" t="n">
        <f aca="false">SUM(F113:F125)</f>
        <v>104414</v>
      </c>
      <c r="I113" s="3" t="n">
        <f aca="false">SUM(G113:G125)</f>
        <v>12962015</v>
      </c>
    </row>
    <row r="114" customFormat="false" ht="15" hidden="false" customHeight="false" outlineLevel="0" collapsed="false">
      <c r="B114" s="5" t="n">
        <v>81</v>
      </c>
      <c r="C114" s="0" t="s">
        <v>1196</v>
      </c>
      <c r="D114" s="0" t="s">
        <v>2413</v>
      </c>
      <c r="E114" s="0" t="s">
        <v>2414</v>
      </c>
      <c r="F114" s="3" t="n">
        <v>25856</v>
      </c>
      <c r="G114" s="3" t="n">
        <v>1214249</v>
      </c>
    </row>
    <row r="115" customFormat="false" ht="15" hidden="false" customHeight="false" outlineLevel="0" collapsed="false">
      <c r="B115" s="6" t="n">
        <v>81</v>
      </c>
      <c r="C115" s="4" t="s">
        <v>1196</v>
      </c>
      <c r="D115" s="4" t="s">
        <v>2415</v>
      </c>
      <c r="E115" s="4" t="s">
        <v>542</v>
      </c>
      <c r="F115" s="7" t="n">
        <v>13931</v>
      </c>
      <c r="G115" s="7" t="n">
        <v>717477</v>
      </c>
    </row>
    <row r="116" customFormat="false" ht="15" hidden="false" customHeight="false" outlineLevel="0" collapsed="false">
      <c r="B116" s="6" t="n">
        <v>81</v>
      </c>
      <c r="C116" s="4" t="s">
        <v>1196</v>
      </c>
      <c r="D116" s="4" t="s">
        <v>2416</v>
      </c>
      <c r="E116" s="4" t="s">
        <v>2417</v>
      </c>
      <c r="F116" s="7" t="n">
        <v>11126</v>
      </c>
      <c r="G116" s="7" t="n">
        <v>543130</v>
      </c>
    </row>
    <row r="117" customFormat="false" ht="15" hidden="false" customHeight="false" outlineLevel="0" collapsed="false">
      <c r="B117" s="6" t="n">
        <v>81</v>
      </c>
      <c r="C117" s="4" t="s">
        <v>1196</v>
      </c>
      <c r="D117" s="4" t="s">
        <v>2418</v>
      </c>
      <c r="E117" s="4" t="s">
        <v>2419</v>
      </c>
      <c r="F117" s="7" t="n">
        <v>2404</v>
      </c>
      <c r="G117" s="7" t="n">
        <v>745328</v>
      </c>
    </row>
    <row r="118" customFormat="false" ht="15" hidden="false" customHeight="false" outlineLevel="0" collapsed="false">
      <c r="B118" s="5" t="n">
        <v>81</v>
      </c>
      <c r="C118" s="0" t="s">
        <v>1196</v>
      </c>
      <c r="D118" s="0" t="s">
        <v>2420</v>
      </c>
      <c r="E118" s="0" t="s">
        <v>2421</v>
      </c>
      <c r="F118" s="0" t="n">
        <v>79</v>
      </c>
      <c r="G118" s="3" t="n">
        <v>679012</v>
      </c>
    </row>
    <row r="119" customFormat="false" ht="15" hidden="false" customHeight="false" outlineLevel="0" collapsed="false">
      <c r="B119" s="6" t="n">
        <v>81</v>
      </c>
      <c r="C119" s="4" t="s">
        <v>1196</v>
      </c>
      <c r="D119" s="4" t="s">
        <v>2422</v>
      </c>
      <c r="E119" s="4" t="s">
        <v>828</v>
      </c>
      <c r="F119" s="7" t="n">
        <v>1605</v>
      </c>
      <c r="G119" s="7" t="n">
        <v>497243</v>
      </c>
    </row>
    <row r="120" customFormat="false" ht="15" hidden="false" customHeight="false" outlineLevel="0" collapsed="false">
      <c r="B120" s="6" t="n">
        <v>81</v>
      </c>
      <c r="C120" s="4" t="s">
        <v>1196</v>
      </c>
      <c r="D120" s="4" t="s">
        <v>2423</v>
      </c>
      <c r="E120" s="4" t="s">
        <v>2424</v>
      </c>
      <c r="F120" s="7" t="n">
        <v>3264</v>
      </c>
      <c r="G120" s="7" t="n">
        <v>622372</v>
      </c>
    </row>
    <row r="121" customFormat="false" ht="15" hidden="false" customHeight="false" outlineLevel="0" collapsed="false">
      <c r="B121" s="5" t="n">
        <v>81</v>
      </c>
      <c r="C121" s="0" t="s">
        <v>1196</v>
      </c>
      <c r="D121" s="0" t="s">
        <v>2425</v>
      </c>
      <c r="E121" s="0" t="s">
        <v>2426</v>
      </c>
      <c r="F121" s="3" t="n">
        <v>1281</v>
      </c>
      <c r="G121" s="3" t="n">
        <v>1100404</v>
      </c>
    </row>
    <row r="122" customFormat="false" ht="15" hidden="false" customHeight="false" outlineLevel="0" collapsed="false">
      <c r="B122" s="6" t="n">
        <v>81</v>
      </c>
      <c r="C122" s="4" t="s">
        <v>1196</v>
      </c>
      <c r="D122" s="4" t="s">
        <v>2373</v>
      </c>
      <c r="E122" s="4" t="s">
        <v>2374</v>
      </c>
      <c r="F122" s="7" t="n">
        <v>5243</v>
      </c>
      <c r="G122" s="7" t="n">
        <v>851580</v>
      </c>
    </row>
    <row r="123" customFormat="false" ht="15" hidden="false" customHeight="false" outlineLevel="0" collapsed="false">
      <c r="B123" s="6" t="n">
        <v>81</v>
      </c>
      <c r="C123" s="4" t="s">
        <v>2254</v>
      </c>
      <c r="D123" s="4" t="s">
        <v>2427</v>
      </c>
      <c r="E123" s="4" t="s">
        <v>1344</v>
      </c>
      <c r="F123" s="7" t="n">
        <v>13317</v>
      </c>
      <c r="G123" s="7" t="n">
        <v>617871</v>
      </c>
    </row>
    <row r="124" customFormat="false" ht="15" hidden="false" customHeight="false" outlineLevel="0" collapsed="false">
      <c r="B124" s="5" t="n">
        <v>81</v>
      </c>
      <c r="C124" s="0" t="s">
        <v>2254</v>
      </c>
      <c r="D124" s="0" t="s">
        <v>2428</v>
      </c>
      <c r="E124" s="0" t="s">
        <v>2429</v>
      </c>
      <c r="F124" s="3" t="n">
        <v>6100</v>
      </c>
      <c r="G124" s="3" t="n">
        <v>2599955</v>
      </c>
    </row>
    <row r="125" customFormat="false" ht="15" hidden="false" customHeight="false" outlineLevel="0" collapsed="false">
      <c r="B125" s="6" t="n">
        <v>81</v>
      </c>
      <c r="C125" s="4" t="s">
        <v>2254</v>
      </c>
      <c r="D125" s="4" t="s">
        <v>2430</v>
      </c>
      <c r="E125" s="4" t="s">
        <v>2424</v>
      </c>
      <c r="F125" s="7" t="n">
        <v>16975</v>
      </c>
      <c r="G125" s="7" t="n">
        <v>1375165</v>
      </c>
    </row>
    <row r="126" customFormat="false" ht="15" hidden="false" customHeight="false" outlineLevel="0" collapsed="false">
      <c r="A126" s="4"/>
      <c r="B126" s="6" t="n">
        <v>82</v>
      </c>
      <c r="C126" s="4" t="s">
        <v>2246</v>
      </c>
      <c r="D126" s="4" t="s">
        <v>2431</v>
      </c>
      <c r="E126" s="4" t="s">
        <v>2431</v>
      </c>
      <c r="F126" s="7" t="n">
        <v>170572</v>
      </c>
      <c r="G126" s="7" t="n">
        <v>542304</v>
      </c>
      <c r="H126" s="3" t="n">
        <f aca="false">SUM(F126:F133)</f>
        <v>1083746</v>
      </c>
      <c r="I126" s="3" t="n">
        <f aca="false">SUM(G126:G133)</f>
        <v>11446437</v>
      </c>
    </row>
    <row r="127" customFormat="false" ht="15" hidden="false" customHeight="false" outlineLevel="0" collapsed="false">
      <c r="B127" s="6" t="n">
        <v>82</v>
      </c>
      <c r="C127" s="4" t="s">
        <v>2246</v>
      </c>
      <c r="D127" s="4" t="s">
        <v>2432</v>
      </c>
      <c r="E127" s="4" t="s">
        <v>2433</v>
      </c>
      <c r="F127" s="7" t="n">
        <v>151430</v>
      </c>
      <c r="G127" s="7" t="n">
        <v>67739</v>
      </c>
    </row>
    <row r="128" customFormat="false" ht="15" hidden="false" customHeight="false" outlineLevel="0" collapsed="false">
      <c r="B128" s="5" t="n">
        <v>82</v>
      </c>
      <c r="C128" s="0" t="s">
        <v>2246</v>
      </c>
      <c r="D128" s="0" t="s">
        <v>2434</v>
      </c>
      <c r="E128" s="0" t="s">
        <v>2435</v>
      </c>
      <c r="F128" s="3" t="n">
        <v>79017</v>
      </c>
      <c r="G128" s="3" t="n">
        <v>2036209</v>
      </c>
    </row>
    <row r="129" customFormat="false" ht="15" hidden="false" customHeight="false" outlineLevel="0" collapsed="false">
      <c r="B129" s="5" t="n">
        <v>82</v>
      </c>
      <c r="C129" s="0" t="s">
        <v>2246</v>
      </c>
      <c r="D129" s="0" t="s">
        <v>2436</v>
      </c>
      <c r="E129" s="0" t="s">
        <v>2437</v>
      </c>
      <c r="F129" s="3" t="n">
        <v>64821</v>
      </c>
      <c r="G129" s="3" t="n">
        <v>2338349</v>
      </c>
    </row>
    <row r="130" customFormat="false" ht="15" hidden="false" customHeight="false" outlineLevel="0" collapsed="false">
      <c r="B130" s="6" t="n">
        <v>82</v>
      </c>
      <c r="C130" s="4" t="s">
        <v>2246</v>
      </c>
      <c r="D130" s="4" t="s">
        <v>2438</v>
      </c>
      <c r="E130" s="4" t="s">
        <v>2439</v>
      </c>
      <c r="F130" s="7" t="n">
        <v>496611</v>
      </c>
      <c r="G130" s="7" t="n">
        <v>674793</v>
      </c>
    </row>
    <row r="131" customFormat="false" ht="15" hidden="false" customHeight="false" outlineLevel="0" collapsed="false">
      <c r="B131" s="6" t="n">
        <v>82</v>
      </c>
      <c r="C131" s="4" t="s">
        <v>2248</v>
      </c>
      <c r="D131" s="4" t="s">
        <v>2440</v>
      </c>
      <c r="E131" s="4" t="s">
        <v>2441</v>
      </c>
      <c r="F131" s="7" t="n">
        <v>31002</v>
      </c>
      <c r="G131" s="7" t="n">
        <v>2037713</v>
      </c>
    </row>
    <row r="132" customFormat="false" ht="15" hidden="false" customHeight="false" outlineLevel="0" collapsed="false">
      <c r="B132" s="5" t="n">
        <v>82</v>
      </c>
      <c r="C132" s="0" t="s">
        <v>2248</v>
      </c>
      <c r="D132" s="0" t="s">
        <v>2442</v>
      </c>
      <c r="E132" s="0" t="s">
        <v>2443</v>
      </c>
      <c r="F132" s="0" t="n">
        <v>670</v>
      </c>
      <c r="G132" s="3" t="n">
        <v>1026848</v>
      </c>
    </row>
    <row r="133" customFormat="false" ht="15" hidden="false" customHeight="false" outlineLevel="0" collapsed="false">
      <c r="B133" s="6" t="n">
        <v>82</v>
      </c>
      <c r="C133" s="4" t="s">
        <v>2248</v>
      </c>
      <c r="D133" s="4" t="s">
        <v>2444</v>
      </c>
      <c r="E133" s="4" t="s">
        <v>2445</v>
      </c>
      <c r="F133" s="7" t="n">
        <v>89623</v>
      </c>
      <c r="G133" s="7" t="n">
        <v>2722482</v>
      </c>
    </row>
    <row r="134" customFormat="false" ht="15" hidden="false" customHeight="false" outlineLevel="0" collapsed="false">
      <c r="B134" s="5" t="n">
        <v>83</v>
      </c>
      <c r="C134" s="0" t="s">
        <v>2248</v>
      </c>
      <c r="D134" s="0" t="s">
        <v>2446</v>
      </c>
      <c r="E134" s="0" t="s">
        <v>2447</v>
      </c>
      <c r="F134" s="3" t="n">
        <v>634209</v>
      </c>
      <c r="G134" s="3" t="n">
        <v>487620</v>
      </c>
      <c r="H134" s="3" t="n">
        <f aca="false">SUM(F134:F140)</f>
        <v>1092431</v>
      </c>
      <c r="I134" s="3" t="n">
        <f aca="false">SUM(G134:G140)</f>
        <v>13100319</v>
      </c>
    </row>
    <row r="135" customFormat="false" ht="15" hidden="false" customHeight="false" outlineLevel="0" collapsed="false">
      <c r="B135" s="6" t="n">
        <v>83</v>
      </c>
      <c r="C135" s="4" t="s">
        <v>2248</v>
      </c>
      <c r="D135" s="4" t="s">
        <v>2448</v>
      </c>
      <c r="E135" s="4" t="s">
        <v>2449</v>
      </c>
      <c r="F135" s="7" t="n">
        <v>140216</v>
      </c>
      <c r="G135" s="7" t="n">
        <v>593821</v>
      </c>
    </row>
    <row r="136" customFormat="false" ht="15" hidden="false" customHeight="false" outlineLevel="0" collapsed="false">
      <c r="B136" s="5" t="n">
        <v>83</v>
      </c>
      <c r="C136" s="0" t="s">
        <v>2248</v>
      </c>
      <c r="D136" s="0" t="s">
        <v>2450</v>
      </c>
      <c r="E136" s="0" t="s">
        <v>2429</v>
      </c>
      <c r="F136" s="3" t="n">
        <v>38581</v>
      </c>
      <c r="G136" s="3" t="n">
        <v>3402094</v>
      </c>
    </row>
    <row r="137" customFormat="false" ht="15" hidden="false" customHeight="false" outlineLevel="0" collapsed="false">
      <c r="B137" s="5" t="n">
        <v>83</v>
      </c>
      <c r="C137" s="0" t="s">
        <v>2248</v>
      </c>
      <c r="D137" s="0" t="s">
        <v>2451</v>
      </c>
      <c r="E137" s="0" t="s">
        <v>2452</v>
      </c>
      <c r="F137" s="3" t="n">
        <v>106677</v>
      </c>
      <c r="G137" s="3" t="n">
        <v>3328365</v>
      </c>
    </row>
    <row r="138" customFormat="false" ht="15" hidden="false" customHeight="false" outlineLevel="0" collapsed="false">
      <c r="B138" s="5" t="n">
        <v>83</v>
      </c>
      <c r="C138" s="0" t="s">
        <v>2248</v>
      </c>
      <c r="D138" s="0" t="s">
        <v>2453</v>
      </c>
      <c r="E138" s="0" t="s">
        <v>2300</v>
      </c>
      <c r="F138" s="3" t="n">
        <v>145430</v>
      </c>
      <c r="G138" s="3" t="n">
        <v>3539764</v>
      </c>
    </row>
    <row r="139" customFormat="false" ht="15" hidden="false" customHeight="false" outlineLevel="0" collapsed="false">
      <c r="B139" s="6" t="n">
        <v>84</v>
      </c>
      <c r="C139" s="4" t="s">
        <v>2239</v>
      </c>
      <c r="D139" s="4" t="s">
        <v>2454</v>
      </c>
      <c r="E139" s="4" t="s">
        <v>2455</v>
      </c>
      <c r="F139" s="7" t="n">
        <v>18476</v>
      </c>
      <c r="G139" s="7" t="n">
        <v>702110</v>
      </c>
      <c r="H139" s="3" t="n">
        <f aca="false">SUM(F139:F144)</f>
        <v>171006</v>
      </c>
      <c r="I139" s="3" t="n">
        <f aca="false">SUM(G139:G144)</f>
        <v>11116983</v>
      </c>
    </row>
    <row r="140" customFormat="false" ht="15" hidden="false" customHeight="false" outlineLevel="0" collapsed="false">
      <c r="B140" s="6" t="n">
        <v>84</v>
      </c>
      <c r="C140" s="4" t="s">
        <v>2239</v>
      </c>
      <c r="D140" s="4" t="s">
        <v>2456</v>
      </c>
      <c r="E140" s="4" t="s">
        <v>2457</v>
      </c>
      <c r="F140" s="7" t="n">
        <v>8842</v>
      </c>
      <c r="G140" s="7" t="n">
        <v>1046545</v>
      </c>
    </row>
    <row r="141" customFormat="false" ht="15" hidden="false" customHeight="false" outlineLevel="0" collapsed="false">
      <c r="B141" s="6" t="n">
        <v>84</v>
      </c>
      <c r="C141" s="4" t="s">
        <v>2239</v>
      </c>
      <c r="D141" s="4" t="s">
        <v>2458</v>
      </c>
      <c r="E141" s="4" t="s">
        <v>701</v>
      </c>
      <c r="F141" s="7" t="n">
        <v>39557</v>
      </c>
      <c r="G141" s="7" t="n">
        <v>2310983</v>
      </c>
    </row>
    <row r="142" customFormat="false" ht="15" hidden="false" customHeight="false" outlineLevel="0" collapsed="false">
      <c r="B142" s="5" t="n">
        <v>84</v>
      </c>
      <c r="C142" s="0" t="s">
        <v>2239</v>
      </c>
      <c r="D142" s="0" t="s">
        <v>2459</v>
      </c>
      <c r="E142" s="0" t="s">
        <v>1344</v>
      </c>
      <c r="F142" s="3" t="n">
        <v>9826</v>
      </c>
      <c r="G142" s="3" t="n">
        <v>2201863</v>
      </c>
    </row>
    <row r="143" customFormat="false" ht="15" hidden="false" customHeight="false" outlineLevel="0" collapsed="false">
      <c r="B143" s="5" t="n">
        <v>84</v>
      </c>
      <c r="C143" s="0" t="s">
        <v>2239</v>
      </c>
      <c r="D143" s="0" t="s">
        <v>2460</v>
      </c>
      <c r="E143" s="0" t="s">
        <v>2461</v>
      </c>
      <c r="F143" s="3" t="n">
        <v>23921</v>
      </c>
      <c r="G143" s="3" t="n">
        <v>2376021</v>
      </c>
    </row>
    <row r="144" customFormat="false" ht="15" hidden="false" customHeight="false" outlineLevel="0" collapsed="false">
      <c r="B144" s="5" t="n">
        <v>84</v>
      </c>
      <c r="C144" s="0" t="s">
        <v>2239</v>
      </c>
      <c r="D144" s="0" t="s">
        <v>2462</v>
      </c>
      <c r="E144" s="0" t="s">
        <v>788</v>
      </c>
      <c r="F144" s="3" t="n">
        <v>70384</v>
      </c>
      <c r="G144" s="3" t="n">
        <v>2479461</v>
      </c>
    </row>
    <row r="145" customFormat="false" ht="15" hidden="false" customHeight="false" outlineLevel="0" collapsed="false">
      <c r="B145" s="5" t="n">
        <v>85</v>
      </c>
      <c r="C145" s="0" t="s">
        <v>2239</v>
      </c>
      <c r="D145" s="0" t="s">
        <v>2463</v>
      </c>
      <c r="E145" s="0" t="s">
        <v>2464</v>
      </c>
      <c r="F145" s="3" t="n">
        <v>24389</v>
      </c>
      <c r="G145" s="3" t="n">
        <v>4780380</v>
      </c>
      <c r="H145" s="3" t="n">
        <f aca="false">SUM(F145:F148)</f>
        <v>67527</v>
      </c>
      <c r="I145" s="3" t="n">
        <f aca="false">SUM(G145:G148)</f>
        <v>13541840</v>
      </c>
    </row>
    <row r="146" customFormat="false" ht="15" hidden="false" customHeight="false" outlineLevel="0" collapsed="false">
      <c r="B146" s="5" t="n">
        <v>85</v>
      </c>
      <c r="C146" s="0" t="s">
        <v>2239</v>
      </c>
      <c r="D146" s="0" t="s">
        <v>2465</v>
      </c>
      <c r="E146" s="0" t="s">
        <v>2466</v>
      </c>
      <c r="F146" s="3" t="n">
        <v>19323</v>
      </c>
      <c r="G146" s="3" t="n">
        <v>2633154</v>
      </c>
    </row>
    <row r="147" customFormat="false" ht="15" hidden="false" customHeight="false" outlineLevel="0" collapsed="false">
      <c r="B147" s="5" t="n">
        <v>85</v>
      </c>
      <c r="C147" s="0" t="s">
        <v>2239</v>
      </c>
      <c r="D147" s="0" t="s">
        <v>2467</v>
      </c>
      <c r="E147" s="0" t="s">
        <v>2468</v>
      </c>
      <c r="F147" s="3" t="n">
        <v>3245</v>
      </c>
      <c r="G147" s="3" t="n">
        <v>4010054</v>
      </c>
    </row>
    <row r="148" customFormat="false" ht="15" hidden="false" customHeight="false" outlineLevel="0" collapsed="false">
      <c r="B148" s="5" t="n">
        <v>85</v>
      </c>
      <c r="C148" s="0" t="s">
        <v>2239</v>
      </c>
      <c r="D148" s="0" t="s">
        <v>2469</v>
      </c>
      <c r="E148" s="0" t="s">
        <v>2470</v>
      </c>
      <c r="F148" s="3" t="n">
        <v>20570</v>
      </c>
      <c r="G148" s="3" t="n">
        <v>2118252</v>
      </c>
    </row>
    <row r="151" customFormat="false" ht="18.75" hidden="false" customHeight="false" outlineLevel="0" collapsed="false">
      <c r="A151" s="2" t="s">
        <v>27</v>
      </c>
      <c r="B151" s="2" t="s">
        <v>13</v>
      </c>
      <c r="C151" s="2" t="s">
        <v>159</v>
      </c>
      <c r="D151" s="2" t="s">
        <v>160</v>
      </c>
      <c r="E151" s="2" t="s">
        <v>13</v>
      </c>
      <c r="F151" s="2" t="s">
        <v>15</v>
      </c>
      <c r="G151" s="2" t="s">
        <v>161</v>
      </c>
      <c r="H151" s="2" t="s">
        <v>2</v>
      </c>
      <c r="I151" s="2" t="s">
        <v>162</v>
      </c>
      <c r="J151" s="11" t="n">
        <v>1000000</v>
      </c>
      <c r="K151" s="2" t="s">
        <v>163</v>
      </c>
      <c r="L151" s="2" t="s">
        <v>164</v>
      </c>
    </row>
    <row r="152" customFormat="false" ht="15" hidden="false" customHeight="false" outlineLevel="0" collapsed="false">
      <c r="A152" s="5" t="n">
        <v>74</v>
      </c>
      <c r="B152" s="0" t="s">
        <v>2250</v>
      </c>
      <c r="C152" s="22" t="n">
        <v>1</v>
      </c>
      <c r="D152" s="0" t="s">
        <v>2471</v>
      </c>
      <c r="E152" s="0" t="s">
        <v>2256</v>
      </c>
      <c r="F152" s="3" t="n">
        <v>2646503</v>
      </c>
      <c r="G152" s="0" t="n">
        <v>72</v>
      </c>
      <c r="H152" s="0" t="n">
        <v>3150</v>
      </c>
      <c r="I152" s="12" t="n">
        <f aca="false">G152*H152</f>
        <v>226800</v>
      </c>
      <c r="J152" s="14" t="n">
        <f aca="false">(I152/$J$151*10000)+7000</f>
        <v>9268</v>
      </c>
      <c r="K152" s="0" t="n">
        <v>2013</v>
      </c>
      <c r="L152" s="3" t="n">
        <f aca="false">SUM(I152:I161)</f>
        <v>799485</v>
      </c>
    </row>
    <row r="153" customFormat="false" ht="15" hidden="false" customHeight="false" outlineLevel="0" collapsed="false">
      <c r="A153" s="5" t="n">
        <v>74</v>
      </c>
      <c r="B153" s="0" t="s">
        <v>2250</v>
      </c>
      <c r="C153" s="22" t="n">
        <v>2</v>
      </c>
      <c r="D153" s="0" t="s">
        <v>2472</v>
      </c>
      <c r="E153" s="0" t="s">
        <v>2258</v>
      </c>
      <c r="F153" s="3" t="n">
        <v>753315</v>
      </c>
      <c r="G153" s="0" t="n">
        <v>38</v>
      </c>
      <c r="H153" s="0" t="n">
        <v>3150</v>
      </c>
      <c r="I153" s="12" t="n">
        <f aca="false">G153*H153</f>
        <v>119700</v>
      </c>
      <c r="J153" s="14" t="n">
        <f aca="false">(I153/$J$151*10000)+7000</f>
        <v>8197</v>
      </c>
      <c r="K153" s="0" t="n">
        <v>2013</v>
      </c>
    </row>
    <row r="154" customFormat="false" ht="15" hidden="false" customHeight="false" outlineLevel="0" collapsed="false">
      <c r="A154" s="5" t="n">
        <v>74</v>
      </c>
      <c r="B154" s="0" t="s">
        <v>2250</v>
      </c>
      <c r="C154" s="22" t="n">
        <v>3</v>
      </c>
      <c r="D154" s="0" t="s">
        <v>2473</v>
      </c>
      <c r="E154" s="0" t="s">
        <v>2269</v>
      </c>
      <c r="F154" s="3" t="n">
        <v>317763</v>
      </c>
      <c r="G154" s="0" t="n">
        <v>24</v>
      </c>
      <c r="H154" s="0" t="n">
        <v>3150</v>
      </c>
      <c r="I154" s="12" t="n">
        <f aca="false">G154*H154</f>
        <v>75600</v>
      </c>
      <c r="J154" s="14" t="n">
        <f aca="false">(I154/$J$151*10000)+7000</f>
        <v>7756</v>
      </c>
      <c r="K154" s="0" t="n">
        <v>2013</v>
      </c>
    </row>
    <row r="155" customFormat="false" ht="15" hidden="false" customHeight="false" outlineLevel="0" collapsed="false">
      <c r="A155" s="5" t="n">
        <v>74</v>
      </c>
      <c r="B155" s="0" t="s">
        <v>2250</v>
      </c>
      <c r="C155" s="22" t="n">
        <v>4</v>
      </c>
      <c r="D155" s="0" t="s">
        <v>2474</v>
      </c>
      <c r="E155" s="0" t="s">
        <v>2262</v>
      </c>
      <c r="F155" s="3" t="n">
        <v>233708</v>
      </c>
      <c r="G155" s="0" t="n">
        <v>21</v>
      </c>
      <c r="H155" s="0" t="n">
        <v>3150</v>
      </c>
      <c r="I155" s="12" t="n">
        <f aca="false">G155*H155</f>
        <v>66150</v>
      </c>
      <c r="J155" s="14" t="n">
        <f aca="false">(I155/$J$151*10000)+7000</f>
        <v>7661.5</v>
      </c>
      <c r="K155" s="0" t="n">
        <v>2013</v>
      </c>
    </row>
    <row r="156" customFormat="false" ht="15" hidden="false" customHeight="false" outlineLevel="0" collapsed="false">
      <c r="A156" s="5" t="n">
        <v>74</v>
      </c>
      <c r="B156" s="0" t="s">
        <v>2250</v>
      </c>
      <c r="C156" s="22" t="n">
        <v>5</v>
      </c>
      <c r="D156" s="0" t="s">
        <v>2475</v>
      </c>
      <c r="E156" s="0" t="s">
        <v>2269</v>
      </c>
      <c r="F156" s="3" t="n">
        <v>232777</v>
      </c>
      <c r="G156" s="0" t="n">
        <v>21</v>
      </c>
      <c r="H156" s="0" t="n">
        <v>3150</v>
      </c>
      <c r="I156" s="12" t="n">
        <f aca="false">G156*H156</f>
        <v>66150</v>
      </c>
      <c r="J156" s="14" t="n">
        <f aca="false">(I156/$J$151*10000)+7000</f>
        <v>7661.5</v>
      </c>
      <c r="K156" s="0" t="n">
        <v>2013</v>
      </c>
    </row>
    <row r="157" customFormat="false" ht="15" hidden="false" customHeight="false" outlineLevel="0" collapsed="false">
      <c r="A157" s="5" t="n">
        <v>74</v>
      </c>
      <c r="B157" s="0" t="s">
        <v>2250</v>
      </c>
      <c r="C157" s="22" t="n">
        <v>6</v>
      </c>
      <c r="D157" s="0" t="s">
        <v>2476</v>
      </c>
      <c r="E157" s="0" t="s">
        <v>2256</v>
      </c>
      <c r="F157" s="3" t="n">
        <v>221066</v>
      </c>
      <c r="G157" s="0" t="n">
        <v>20</v>
      </c>
      <c r="H157" s="0" t="n">
        <v>3150</v>
      </c>
      <c r="I157" s="12" t="n">
        <f aca="false">G157*H157</f>
        <v>63000</v>
      </c>
      <c r="J157" s="14" t="n">
        <f aca="false">(I157/$J$151*10000)+7000</f>
        <v>7630</v>
      </c>
      <c r="K157" s="0" t="n">
        <v>2013</v>
      </c>
    </row>
    <row r="158" customFormat="false" ht="15" hidden="false" customHeight="false" outlineLevel="0" collapsed="false">
      <c r="A158" s="5" t="n">
        <v>74</v>
      </c>
      <c r="B158" s="0" t="s">
        <v>2250</v>
      </c>
      <c r="C158" s="22" t="n">
        <v>7</v>
      </c>
      <c r="D158" s="0" t="s">
        <v>2477</v>
      </c>
      <c r="E158" s="0" t="s">
        <v>2267</v>
      </c>
      <c r="F158" s="3" t="n">
        <v>209752</v>
      </c>
      <c r="G158" s="0" t="n">
        <v>19</v>
      </c>
      <c r="H158" s="0" t="n">
        <v>3150</v>
      </c>
      <c r="I158" s="12" t="n">
        <f aca="false">G158*H158</f>
        <v>59850</v>
      </c>
      <c r="J158" s="14" t="n">
        <f aca="false">(I158/$J$151*10000)+7000</f>
        <v>7598.5</v>
      </c>
      <c r="K158" s="0" t="n">
        <v>2013</v>
      </c>
    </row>
    <row r="159" customFormat="false" ht="15" hidden="false" customHeight="false" outlineLevel="0" collapsed="false">
      <c r="A159" s="5" t="n">
        <v>74</v>
      </c>
      <c r="B159" s="0" t="s">
        <v>2250</v>
      </c>
      <c r="C159" s="22" t="n">
        <v>9</v>
      </c>
      <c r="D159" s="0" t="s">
        <v>2478</v>
      </c>
      <c r="E159" s="0" t="s">
        <v>2258</v>
      </c>
      <c r="F159" s="3" t="n">
        <v>133705</v>
      </c>
      <c r="G159" s="0" t="n">
        <v>15</v>
      </c>
      <c r="H159" s="0" t="n">
        <v>3150</v>
      </c>
      <c r="I159" s="12" t="n">
        <f aca="false">G159*H159</f>
        <v>47250</v>
      </c>
      <c r="J159" s="14" t="n">
        <f aca="false">(I159/$J$151*10000)+7000</f>
        <v>7472.5</v>
      </c>
      <c r="K159" s="0" t="n">
        <v>2013</v>
      </c>
    </row>
    <row r="160" customFormat="false" ht="15" hidden="false" customHeight="false" outlineLevel="0" collapsed="false">
      <c r="A160" s="5" t="n">
        <v>74</v>
      </c>
      <c r="B160" s="0" t="s">
        <v>2250</v>
      </c>
      <c r="C160" s="22" t="n">
        <v>11</v>
      </c>
      <c r="D160" s="0" t="s">
        <v>2479</v>
      </c>
      <c r="E160" s="0" t="s">
        <v>2264</v>
      </c>
      <c r="F160" s="3" t="n">
        <v>104349</v>
      </c>
      <c r="G160" s="0" t="n">
        <v>13</v>
      </c>
      <c r="H160" s="0" t="n">
        <v>3150</v>
      </c>
      <c r="I160" s="12" t="n">
        <f aca="false">G160*H160</f>
        <v>40950</v>
      </c>
      <c r="J160" s="14" t="n">
        <f aca="false">(I160/$J$151*10000)+7000</f>
        <v>7409.5</v>
      </c>
      <c r="K160" s="0" t="n">
        <v>2013</v>
      </c>
    </row>
    <row r="161" customFormat="false" ht="15" hidden="false" customHeight="false" outlineLevel="0" collapsed="false">
      <c r="A161" s="5" t="n">
        <v>74</v>
      </c>
      <c r="B161" s="0" t="s">
        <v>2233</v>
      </c>
      <c r="C161" s="22" t="n">
        <v>1</v>
      </c>
      <c r="D161" s="0" t="s">
        <v>2480</v>
      </c>
      <c r="E161" s="0" t="s">
        <v>1086</v>
      </c>
      <c r="F161" s="3" t="n">
        <v>127832</v>
      </c>
      <c r="G161" s="0" t="n">
        <v>15</v>
      </c>
      <c r="H161" s="0" t="n">
        <v>2269</v>
      </c>
      <c r="I161" s="12" t="n">
        <f aca="false">G161*H161</f>
        <v>34035</v>
      </c>
      <c r="J161" s="14" t="n">
        <f aca="false">(I161/$J$151*10000)+7000</f>
        <v>7340.35</v>
      </c>
      <c r="K161" s="12" t="n">
        <v>2010</v>
      </c>
    </row>
    <row r="162" customFormat="false" ht="15" hidden="false" customHeight="false" outlineLevel="0" collapsed="false">
      <c r="A162" s="5" t="n">
        <v>75</v>
      </c>
      <c r="B162" s="0" t="s">
        <v>2246</v>
      </c>
      <c r="C162" s="22" t="n">
        <v>1</v>
      </c>
      <c r="D162" s="0" t="s">
        <v>2481</v>
      </c>
      <c r="E162" s="0" t="s">
        <v>2271</v>
      </c>
      <c r="F162" s="3" t="n">
        <v>1810366</v>
      </c>
      <c r="G162" s="0" t="n">
        <v>59</v>
      </c>
      <c r="H162" s="0" t="n">
        <v>2438</v>
      </c>
      <c r="I162" s="12" t="n">
        <f aca="false">G162*H162</f>
        <v>143842</v>
      </c>
      <c r="J162" s="14" t="n">
        <f aca="false">(I162/$J$151*10000)+7000</f>
        <v>8438.42</v>
      </c>
      <c r="K162" s="0" t="n">
        <v>2009</v>
      </c>
      <c r="L162" s="3" t="n">
        <f aca="false">SUM(I162:I166)</f>
        <v>312280</v>
      </c>
    </row>
    <row r="163" customFormat="false" ht="15" hidden="false" customHeight="false" outlineLevel="0" collapsed="false">
      <c r="A163" s="5" t="n">
        <v>75</v>
      </c>
      <c r="B163" s="0" t="s">
        <v>2246</v>
      </c>
      <c r="C163" s="22" t="n">
        <v>2</v>
      </c>
      <c r="D163" s="0" t="s">
        <v>2482</v>
      </c>
      <c r="E163" s="0" t="s">
        <v>2277</v>
      </c>
      <c r="F163" s="3" t="n">
        <v>226618</v>
      </c>
      <c r="G163" s="0" t="n">
        <v>20</v>
      </c>
      <c r="H163" s="0" t="n">
        <v>2438</v>
      </c>
      <c r="I163" s="12" t="n">
        <f aca="false">G163*H163</f>
        <v>48760</v>
      </c>
      <c r="J163" s="14" t="n">
        <f aca="false">(I163/$J$151*10000)+7000</f>
        <v>7487.6</v>
      </c>
      <c r="K163" s="0" t="n">
        <v>2009</v>
      </c>
    </row>
    <row r="164" customFormat="false" ht="15" hidden="false" customHeight="false" outlineLevel="0" collapsed="false">
      <c r="A164" s="5" t="n">
        <v>75</v>
      </c>
      <c r="B164" s="0" t="s">
        <v>2250</v>
      </c>
      <c r="C164" s="22" t="n">
        <v>10</v>
      </c>
      <c r="D164" s="0" t="s">
        <v>2483</v>
      </c>
      <c r="E164" s="0" t="s">
        <v>522</v>
      </c>
      <c r="F164" s="3" t="n">
        <v>107293</v>
      </c>
      <c r="G164" s="0" t="n">
        <v>14</v>
      </c>
      <c r="H164" s="0" t="n">
        <v>3150</v>
      </c>
      <c r="I164" s="12" t="n">
        <f aca="false">G164*H164</f>
        <v>44100</v>
      </c>
      <c r="J164" s="14" t="n">
        <f aca="false">(I164/$J$151*10000)+7000</f>
        <v>7441</v>
      </c>
      <c r="K164" s="0" t="n">
        <v>2013</v>
      </c>
    </row>
    <row r="165" customFormat="false" ht="15" hidden="false" customHeight="false" outlineLevel="0" collapsed="false">
      <c r="A165" s="5" t="n">
        <v>75</v>
      </c>
      <c r="B165" s="0" t="s">
        <v>2246</v>
      </c>
      <c r="C165" s="22" t="n">
        <v>3</v>
      </c>
      <c r="D165" s="0" t="s">
        <v>2484</v>
      </c>
      <c r="E165" s="0" t="s">
        <v>2277</v>
      </c>
      <c r="F165" s="3" t="n">
        <v>141444</v>
      </c>
      <c r="G165" s="0" t="n">
        <v>16</v>
      </c>
      <c r="H165" s="0" t="n">
        <v>2438</v>
      </c>
      <c r="I165" s="12" t="n">
        <f aca="false">G165*H165</f>
        <v>39008</v>
      </c>
      <c r="J165" s="14" t="n">
        <f aca="false">(I165/$J$151*10000)+7000</f>
        <v>7390.08</v>
      </c>
      <c r="K165" s="0" t="n">
        <v>2009</v>
      </c>
    </row>
    <row r="166" customFormat="false" ht="15" hidden="false" customHeight="false" outlineLevel="0" collapsed="false">
      <c r="A166" s="5" t="n">
        <v>75</v>
      </c>
      <c r="B166" s="0" t="s">
        <v>2246</v>
      </c>
      <c r="C166" s="22" t="n">
        <v>5</v>
      </c>
      <c r="D166" s="0" t="s">
        <v>2485</v>
      </c>
      <c r="E166" s="0" t="s">
        <v>2273</v>
      </c>
      <c r="F166" s="3" t="n">
        <v>126319</v>
      </c>
      <c r="G166" s="0" t="n">
        <v>15</v>
      </c>
      <c r="H166" s="0" t="n">
        <v>2438</v>
      </c>
      <c r="I166" s="12" t="n">
        <f aca="false">G166*H166</f>
        <v>36570</v>
      </c>
      <c r="J166" s="14" t="n">
        <f aca="false">(I166/$J$151*10000)+7000</f>
        <v>7365.7</v>
      </c>
      <c r="K166" s="0" t="n">
        <v>2009</v>
      </c>
    </row>
    <row r="167" customFormat="false" ht="15" hidden="false" customHeight="false" outlineLevel="0" collapsed="false">
      <c r="A167" s="5" t="n">
        <v>76</v>
      </c>
      <c r="B167" s="0" t="s">
        <v>859</v>
      </c>
      <c r="C167" s="22" t="n">
        <v>1</v>
      </c>
      <c r="D167" s="0" t="s">
        <v>2486</v>
      </c>
      <c r="E167" s="0" t="s">
        <v>2288</v>
      </c>
      <c r="F167" s="3" t="n">
        <v>1667864</v>
      </c>
      <c r="G167" s="0" t="n">
        <v>57</v>
      </c>
      <c r="H167" s="0" t="n">
        <v>2614</v>
      </c>
      <c r="I167" s="12" t="n">
        <f aca="false">G167*H167</f>
        <v>148998</v>
      </c>
      <c r="J167" s="14" t="n">
        <f aca="false">(I167/$J$151*10000)+7000</f>
        <v>8489.98</v>
      </c>
      <c r="K167" s="0" t="n">
        <v>2014</v>
      </c>
      <c r="L167" s="3" t="n">
        <f aca="false">SUM(I167:I172)</f>
        <v>385683</v>
      </c>
    </row>
    <row r="168" customFormat="false" ht="15" hidden="false" customHeight="false" outlineLevel="0" collapsed="false">
      <c r="A168" s="5" t="n">
        <v>76</v>
      </c>
      <c r="B168" s="0" t="s">
        <v>2250</v>
      </c>
      <c r="C168" s="22" t="n">
        <v>8</v>
      </c>
      <c r="D168" s="0" t="s">
        <v>2487</v>
      </c>
      <c r="E168" s="0" t="s">
        <v>2300</v>
      </c>
      <c r="F168" s="3" t="n">
        <v>205294</v>
      </c>
      <c r="G168" s="0" t="n">
        <v>19</v>
      </c>
      <c r="H168" s="0" t="n">
        <v>3150</v>
      </c>
      <c r="I168" s="12" t="n">
        <f aca="false">G168*H168</f>
        <v>59850</v>
      </c>
      <c r="J168" s="14" t="n">
        <f aca="false">(I168/$J$151*10000)+7000</f>
        <v>7598.5</v>
      </c>
      <c r="K168" s="0" t="n">
        <v>2013</v>
      </c>
    </row>
    <row r="169" customFormat="false" ht="15" hidden="false" customHeight="false" outlineLevel="0" collapsed="false">
      <c r="A169" s="5" t="n">
        <v>76</v>
      </c>
      <c r="B169" s="0" t="s">
        <v>2237</v>
      </c>
      <c r="C169" s="22" t="n">
        <v>1</v>
      </c>
      <c r="D169" s="0" t="s">
        <v>2488</v>
      </c>
      <c r="E169" s="0" t="s">
        <v>2302</v>
      </c>
      <c r="F169" s="3" t="n">
        <v>382096</v>
      </c>
      <c r="G169" s="0" t="n">
        <v>27</v>
      </c>
      <c r="H169" s="0" t="n">
        <v>2045</v>
      </c>
      <c r="I169" s="12" t="n">
        <f aca="false">G169*H169</f>
        <v>55215</v>
      </c>
      <c r="J169" s="14" t="n">
        <f aca="false">(I169/$J$151*10000)+7000</f>
        <v>7552.15</v>
      </c>
      <c r="K169" s="0" t="n">
        <v>2013</v>
      </c>
    </row>
    <row r="170" customFormat="false" ht="15" hidden="false" customHeight="false" outlineLevel="0" collapsed="false">
      <c r="A170" s="5" t="n">
        <v>76</v>
      </c>
      <c r="B170" s="0" t="s">
        <v>2242</v>
      </c>
      <c r="C170" s="22" t="n">
        <v>1</v>
      </c>
      <c r="D170" s="0" t="s">
        <v>2489</v>
      </c>
      <c r="E170" s="0" t="s">
        <v>2220</v>
      </c>
      <c r="F170" s="3" t="n">
        <v>387909</v>
      </c>
      <c r="G170" s="0" t="n">
        <v>27</v>
      </c>
      <c r="H170" s="0" t="n">
        <v>1600</v>
      </c>
      <c r="I170" s="12" t="n">
        <f aca="false">G170*H170</f>
        <v>43200</v>
      </c>
      <c r="J170" s="14" t="n">
        <f aca="false">(I170/$J$151*10000)+7000</f>
        <v>7432</v>
      </c>
      <c r="K170" s="0" t="n">
        <v>2009</v>
      </c>
    </row>
    <row r="171" customFormat="false" ht="15" hidden="false" customHeight="false" outlineLevel="0" collapsed="false">
      <c r="A171" s="5" t="n">
        <v>76</v>
      </c>
      <c r="B171" s="0" t="s">
        <v>859</v>
      </c>
      <c r="C171" s="22" t="n">
        <v>4</v>
      </c>
      <c r="D171" s="0" t="s">
        <v>2490</v>
      </c>
      <c r="E171" s="0" t="s">
        <v>2292</v>
      </c>
      <c r="F171" s="3" t="n">
        <v>135000</v>
      </c>
      <c r="G171" s="0" t="n">
        <v>15</v>
      </c>
      <c r="H171" s="0" t="n">
        <v>2614</v>
      </c>
      <c r="I171" s="12" t="n">
        <f aca="false">G171*H171</f>
        <v>39210</v>
      </c>
      <c r="J171" s="14" t="n">
        <f aca="false">(I171/$J$151*10000)+7000</f>
        <v>7392.1</v>
      </c>
      <c r="K171" s="0" t="n">
        <v>2014</v>
      </c>
    </row>
    <row r="172" customFormat="false" ht="15" hidden="false" customHeight="false" outlineLevel="0" collapsed="false">
      <c r="A172" s="5" t="n">
        <v>76</v>
      </c>
      <c r="B172" s="0" t="s">
        <v>859</v>
      </c>
      <c r="C172" s="22" t="n">
        <v>5</v>
      </c>
      <c r="D172" s="0" t="s">
        <v>2491</v>
      </c>
      <c r="E172" s="0" t="s">
        <v>2292</v>
      </c>
      <c r="F172" s="3" t="n">
        <v>130000</v>
      </c>
      <c r="G172" s="0" t="n">
        <v>15</v>
      </c>
      <c r="H172" s="0" t="n">
        <v>2614</v>
      </c>
      <c r="I172" s="12" t="n">
        <f aca="false">G172*H172</f>
        <v>39210</v>
      </c>
      <c r="J172" s="14" t="n">
        <f aca="false">(I172/$J$151*10000)+7000</f>
        <v>7392.1</v>
      </c>
      <c r="K172" s="0" t="n">
        <v>2014</v>
      </c>
    </row>
    <row r="173" customFormat="false" ht="15" hidden="false" customHeight="false" outlineLevel="0" collapsed="false">
      <c r="A173" s="5" t="n">
        <v>77</v>
      </c>
      <c r="B173" s="0" t="s">
        <v>2244</v>
      </c>
      <c r="C173" s="22" t="n">
        <v>1</v>
      </c>
      <c r="D173" s="0" t="s">
        <v>2492</v>
      </c>
      <c r="E173" s="0" t="s">
        <v>90</v>
      </c>
      <c r="F173" s="3" t="n">
        <v>1021762</v>
      </c>
      <c r="G173" s="0" t="n">
        <v>44</v>
      </c>
      <c r="H173" s="0" t="n">
        <v>1964</v>
      </c>
      <c r="I173" s="12" t="n">
        <f aca="false">G173*H173</f>
        <v>86416</v>
      </c>
      <c r="J173" s="14" t="n">
        <f aca="false">(I173/$J$151*10000)+7000</f>
        <v>7864.16</v>
      </c>
      <c r="K173" s="0" t="n">
        <v>2008</v>
      </c>
      <c r="L173" s="3" t="n">
        <f aca="false">SUM(I173:I178)</f>
        <v>317331</v>
      </c>
    </row>
    <row r="174" customFormat="false" ht="15" hidden="false" customHeight="false" outlineLevel="0" collapsed="false">
      <c r="A174" s="5" t="n">
        <v>77</v>
      </c>
      <c r="B174" s="0" t="s">
        <v>2252</v>
      </c>
      <c r="C174" s="22" t="n">
        <v>1</v>
      </c>
      <c r="D174" s="0" t="s">
        <v>2493</v>
      </c>
      <c r="E174" s="0" t="s">
        <v>2494</v>
      </c>
      <c r="F174" s="3" t="n">
        <v>772873</v>
      </c>
      <c r="G174" s="0" t="n">
        <v>38</v>
      </c>
      <c r="H174" s="0" t="n">
        <v>1907</v>
      </c>
      <c r="I174" s="12" t="n">
        <f aca="false">G174*H174</f>
        <v>72466</v>
      </c>
      <c r="J174" s="14" t="n">
        <f aca="false">(I174/$J$151*10000)+7000</f>
        <v>7724.66</v>
      </c>
      <c r="K174" s="0" t="n">
        <v>2004</v>
      </c>
    </row>
    <row r="175" customFormat="false" ht="15" hidden="false" customHeight="false" outlineLevel="0" collapsed="false">
      <c r="A175" s="5" t="n">
        <v>77</v>
      </c>
      <c r="B175" s="0" t="s">
        <v>859</v>
      </c>
      <c r="C175" s="22" t="n">
        <v>2</v>
      </c>
      <c r="D175" s="0" t="s">
        <v>2495</v>
      </c>
      <c r="E175" s="0" t="s">
        <v>2304</v>
      </c>
      <c r="F175" s="3" t="n">
        <v>194178</v>
      </c>
      <c r="G175" s="0" t="n">
        <v>19</v>
      </c>
      <c r="H175" s="0" t="n">
        <v>2614</v>
      </c>
      <c r="I175" s="12" t="n">
        <f aca="false">G175*H175</f>
        <v>49666</v>
      </c>
      <c r="J175" s="14" t="n">
        <f aca="false">(I175/$J$151*10000)+7000</f>
        <v>7496.66</v>
      </c>
      <c r="K175" s="0" t="n">
        <v>2014</v>
      </c>
    </row>
    <row r="176" customFormat="false" ht="15" hidden="false" customHeight="false" outlineLevel="0" collapsed="false">
      <c r="A176" s="5" t="n">
        <v>77</v>
      </c>
      <c r="B176" s="0" t="s">
        <v>859</v>
      </c>
      <c r="C176" s="22" t="n">
        <v>3</v>
      </c>
      <c r="D176" s="0" t="s">
        <v>2496</v>
      </c>
      <c r="E176" s="0" t="s">
        <v>2302</v>
      </c>
      <c r="F176" s="3" t="n">
        <v>193830</v>
      </c>
      <c r="G176" s="0" t="n">
        <v>19</v>
      </c>
      <c r="H176" s="0" t="n">
        <v>2614</v>
      </c>
      <c r="I176" s="12" t="n">
        <f aca="false">G176*H176</f>
        <v>49666</v>
      </c>
      <c r="J176" s="14" t="n">
        <f aca="false">(I176/$J$151*10000)+7000</f>
        <v>7496.66</v>
      </c>
      <c r="K176" s="0" t="n">
        <v>2014</v>
      </c>
    </row>
    <row r="177" customFormat="false" ht="15" hidden="false" customHeight="false" outlineLevel="0" collapsed="false">
      <c r="A177" s="5" t="n">
        <v>77</v>
      </c>
      <c r="B177" s="0" t="s">
        <v>2252</v>
      </c>
      <c r="C177" s="22" t="n">
        <v>2</v>
      </c>
      <c r="D177" s="0" t="s">
        <v>2497</v>
      </c>
      <c r="E177" s="0" t="s">
        <v>2498</v>
      </c>
      <c r="F177" s="3" t="n">
        <v>149957</v>
      </c>
      <c r="G177" s="0" t="n">
        <v>16</v>
      </c>
      <c r="H177" s="0" t="n">
        <v>1907</v>
      </c>
      <c r="I177" s="12" t="n">
        <f aca="false">G177*H177</f>
        <v>30512</v>
      </c>
      <c r="J177" s="14" t="n">
        <f aca="false">(I177/$J$151*10000)+7000</f>
        <v>7305.12</v>
      </c>
      <c r="K177" s="0" t="n">
        <v>2004</v>
      </c>
    </row>
    <row r="178" customFormat="false" ht="15" hidden="false" customHeight="false" outlineLevel="0" collapsed="false">
      <c r="A178" s="5" t="n">
        <v>77</v>
      </c>
      <c r="B178" s="0" t="s">
        <v>2252</v>
      </c>
      <c r="C178" s="22" t="n">
        <v>3</v>
      </c>
      <c r="D178" s="0" t="s">
        <v>2499</v>
      </c>
      <c r="E178" s="0" t="s">
        <v>2500</v>
      </c>
      <c r="F178" s="3" t="n">
        <v>128402</v>
      </c>
      <c r="G178" s="0" t="n">
        <v>15</v>
      </c>
      <c r="H178" s="0" t="n">
        <v>1907</v>
      </c>
      <c r="I178" s="12" t="n">
        <f aca="false">G178*H178</f>
        <v>28605</v>
      </c>
      <c r="J178" s="14" t="n">
        <f aca="false">(I178/$J$151*10000)+7000</f>
        <v>7286.05</v>
      </c>
      <c r="K178" s="0" t="n">
        <v>2004</v>
      </c>
    </row>
    <row r="179" customFormat="false" ht="15" hidden="false" customHeight="false" outlineLevel="0" collapsed="false">
      <c r="A179" s="5" t="n">
        <v>78</v>
      </c>
      <c r="B179" s="0" t="s">
        <v>2235</v>
      </c>
      <c r="C179" s="22" t="n">
        <v>3</v>
      </c>
      <c r="D179" s="0" t="s">
        <v>2501</v>
      </c>
      <c r="E179" s="0" t="s">
        <v>1165</v>
      </c>
      <c r="F179" s="3" t="n">
        <v>266324</v>
      </c>
      <c r="G179" s="0" t="n">
        <v>22</v>
      </c>
      <c r="H179" s="0" t="n">
        <v>3550</v>
      </c>
      <c r="I179" s="12" t="n">
        <f aca="false">G179*H179</f>
        <v>78100</v>
      </c>
      <c r="J179" s="14" t="n">
        <f aca="false">(I179/$J$151*10000)+7000</f>
        <v>7781</v>
      </c>
      <c r="K179" s="0" t="n">
        <v>2014</v>
      </c>
      <c r="L179" s="3" t="n">
        <f aca="false">SUM(I179:I184)</f>
        <v>376300</v>
      </c>
    </row>
    <row r="180" customFormat="false" ht="15" hidden="false" customHeight="false" outlineLevel="0" collapsed="false">
      <c r="A180" s="5" t="n">
        <v>78</v>
      </c>
      <c r="B180" s="0" t="s">
        <v>2235</v>
      </c>
      <c r="C180" s="22" t="n">
        <v>5</v>
      </c>
      <c r="D180" s="0" t="s">
        <v>2502</v>
      </c>
      <c r="E180" s="0" t="s">
        <v>2317</v>
      </c>
      <c r="F180" s="3" t="n">
        <v>207412</v>
      </c>
      <c r="G180" s="0" t="n">
        <v>19</v>
      </c>
      <c r="H180" s="0" t="n">
        <v>3550</v>
      </c>
      <c r="I180" s="12" t="n">
        <f aca="false">G180*H180</f>
        <v>67450</v>
      </c>
      <c r="J180" s="14" t="n">
        <f aca="false">(I180/$J$151*10000)+7000</f>
        <v>7674.5</v>
      </c>
      <c r="K180" s="0" t="n">
        <v>2014</v>
      </c>
    </row>
    <row r="181" customFormat="false" ht="15" hidden="false" customHeight="false" outlineLevel="0" collapsed="false">
      <c r="A181" s="5" t="n">
        <v>78</v>
      </c>
      <c r="B181" s="0" t="s">
        <v>2235</v>
      </c>
      <c r="C181" s="22" t="n">
        <v>6</v>
      </c>
      <c r="D181" s="0" t="s">
        <v>2503</v>
      </c>
      <c r="E181" s="0" t="s">
        <v>2305</v>
      </c>
      <c r="F181" s="3" t="n">
        <v>174287</v>
      </c>
      <c r="G181" s="0" t="n">
        <v>18</v>
      </c>
      <c r="H181" s="0" t="n">
        <v>3550</v>
      </c>
      <c r="I181" s="12" t="n">
        <f aca="false">G181*H181</f>
        <v>63900</v>
      </c>
      <c r="J181" s="14" t="n">
        <f aca="false">(I181/$J$151*10000)+7000</f>
        <v>7639</v>
      </c>
      <c r="K181" s="0" t="n">
        <v>2014</v>
      </c>
    </row>
    <row r="182" customFormat="false" ht="15" hidden="false" customHeight="false" outlineLevel="0" collapsed="false">
      <c r="A182" s="5" t="n">
        <v>78</v>
      </c>
      <c r="B182" s="0" t="s">
        <v>2235</v>
      </c>
      <c r="C182" s="22" t="n">
        <v>7</v>
      </c>
      <c r="D182" s="0" t="s">
        <v>2504</v>
      </c>
      <c r="E182" s="0" t="s">
        <v>2308</v>
      </c>
      <c r="F182" s="3" t="n">
        <v>167900</v>
      </c>
      <c r="G182" s="0" t="n">
        <v>17</v>
      </c>
      <c r="H182" s="0" t="n">
        <v>3550</v>
      </c>
      <c r="I182" s="12" t="n">
        <f aca="false">G182*H182</f>
        <v>60350</v>
      </c>
      <c r="J182" s="14" t="n">
        <f aca="false">(I182/$J$151*10000)+7000</f>
        <v>7603.5</v>
      </c>
      <c r="K182" s="0" t="n">
        <v>2014</v>
      </c>
    </row>
    <row r="183" customFormat="false" ht="15" hidden="false" customHeight="false" outlineLevel="0" collapsed="false">
      <c r="A183" s="5" t="n">
        <v>78</v>
      </c>
      <c r="B183" s="0" t="s">
        <v>2235</v>
      </c>
      <c r="C183" s="22" t="n">
        <v>8</v>
      </c>
      <c r="D183" s="0" t="s">
        <v>2505</v>
      </c>
      <c r="E183" s="0" t="s">
        <v>828</v>
      </c>
      <c r="F183" s="3" t="n">
        <v>148171</v>
      </c>
      <c r="G183" s="0" t="n">
        <v>16</v>
      </c>
      <c r="H183" s="0" t="n">
        <v>3550</v>
      </c>
      <c r="I183" s="12" t="n">
        <f aca="false">G183*H183</f>
        <v>56800</v>
      </c>
      <c r="J183" s="14" t="n">
        <f aca="false">(I183/$J$151*10000)+7000</f>
        <v>7568</v>
      </c>
      <c r="K183" s="0" t="n">
        <v>2014</v>
      </c>
    </row>
    <row r="184" customFormat="false" ht="15" hidden="false" customHeight="false" outlineLevel="0" collapsed="false">
      <c r="A184" s="5" t="n">
        <v>78</v>
      </c>
      <c r="B184" s="0" t="s">
        <v>2235</v>
      </c>
      <c r="C184" s="22" t="n">
        <v>9</v>
      </c>
      <c r="D184" s="0" t="s">
        <v>2506</v>
      </c>
      <c r="E184" s="0" t="s">
        <v>2308</v>
      </c>
      <c r="F184" s="3" t="n">
        <v>105859</v>
      </c>
      <c r="G184" s="0" t="n">
        <v>14</v>
      </c>
      <c r="H184" s="0" t="n">
        <v>3550</v>
      </c>
      <c r="I184" s="12" t="n">
        <f aca="false">G184*H184</f>
        <v>49700</v>
      </c>
      <c r="J184" s="14" t="n">
        <f aca="false">(I184/$J$151*10000)+7000</f>
        <v>7497</v>
      </c>
      <c r="K184" s="0" t="n">
        <v>2014</v>
      </c>
    </row>
    <row r="185" customFormat="false" ht="15" hidden="false" customHeight="false" outlineLevel="0" collapsed="false">
      <c r="A185" s="5" t="n">
        <v>79</v>
      </c>
      <c r="B185" s="0" t="s">
        <v>2231</v>
      </c>
      <c r="C185" s="22" t="n">
        <v>1</v>
      </c>
      <c r="D185" s="0" t="s">
        <v>2507</v>
      </c>
      <c r="E185" s="0" t="s">
        <v>2335</v>
      </c>
      <c r="F185" s="3" t="n">
        <v>1475223</v>
      </c>
      <c r="G185" s="0" t="n">
        <v>53</v>
      </c>
      <c r="H185" s="0" t="n">
        <v>2434</v>
      </c>
      <c r="I185" s="12" t="n">
        <f aca="false">G185*H185</f>
        <v>129002</v>
      </c>
      <c r="J185" s="14" t="n">
        <f aca="false">(I185/$J$151*10000)+7000</f>
        <v>8290.02</v>
      </c>
      <c r="K185" s="0" t="n">
        <v>2006</v>
      </c>
      <c r="L185" s="3" t="n">
        <f aca="false">SUM(I185:I185)</f>
        <v>129002</v>
      </c>
    </row>
    <row r="186" customFormat="false" ht="15" hidden="false" customHeight="false" outlineLevel="0" collapsed="false">
      <c r="A186" s="5" t="n">
        <v>80</v>
      </c>
      <c r="B186" s="0" t="s">
        <v>2235</v>
      </c>
      <c r="C186" s="22" t="n">
        <v>1</v>
      </c>
      <c r="D186" s="0" t="s">
        <v>2508</v>
      </c>
      <c r="E186" s="0" t="s">
        <v>2405</v>
      </c>
      <c r="F186" s="3" t="n">
        <v>4395243</v>
      </c>
      <c r="G186" s="0" t="n">
        <v>93</v>
      </c>
      <c r="H186" s="0" t="n">
        <v>3550</v>
      </c>
      <c r="I186" s="12" t="n">
        <f aca="false">G186*H186</f>
        <v>330150</v>
      </c>
      <c r="J186" s="14" t="n">
        <f aca="false">(I186/$J$151*10000)+7000</f>
        <v>10301.5</v>
      </c>
      <c r="K186" s="0" t="n">
        <v>2014</v>
      </c>
      <c r="L186" s="3" t="n">
        <f aca="false">SUM(I186:I190)</f>
        <v>641020</v>
      </c>
    </row>
    <row r="187" customFormat="false" ht="15" hidden="false" customHeight="false" outlineLevel="0" collapsed="false">
      <c r="A187" s="5" t="n">
        <v>80</v>
      </c>
      <c r="B187" s="0" t="s">
        <v>2235</v>
      </c>
      <c r="C187" s="22" t="n">
        <v>2</v>
      </c>
      <c r="D187" s="0" t="s">
        <v>2509</v>
      </c>
      <c r="E187" s="0" t="s">
        <v>2409</v>
      </c>
      <c r="F187" s="3" t="n">
        <v>542082</v>
      </c>
      <c r="G187" s="0" t="n">
        <v>32</v>
      </c>
      <c r="H187" s="0" t="n">
        <v>3550</v>
      </c>
      <c r="I187" s="12" t="n">
        <f aca="false">G187*H187</f>
        <v>113600</v>
      </c>
      <c r="J187" s="14" t="n">
        <f aca="false">(I187/$J$151*10000)+7000</f>
        <v>8136</v>
      </c>
      <c r="K187" s="0" t="n">
        <v>2014</v>
      </c>
    </row>
    <row r="188" customFormat="false" ht="15" hidden="false" customHeight="false" outlineLevel="0" collapsed="false">
      <c r="A188" s="5" t="n">
        <v>80</v>
      </c>
      <c r="B188" s="0" t="s">
        <v>2235</v>
      </c>
      <c r="C188" s="22" t="n">
        <v>4</v>
      </c>
      <c r="D188" s="0" t="s">
        <v>2510</v>
      </c>
      <c r="E188" s="0" t="s">
        <v>2378</v>
      </c>
      <c r="F188" s="3" t="n">
        <v>245239</v>
      </c>
      <c r="G188" s="0" t="n">
        <v>21</v>
      </c>
      <c r="H188" s="0" t="n">
        <v>3550</v>
      </c>
      <c r="I188" s="12" t="n">
        <f aca="false">G188*H188</f>
        <v>74550</v>
      </c>
      <c r="J188" s="14" t="n">
        <f aca="false">(I188/$J$151*10000)+7000</f>
        <v>7745.5</v>
      </c>
      <c r="K188" s="0" t="n">
        <v>2014</v>
      </c>
    </row>
    <row r="189" customFormat="false" ht="15" hidden="false" customHeight="false" outlineLevel="0" collapsed="false">
      <c r="A189" s="5" t="n">
        <v>80</v>
      </c>
      <c r="B189" s="0" t="s">
        <v>2231</v>
      </c>
      <c r="C189" s="22" t="n">
        <v>2</v>
      </c>
      <c r="D189" s="0" t="s">
        <v>2511</v>
      </c>
      <c r="E189" s="0" t="s">
        <v>2386</v>
      </c>
      <c r="F189" s="3" t="n">
        <v>489967</v>
      </c>
      <c r="G189" s="0" t="n">
        <v>30</v>
      </c>
      <c r="H189" s="0" t="n">
        <v>2434</v>
      </c>
      <c r="I189" s="12" t="n">
        <f aca="false">G189*H189</f>
        <v>73020</v>
      </c>
      <c r="J189" s="14" t="n">
        <f aca="false">(I189/$J$151*10000)+7000</f>
        <v>7730.2</v>
      </c>
      <c r="K189" s="0" t="n">
        <v>2006</v>
      </c>
    </row>
    <row r="190" customFormat="false" ht="15" hidden="false" customHeight="false" outlineLevel="0" collapsed="false">
      <c r="A190" s="5" t="n">
        <v>80</v>
      </c>
      <c r="B190" s="0" t="s">
        <v>2235</v>
      </c>
      <c r="C190" s="22" t="n">
        <v>10</v>
      </c>
      <c r="D190" s="0" t="s">
        <v>2512</v>
      </c>
      <c r="E190" s="0" t="s">
        <v>2405</v>
      </c>
      <c r="F190" s="3" t="n">
        <v>105859</v>
      </c>
      <c r="G190" s="0" t="n">
        <v>14</v>
      </c>
      <c r="H190" s="0" t="n">
        <v>3550</v>
      </c>
      <c r="I190" s="12" t="n">
        <f aca="false">G190*H190</f>
        <v>49700</v>
      </c>
      <c r="J190" s="14" t="n">
        <f aca="false">(I190/$J$151*10000)+7000</f>
        <v>7497</v>
      </c>
      <c r="K190" s="0" t="n">
        <v>2014</v>
      </c>
    </row>
    <row r="191" customFormat="false" ht="15" hidden="false" customHeight="false" outlineLevel="0" collapsed="false">
      <c r="A191" s="5" t="n">
        <v>81</v>
      </c>
      <c r="B191" s="0" t="s">
        <v>2254</v>
      </c>
      <c r="C191" s="22" t="n">
        <v>1</v>
      </c>
      <c r="D191" s="0" t="s">
        <v>2513</v>
      </c>
      <c r="E191" s="0" t="s">
        <v>2429</v>
      </c>
      <c r="F191" s="3" t="n">
        <v>1477658</v>
      </c>
      <c r="G191" s="0" t="n">
        <v>53</v>
      </c>
      <c r="H191" s="0" t="n">
        <v>2344</v>
      </c>
      <c r="I191" s="12" t="n">
        <f aca="false">G191*H191</f>
        <v>124232</v>
      </c>
      <c r="J191" s="14" t="n">
        <f aca="false">(I191/$J$151*10000)+7000</f>
        <v>8242.32</v>
      </c>
      <c r="K191" s="0" t="n">
        <v>2010</v>
      </c>
      <c r="L191" s="3" t="n">
        <f aca="false">SUM(I191:I196)</f>
        <v>359016</v>
      </c>
    </row>
    <row r="192" customFormat="false" ht="15" hidden="false" customHeight="false" outlineLevel="0" collapsed="false">
      <c r="A192" s="5" t="n">
        <v>81</v>
      </c>
      <c r="B192" s="0" t="s">
        <v>1196</v>
      </c>
      <c r="C192" s="22" t="n">
        <v>1</v>
      </c>
      <c r="D192" s="0" t="s">
        <v>2514</v>
      </c>
      <c r="E192" s="0" t="s">
        <v>2421</v>
      </c>
      <c r="F192" s="3" t="n">
        <v>679012</v>
      </c>
      <c r="G192" s="0" t="n">
        <v>36</v>
      </c>
      <c r="H192" s="0" t="n">
        <v>2024</v>
      </c>
      <c r="I192" s="12" t="n">
        <f aca="false">G192*H192</f>
        <v>72864</v>
      </c>
      <c r="J192" s="14" t="n">
        <f aca="false">(I192/$J$151*10000)+7000</f>
        <v>7728.64</v>
      </c>
      <c r="K192" s="0" t="n">
        <v>2013</v>
      </c>
    </row>
    <row r="193" customFormat="false" ht="15" hidden="false" customHeight="false" outlineLevel="0" collapsed="false">
      <c r="A193" s="5" t="n">
        <v>81</v>
      </c>
      <c r="B193" s="0" t="s">
        <v>1196</v>
      </c>
      <c r="C193" s="22" t="n">
        <v>2</v>
      </c>
      <c r="D193" s="0" t="s">
        <v>2515</v>
      </c>
      <c r="E193" s="0" t="s">
        <v>2426</v>
      </c>
      <c r="F193" s="3" t="n">
        <v>264320</v>
      </c>
      <c r="G193" s="0" t="n">
        <v>22</v>
      </c>
      <c r="H193" s="0" t="n">
        <v>2024</v>
      </c>
      <c r="I193" s="12" t="n">
        <f aca="false">G193*H193</f>
        <v>44528</v>
      </c>
      <c r="J193" s="14" t="n">
        <f aca="false">(I193/$J$151*10000)+7000</f>
        <v>7445.28</v>
      </c>
      <c r="K193" s="0" t="n">
        <v>2013</v>
      </c>
    </row>
    <row r="194" customFormat="false" ht="15" hidden="false" customHeight="false" outlineLevel="0" collapsed="false">
      <c r="A194" s="5" t="n">
        <v>81</v>
      </c>
      <c r="B194" s="0" t="s">
        <v>1196</v>
      </c>
      <c r="C194" s="22" t="n">
        <v>3</v>
      </c>
      <c r="D194" s="0" t="s">
        <v>2516</v>
      </c>
      <c r="E194" s="0" t="s">
        <v>2414</v>
      </c>
      <c r="F194" s="3" t="n">
        <v>255478</v>
      </c>
      <c r="G194" s="0" t="n">
        <v>22</v>
      </c>
      <c r="H194" s="0" t="n">
        <v>2024</v>
      </c>
      <c r="I194" s="12" t="n">
        <f aca="false">G194*H194</f>
        <v>44528</v>
      </c>
      <c r="J194" s="14" t="n">
        <f aca="false">(I194/$J$151*10000)+7000</f>
        <v>7445.28</v>
      </c>
      <c r="K194" s="0" t="n">
        <v>2013</v>
      </c>
    </row>
    <row r="195" customFormat="false" ht="15" hidden="false" customHeight="false" outlineLevel="0" collapsed="false">
      <c r="A195" s="5" t="n">
        <v>81</v>
      </c>
      <c r="B195" s="0" t="s">
        <v>1196</v>
      </c>
      <c r="C195" s="22" t="n">
        <v>4</v>
      </c>
      <c r="D195" s="0" t="s">
        <v>2517</v>
      </c>
      <c r="E195" s="0" t="s">
        <v>776</v>
      </c>
      <c r="F195" s="3" t="n">
        <v>253262</v>
      </c>
      <c r="G195" s="0" t="n">
        <v>22</v>
      </c>
      <c r="H195" s="0" t="n">
        <v>2024</v>
      </c>
      <c r="I195" s="12" t="n">
        <f aca="false">G195*H195</f>
        <v>44528</v>
      </c>
      <c r="J195" s="14" t="n">
        <f aca="false">(I195/$J$151*10000)+7000</f>
        <v>7445.28</v>
      </c>
      <c r="K195" s="0" t="n">
        <v>2013</v>
      </c>
    </row>
    <row r="196" customFormat="false" ht="15" hidden="false" customHeight="false" outlineLevel="0" collapsed="false">
      <c r="A196" s="5" t="n">
        <v>81</v>
      </c>
      <c r="B196" s="0" t="s">
        <v>1196</v>
      </c>
      <c r="C196" s="22" t="n">
        <v>5</v>
      </c>
      <c r="D196" s="0" t="s">
        <v>2518</v>
      </c>
      <c r="E196" s="0" t="s">
        <v>776</v>
      </c>
      <c r="F196" s="3" t="n">
        <v>117824</v>
      </c>
      <c r="G196" s="0" t="n">
        <v>14</v>
      </c>
      <c r="H196" s="0" t="n">
        <v>2024</v>
      </c>
      <c r="I196" s="12" t="n">
        <f aca="false">G196*H196</f>
        <v>28336</v>
      </c>
      <c r="J196" s="14" t="n">
        <f aca="false">(I196/$J$151*10000)+7000</f>
        <v>7283.36</v>
      </c>
      <c r="K196" s="0" t="n">
        <v>2013</v>
      </c>
    </row>
    <row r="197" customFormat="false" ht="15" hidden="false" customHeight="false" outlineLevel="0" collapsed="false">
      <c r="A197" s="15" t="n">
        <v>82</v>
      </c>
      <c r="B197" s="12" t="s">
        <v>2248</v>
      </c>
      <c r="C197" s="12"/>
      <c r="D197" s="12" t="s">
        <v>2444</v>
      </c>
      <c r="E197" s="12" t="s">
        <v>2445</v>
      </c>
      <c r="F197" s="14" t="n">
        <v>2722482</v>
      </c>
      <c r="G197" s="12" t="n">
        <v>73</v>
      </c>
      <c r="H197" s="12" t="n">
        <v>1962</v>
      </c>
      <c r="I197" s="12" t="n">
        <f aca="false">G197*H197</f>
        <v>143226</v>
      </c>
      <c r="J197" s="14" t="n">
        <f aca="false">(I197/$J$151*10000)+7000</f>
        <v>8432.26</v>
      </c>
      <c r="K197" s="12" t="n">
        <v>2012</v>
      </c>
      <c r="L197" s="3" t="n">
        <f aca="false">SUM(I197:I201)</f>
        <v>424338</v>
      </c>
    </row>
    <row r="198" customFormat="false" ht="15" hidden="false" customHeight="false" outlineLevel="0" collapsed="false">
      <c r="A198" s="15" t="n">
        <v>82</v>
      </c>
      <c r="B198" s="12" t="s">
        <v>2248</v>
      </c>
      <c r="C198" s="12"/>
      <c r="D198" s="12" t="s">
        <v>2440</v>
      </c>
      <c r="E198" s="12" t="s">
        <v>2441</v>
      </c>
      <c r="F198" s="14" t="n">
        <v>2037713</v>
      </c>
      <c r="G198" s="12" t="n">
        <v>63</v>
      </c>
      <c r="H198" s="12" t="n">
        <v>1962</v>
      </c>
      <c r="I198" s="12" t="n">
        <f aca="false">G198*H198</f>
        <v>123606</v>
      </c>
      <c r="J198" s="14" t="n">
        <f aca="false">(I198/$J$151*10000)+7000</f>
        <v>8236.06</v>
      </c>
      <c r="K198" s="12" t="n">
        <v>2012</v>
      </c>
    </row>
    <row r="199" customFormat="false" ht="15" hidden="false" customHeight="false" outlineLevel="0" collapsed="false">
      <c r="A199" s="5" t="n">
        <v>82</v>
      </c>
      <c r="B199" s="0" t="s">
        <v>2248</v>
      </c>
      <c r="C199" s="22" t="n">
        <v>1</v>
      </c>
      <c r="D199" s="0" t="s">
        <v>2519</v>
      </c>
      <c r="E199" s="0" t="s">
        <v>2443</v>
      </c>
      <c r="F199" s="3" t="n">
        <v>978029</v>
      </c>
      <c r="G199" s="0" t="n">
        <v>43</v>
      </c>
      <c r="H199" s="0" t="n">
        <v>1962</v>
      </c>
      <c r="I199" s="12" t="n">
        <f aca="false">G199*H199</f>
        <v>84366</v>
      </c>
      <c r="J199" s="14" t="n">
        <f aca="false">(I199/$J$151*10000)+7000</f>
        <v>7843.66</v>
      </c>
      <c r="K199" s="0" t="n">
        <v>2012</v>
      </c>
    </row>
    <row r="200" customFormat="false" ht="15" hidden="false" customHeight="false" outlineLevel="0" collapsed="false">
      <c r="A200" s="5" t="n">
        <v>82</v>
      </c>
      <c r="B200" s="0" t="s">
        <v>2246</v>
      </c>
      <c r="C200" s="22" t="n">
        <v>4</v>
      </c>
      <c r="D200" s="0" t="s">
        <v>2520</v>
      </c>
      <c r="E200" s="0" t="s">
        <v>2437</v>
      </c>
      <c r="F200" s="3" t="n">
        <v>133501</v>
      </c>
      <c r="G200" s="0" t="n">
        <v>15</v>
      </c>
      <c r="H200" s="0" t="n">
        <v>2438</v>
      </c>
      <c r="I200" s="12" t="n">
        <f aca="false">G200*H200</f>
        <v>36570</v>
      </c>
      <c r="J200" s="14" t="n">
        <f aca="false">(I200/$J$151*10000)+7000</f>
        <v>7365.7</v>
      </c>
      <c r="K200" s="0" t="n">
        <v>2009</v>
      </c>
    </row>
    <row r="201" customFormat="false" ht="15" hidden="false" customHeight="false" outlineLevel="0" collapsed="false">
      <c r="A201" s="5" t="n">
        <v>82</v>
      </c>
      <c r="B201" s="0" t="s">
        <v>2246</v>
      </c>
      <c r="C201" s="22" t="n">
        <v>6</v>
      </c>
      <c r="D201" s="0" t="s">
        <v>2521</v>
      </c>
      <c r="E201" s="0" t="s">
        <v>2435</v>
      </c>
      <c r="F201" s="3" t="n">
        <v>120786</v>
      </c>
      <c r="G201" s="0" t="n">
        <v>15</v>
      </c>
      <c r="H201" s="0" t="n">
        <v>2438</v>
      </c>
      <c r="I201" s="12" t="n">
        <f aca="false">G201*H201</f>
        <v>36570</v>
      </c>
      <c r="J201" s="14" t="n">
        <f aca="false">(I201/$J$151*10000)+7000</f>
        <v>7365.7</v>
      </c>
      <c r="K201" s="0" t="n">
        <v>2009</v>
      </c>
    </row>
    <row r="202" customFormat="false" ht="15" hidden="false" customHeight="false" outlineLevel="0" collapsed="false">
      <c r="A202" s="15" t="n">
        <v>83</v>
      </c>
      <c r="B202" s="12" t="s">
        <v>2248</v>
      </c>
      <c r="C202" s="12"/>
      <c r="D202" s="12" t="s">
        <v>2448</v>
      </c>
      <c r="E202" s="12" t="s">
        <v>2449</v>
      </c>
      <c r="F202" s="14" t="n">
        <v>593821</v>
      </c>
      <c r="G202" s="12" t="n">
        <v>33</v>
      </c>
      <c r="H202" s="12" t="n">
        <v>1962</v>
      </c>
      <c r="I202" s="12" t="n">
        <f aca="false">G202*H202</f>
        <v>64746</v>
      </c>
      <c r="J202" s="14" t="n">
        <f aca="false">(I202/$J$151*10000)+7000</f>
        <v>7647.46</v>
      </c>
      <c r="K202" s="12" t="n">
        <v>2012</v>
      </c>
      <c r="L202" s="3" t="n">
        <f aca="false">SUM(I202:I206)</f>
        <v>204048</v>
      </c>
    </row>
    <row r="203" customFormat="false" ht="15" hidden="false" customHeight="false" outlineLevel="0" collapsed="false">
      <c r="A203" s="5" t="n">
        <v>83</v>
      </c>
      <c r="B203" s="0" t="s">
        <v>2248</v>
      </c>
      <c r="C203" s="22" t="n">
        <v>2</v>
      </c>
      <c r="D203" s="0" t="s">
        <v>2522</v>
      </c>
      <c r="E203" s="0" t="s">
        <v>2429</v>
      </c>
      <c r="F203" s="3" t="n">
        <v>267249</v>
      </c>
      <c r="G203" s="0" t="n">
        <v>22</v>
      </c>
      <c r="H203" s="0" t="n">
        <v>1962</v>
      </c>
      <c r="I203" s="12" t="n">
        <f aca="false">G203*H203</f>
        <v>43164</v>
      </c>
      <c r="J203" s="14" t="n">
        <f aca="false">(I203/$J$151*10000)+7000</f>
        <v>7431.64</v>
      </c>
      <c r="K203" s="0" t="n">
        <v>2012</v>
      </c>
    </row>
    <row r="204" customFormat="false" ht="15" hidden="false" customHeight="false" outlineLevel="0" collapsed="false">
      <c r="A204" s="5" t="n">
        <v>83</v>
      </c>
      <c r="B204" s="0" t="s">
        <v>2248</v>
      </c>
      <c r="C204" s="22" t="n">
        <v>3</v>
      </c>
      <c r="D204" s="0" t="s">
        <v>2523</v>
      </c>
      <c r="E204" s="0" t="s">
        <v>2300</v>
      </c>
      <c r="F204" s="3" t="n">
        <v>235605</v>
      </c>
      <c r="G204" s="0" t="n">
        <v>21</v>
      </c>
      <c r="H204" s="0" t="n">
        <v>1962</v>
      </c>
      <c r="I204" s="12" t="n">
        <f aca="false">G204*H204</f>
        <v>41202</v>
      </c>
      <c r="J204" s="14" t="n">
        <f aca="false">(I204/$J$151*10000)+7000</f>
        <v>7412.02</v>
      </c>
      <c r="K204" s="0" t="n">
        <v>2012</v>
      </c>
    </row>
    <row r="205" customFormat="false" ht="15" hidden="false" customHeight="false" outlineLevel="0" collapsed="false">
      <c r="A205" s="5" t="n">
        <v>83</v>
      </c>
      <c r="B205" s="0" t="s">
        <v>2248</v>
      </c>
      <c r="C205" s="22" t="n">
        <v>4</v>
      </c>
      <c r="D205" s="0" t="s">
        <v>2524</v>
      </c>
      <c r="E205" s="0" t="s">
        <v>2452</v>
      </c>
      <c r="F205" s="3" t="n">
        <v>117826</v>
      </c>
      <c r="G205" s="0" t="n">
        <v>14</v>
      </c>
      <c r="H205" s="0" t="n">
        <v>1962</v>
      </c>
      <c r="I205" s="12" t="n">
        <f aca="false">G205*H205</f>
        <v>27468</v>
      </c>
      <c r="J205" s="14" t="n">
        <f aca="false">(I205/$J$151*10000)+7000</f>
        <v>7274.68</v>
      </c>
      <c r="K205" s="0" t="n">
        <v>2012</v>
      </c>
    </row>
    <row r="206" customFormat="false" ht="15" hidden="false" customHeight="false" outlineLevel="0" collapsed="false">
      <c r="A206" s="15" t="n">
        <v>83</v>
      </c>
      <c r="B206" s="12" t="s">
        <v>2248</v>
      </c>
      <c r="C206" s="23" t="n">
        <v>5</v>
      </c>
      <c r="D206" s="12" t="s">
        <v>2525</v>
      </c>
      <c r="E206" s="12" t="s">
        <v>2447</v>
      </c>
      <c r="F206" s="14" t="n">
        <v>110497</v>
      </c>
      <c r="G206" s="12" t="n">
        <v>14</v>
      </c>
      <c r="H206" s="12" t="n">
        <v>1962</v>
      </c>
      <c r="I206" s="12" t="n">
        <f aca="false">G206*H206</f>
        <v>27468</v>
      </c>
      <c r="J206" s="14" t="n">
        <f aca="false">(I206/$J$151*10000)+7000</f>
        <v>7274.68</v>
      </c>
      <c r="K206" s="12" t="n">
        <v>2012</v>
      </c>
    </row>
    <row r="207" customFormat="false" ht="15" hidden="false" customHeight="false" outlineLevel="0" collapsed="false">
      <c r="A207" s="15" t="n">
        <v>84</v>
      </c>
      <c r="B207" s="12" t="s">
        <v>2239</v>
      </c>
      <c r="C207" s="12"/>
      <c r="D207" s="12" t="s">
        <v>2458</v>
      </c>
      <c r="E207" s="12" t="s">
        <v>701</v>
      </c>
      <c r="F207" s="14" t="n">
        <v>2310983</v>
      </c>
      <c r="G207" s="12" t="n">
        <v>67</v>
      </c>
      <c r="H207" s="12" t="n">
        <v>3609</v>
      </c>
      <c r="I207" s="12" t="n">
        <f aca="false">G207*H207</f>
        <v>241803</v>
      </c>
      <c r="J207" s="14" t="n">
        <f aca="false">(I207/$J$151*10000)+7000</f>
        <v>9418.03</v>
      </c>
      <c r="K207" s="12" t="n">
        <v>2010</v>
      </c>
      <c r="L207" s="3" t="n">
        <f aca="false">SUM(I207:I213)</f>
        <v>848115</v>
      </c>
    </row>
    <row r="208" customFormat="false" ht="15" hidden="false" customHeight="false" outlineLevel="0" collapsed="false">
      <c r="A208" s="15" t="n">
        <v>84</v>
      </c>
      <c r="B208" s="12" t="s">
        <v>2239</v>
      </c>
      <c r="C208" s="12"/>
      <c r="D208" s="12" t="s">
        <v>2456</v>
      </c>
      <c r="E208" s="12" t="s">
        <v>2457</v>
      </c>
      <c r="F208" s="14" t="n">
        <v>1046545</v>
      </c>
      <c r="G208" s="12" t="n">
        <v>45</v>
      </c>
      <c r="H208" s="12" t="n">
        <v>3609</v>
      </c>
      <c r="I208" s="12" t="n">
        <f aca="false">G208*H208</f>
        <v>162405</v>
      </c>
      <c r="J208" s="14" t="n">
        <f aca="false">(I208/$J$151*10000)+7000</f>
        <v>8624.05</v>
      </c>
      <c r="K208" s="12" t="n">
        <v>2010</v>
      </c>
    </row>
    <row r="209" customFormat="false" ht="15" hidden="false" customHeight="false" outlineLevel="0" collapsed="false">
      <c r="A209" s="15" t="n">
        <v>84</v>
      </c>
      <c r="B209" s="12" t="s">
        <v>2239</v>
      </c>
      <c r="C209" s="12"/>
      <c r="D209" s="12" t="s">
        <v>2454</v>
      </c>
      <c r="E209" s="12" t="s">
        <v>2455</v>
      </c>
      <c r="F209" s="14" t="n">
        <v>702110</v>
      </c>
      <c r="G209" s="12" t="n">
        <v>36</v>
      </c>
      <c r="H209" s="12" t="n">
        <v>3609</v>
      </c>
      <c r="I209" s="12" t="n">
        <f aca="false">G209*H209</f>
        <v>129924</v>
      </c>
      <c r="J209" s="14" t="n">
        <f aca="false">(I209/$J$151*10000)+7000</f>
        <v>8299.24</v>
      </c>
      <c r="K209" s="12" t="n">
        <v>2010</v>
      </c>
    </row>
    <row r="210" customFormat="false" ht="15" hidden="false" customHeight="false" outlineLevel="0" collapsed="false">
      <c r="A210" s="15" t="n">
        <v>84</v>
      </c>
      <c r="B210" s="0" t="s">
        <v>2239</v>
      </c>
      <c r="C210" s="22" t="n">
        <v>3</v>
      </c>
      <c r="D210" s="0" t="s">
        <v>2526</v>
      </c>
      <c r="E210" s="0" t="s">
        <v>788</v>
      </c>
      <c r="F210" s="3" t="n">
        <v>371351</v>
      </c>
      <c r="G210" s="0" t="n">
        <v>26</v>
      </c>
      <c r="H210" s="0" t="n">
        <v>3609</v>
      </c>
      <c r="I210" s="12" t="n">
        <f aca="false">G210*H210</f>
        <v>93834</v>
      </c>
      <c r="J210" s="14" t="n">
        <f aca="false">(I210/$J$151*10000)+7000</f>
        <v>7938.34</v>
      </c>
      <c r="K210" s="0" t="n">
        <v>2010</v>
      </c>
    </row>
    <row r="211" customFormat="false" ht="15" hidden="false" customHeight="false" outlineLevel="0" collapsed="false">
      <c r="A211" s="15" t="n">
        <v>84</v>
      </c>
      <c r="B211" s="0" t="s">
        <v>2239</v>
      </c>
      <c r="C211" s="22" t="n">
        <v>4</v>
      </c>
      <c r="D211" s="0" t="s">
        <v>2527</v>
      </c>
      <c r="E211" s="0" t="s">
        <v>2461</v>
      </c>
      <c r="F211" s="3" t="n">
        <v>311206</v>
      </c>
      <c r="G211" s="0" t="n">
        <v>24</v>
      </c>
      <c r="H211" s="0" t="n">
        <v>3609</v>
      </c>
      <c r="I211" s="12" t="n">
        <f aca="false">G211*H211</f>
        <v>86616</v>
      </c>
      <c r="J211" s="14" t="n">
        <f aca="false">(I211/$J$151*10000)+7000</f>
        <v>7866.16</v>
      </c>
      <c r="K211" s="0" t="n">
        <v>2010</v>
      </c>
    </row>
    <row r="212" customFormat="false" ht="15" hidden="false" customHeight="false" outlineLevel="0" collapsed="false">
      <c r="A212" s="15" t="n">
        <v>84</v>
      </c>
      <c r="B212" s="0" t="s">
        <v>2239</v>
      </c>
      <c r="C212" s="22" t="n">
        <v>5</v>
      </c>
      <c r="D212" s="0" t="s">
        <v>2528</v>
      </c>
      <c r="E212" s="0" t="s">
        <v>2461</v>
      </c>
      <c r="F212" s="3" t="n">
        <v>228342</v>
      </c>
      <c r="G212" s="0" t="n">
        <v>20</v>
      </c>
      <c r="H212" s="0" t="n">
        <v>3609</v>
      </c>
      <c r="I212" s="12" t="n">
        <f aca="false">G212*H212</f>
        <v>72180</v>
      </c>
      <c r="J212" s="14" t="n">
        <f aca="false">(I212/$J$151*10000)+7000</f>
        <v>7721.8</v>
      </c>
      <c r="K212" s="0" t="n">
        <v>2010</v>
      </c>
    </row>
    <row r="213" customFormat="false" ht="15" hidden="false" customHeight="false" outlineLevel="0" collapsed="false">
      <c r="A213" s="15" t="n">
        <v>84</v>
      </c>
      <c r="B213" s="0" t="s">
        <v>2239</v>
      </c>
      <c r="C213" s="22" t="n">
        <v>7</v>
      </c>
      <c r="D213" s="0" t="s">
        <v>2529</v>
      </c>
      <c r="E213" s="0" t="s">
        <v>1344</v>
      </c>
      <c r="F213" s="3" t="n">
        <v>169894</v>
      </c>
      <c r="G213" s="0" t="n">
        <v>17</v>
      </c>
      <c r="H213" s="0" t="n">
        <v>3609</v>
      </c>
      <c r="I213" s="12" t="n">
        <f aca="false">G213*H213</f>
        <v>61353</v>
      </c>
      <c r="J213" s="14" t="n">
        <f aca="false">(I213/$J$151*10000)+7000</f>
        <v>7613.53</v>
      </c>
      <c r="K213" s="0" t="n">
        <v>2010</v>
      </c>
    </row>
    <row r="214" customFormat="false" ht="15" hidden="false" customHeight="false" outlineLevel="0" collapsed="false">
      <c r="A214" s="5" t="n">
        <v>85</v>
      </c>
      <c r="B214" s="0" t="s">
        <v>2239</v>
      </c>
      <c r="C214" s="22" t="n">
        <v>1</v>
      </c>
      <c r="D214" s="0" t="s">
        <v>2530</v>
      </c>
      <c r="E214" s="0" t="s">
        <v>2468</v>
      </c>
      <c r="F214" s="3" t="n">
        <v>2070463</v>
      </c>
      <c r="G214" s="0" t="n">
        <v>63</v>
      </c>
      <c r="H214" s="0" t="n">
        <v>3609</v>
      </c>
      <c r="I214" s="12" t="n">
        <f aca="false">G214*H214</f>
        <v>227367</v>
      </c>
      <c r="J214" s="14" t="n">
        <f aca="false">(I214/$J$151*10000)+7000</f>
        <v>9273.67</v>
      </c>
      <c r="K214" s="0" t="n">
        <v>2010</v>
      </c>
      <c r="L214" s="3" t="n">
        <f aca="false">SUM(I214:I221)</f>
        <v>793980</v>
      </c>
    </row>
    <row r="215" customFormat="false" ht="15" hidden="false" customHeight="false" outlineLevel="0" collapsed="false">
      <c r="A215" s="5" t="n">
        <v>85</v>
      </c>
      <c r="B215" s="0" t="s">
        <v>2239</v>
      </c>
      <c r="C215" s="22" t="n">
        <v>2</v>
      </c>
      <c r="D215" s="0" t="s">
        <v>2531</v>
      </c>
      <c r="E215" s="0" t="s">
        <v>2464</v>
      </c>
      <c r="F215" s="3" t="n">
        <v>2035064</v>
      </c>
      <c r="G215" s="0" t="n">
        <v>63</v>
      </c>
      <c r="H215" s="0" t="n">
        <v>3609</v>
      </c>
      <c r="I215" s="12" t="n">
        <f aca="false">G215*H215</f>
        <v>227367</v>
      </c>
      <c r="J215" s="14" t="n">
        <f aca="false">(I215/$J$151*10000)+7000</f>
        <v>9273.67</v>
      </c>
      <c r="K215" s="0" t="n">
        <v>2010</v>
      </c>
    </row>
    <row r="216" customFormat="false" ht="15" hidden="false" customHeight="false" outlineLevel="0" collapsed="false">
      <c r="A216" s="5" t="n">
        <v>85</v>
      </c>
      <c r="B216" s="0" t="s">
        <v>2239</v>
      </c>
      <c r="C216" s="22" t="n">
        <v>6</v>
      </c>
      <c r="D216" s="0" t="s">
        <v>2532</v>
      </c>
      <c r="E216" s="0" t="s">
        <v>2468</v>
      </c>
      <c r="F216" s="3" t="n">
        <v>190972</v>
      </c>
      <c r="G216" s="0" t="n">
        <v>19</v>
      </c>
      <c r="H216" s="0" t="n">
        <v>3609</v>
      </c>
      <c r="I216" s="12" t="n">
        <f aca="false">G216*H216</f>
        <v>68571</v>
      </c>
      <c r="J216" s="14" t="n">
        <f aca="false">(I216/$J$151*10000)+7000</f>
        <v>7685.71</v>
      </c>
      <c r="K216" s="0" t="n">
        <v>2010</v>
      </c>
    </row>
    <row r="217" customFormat="false" ht="15" hidden="false" customHeight="false" outlineLevel="0" collapsed="false">
      <c r="A217" s="5" t="n">
        <v>85</v>
      </c>
      <c r="B217" s="0" t="s">
        <v>2239</v>
      </c>
      <c r="C217" s="22" t="n">
        <v>8</v>
      </c>
      <c r="D217" s="0" t="s">
        <v>2533</v>
      </c>
      <c r="E217" s="0" t="s">
        <v>2464</v>
      </c>
      <c r="F217" s="3" t="n">
        <v>143644</v>
      </c>
      <c r="G217" s="0" t="n">
        <v>16</v>
      </c>
      <c r="H217" s="0" t="n">
        <v>3609</v>
      </c>
      <c r="I217" s="12" t="n">
        <f aca="false">G217*H217</f>
        <v>57744</v>
      </c>
      <c r="J217" s="14" t="n">
        <f aca="false">(I217/$J$151*10000)+7000</f>
        <v>7577.44</v>
      </c>
      <c r="K217" s="0" t="n">
        <v>2010</v>
      </c>
    </row>
    <row r="218" customFormat="false" ht="15" hidden="false" customHeight="false" outlineLevel="0" collapsed="false">
      <c r="A218" s="5" t="n">
        <v>85</v>
      </c>
      <c r="B218" s="0" t="s">
        <v>2239</v>
      </c>
      <c r="C218" s="22" t="n">
        <v>9</v>
      </c>
      <c r="D218" s="0" t="s">
        <v>2534</v>
      </c>
      <c r="E218" s="0" t="s">
        <v>2468</v>
      </c>
      <c r="F218" s="3" t="n">
        <v>139784</v>
      </c>
      <c r="G218" s="0" t="n">
        <v>16</v>
      </c>
      <c r="H218" s="0" t="n">
        <v>3609</v>
      </c>
      <c r="I218" s="12" t="n">
        <f aca="false">G218*H218</f>
        <v>57744</v>
      </c>
      <c r="J218" s="14" t="n">
        <f aca="false">(I218/$J$151*10000)+7000</f>
        <v>7577.44</v>
      </c>
      <c r="K218" s="0" t="n">
        <v>2010</v>
      </c>
    </row>
    <row r="219" customFormat="false" ht="15" hidden="false" customHeight="false" outlineLevel="0" collapsed="false">
      <c r="A219" s="5" t="n">
        <v>85</v>
      </c>
      <c r="B219" s="0" t="s">
        <v>2239</v>
      </c>
      <c r="C219" s="22" t="n">
        <v>10</v>
      </c>
      <c r="D219" s="0" t="s">
        <v>2535</v>
      </c>
      <c r="E219" s="0" t="s">
        <v>2466</v>
      </c>
      <c r="F219" s="3" t="n">
        <v>120971</v>
      </c>
      <c r="G219" s="0" t="n">
        <v>15</v>
      </c>
      <c r="H219" s="0" t="n">
        <v>3609</v>
      </c>
      <c r="I219" s="12" t="n">
        <f aca="false">G219*H219</f>
        <v>54135</v>
      </c>
      <c r="J219" s="14" t="n">
        <f aca="false">(I219/$J$151*10000)+7000</f>
        <v>7541.35</v>
      </c>
      <c r="K219" s="0" t="n">
        <v>2010</v>
      </c>
    </row>
    <row r="220" customFormat="false" ht="15" hidden="false" customHeight="false" outlineLevel="0" collapsed="false">
      <c r="A220" s="5" t="n">
        <v>85</v>
      </c>
      <c r="B220" s="0" t="s">
        <v>2239</v>
      </c>
      <c r="C220" s="22" t="n">
        <v>11</v>
      </c>
      <c r="D220" s="0" t="s">
        <v>2536</v>
      </c>
      <c r="E220" s="0" t="s">
        <v>2468</v>
      </c>
      <c r="F220" s="3" t="n">
        <v>119467</v>
      </c>
      <c r="G220" s="0" t="n">
        <v>14</v>
      </c>
      <c r="H220" s="0" t="n">
        <v>3609</v>
      </c>
      <c r="I220" s="12" t="n">
        <f aca="false">G220*H220</f>
        <v>50526</v>
      </c>
      <c r="J220" s="14" t="n">
        <f aca="false">(I220/$J$151*10000)+7000</f>
        <v>7505.26</v>
      </c>
      <c r="K220" s="0" t="n">
        <v>2010</v>
      </c>
    </row>
    <row r="221" customFormat="false" ht="15" hidden="false" customHeight="false" outlineLevel="0" collapsed="false">
      <c r="A221" s="5" t="n">
        <v>85</v>
      </c>
      <c r="B221" s="0" t="s">
        <v>2239</v>
      </c>
      <c r="C221" s="22" t="n">
        <v>12</v>
      </c>
      <c r="D221" s="0" t="s">
        <v>2537</v>
      </c>
      <c r="E221" s="0" t="s">
        <v>2470</v>
      </c>
      <c r="F221" s="3" t="n">
        <v>104532</v>
      </c>
      <c r="G221" s="0" t="n">
        <v>14</v>
      </c>
      <c r="H221" s="0" t="n">
        <v>3609</v>
      </c>
      <c r="I221" s="12" t="n">
        <f aca="false">G221*H221</f>
        <v>50526</v>
      </c>
      <c r="J221" s="14" t="n">
        <f aca="false">(I221/$J$151*10000)+7000</f>
        <v>7505.26</v>
      </c>
      <c r="K221" s="0" t="n">
        <v>2010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38"/>
  <sheetViews>
    <sheetView windowProtection="false" showFormulas="false" showGridLines="true" showRowColHeaders="true" showZeros="true" rightToLeft="false" tabSelected="false" showOutlineSymbols="true" defaultGridColor="true" view="normal" topLeftCell="A238" colorId="64" zoomScale="100" zoomScaleNormal="100" zoomScalePageLayoutView="100" workbookViewId="0">
      <selection pane="topLeft" activeCell="L222" activeCellId="0" sqref="L222"/>
    </sheetView>
  </sheetViews>
  <sheetFormatPr defaultRowHeight="15"/>
  <cols>
    <col collapsed="false" hidden="false" max="1" min="1" style="0" width="4.42857142857143"/>
    <col collapsed="false" hidden="false" max="2" min="2" style="0" width="6.14795918367347"/>
    <col collapsed="false" hidden="false" max="3" min="3" style="0" width="7.29081632653061"/>
    <col collapsed="false" hidden="false" max="4" min="4" style="0" width="30.280612244898"/>
    <col collapsed="false" hidden="false" max="5" min="5" style="0" width="6.14795918367347"/>
    <col collapsed="false" hidden="false" max="7" min="6" style="0" width="14.8571428571429"/>
    <col collapsed="false" hidden="false" max="8" min="8" style="0" width="10.7091836734694"/>
    <col collapsed="false" hidden="false" max="9" min="9" style="0" width="11.1428571428571"/>
    <col collapsed="false" hidden="false" max="10" min="10" style="0" width="11.2857142857143"/>
    <col collapsed="false" hidden="false" max="11" min="11" style="0" width="5.13775510204082"/>
    <col collapsed="false" hidden="false" max="12" min="12" style="0" width="10.2857142857143"/>
    <col collapsed="false" hidden="false" max="1025" min="13" style="0" width="10.7091836734694"/>
  </cols>
  <sheetData>
    <row r="1" customFormat="false" ht="18.75" hidden="false" customHeight="false" outlineLevel="0" collapsed="false"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customFormat="false" ht="15" hidden="false" customHeight="false" outlineLevel="0" collapsed="false">
      <c r="D2" s="0" t="s">
        <v>2538</v>
      </c>
      <c r="E2" s="0" t="s">
        <v>2539</v>
      </c>
      <c r="F2" s="3" t="n">
        <v>464</v>
      </c>
      <c r="G2" s="3" t="n">
        <v>78949</v>
      </c>
      <c r="H2" s="0" t="n">
        <v>2014</v>
      </c>
    </row>
    <row r="3" customFormat="false" ht="15" hidden="false" customHeight="false" outlineLevel="0" collapsed="false">
      <c r="D3" s="0" t="s">
        <v>2540</v>
      </c>
      <c r="E3" s="0" t="s">
        <v>2541</v>
      </c>
      <c r="F3" s="3" t="n">
        <v>30528</v>
      </c>
      <c r="G3" s="3" t="n">
        <v>10839805</v>
      </c>
      <c r="H3" s="0" t="n">
        <v>2013</v>
      </c>
    </row>
    <row r="4" customFormat="false" ht="15" hidden="false" customHeight="false" outlineLevel="0" collapsed="false">
      <c r="D4" s="0" t="s">
        <v>2542</v>
      </c>
      <c r="E4" s="0" t="s">
        <v>2543</v>
      </c>
      <c r="F4" s="3" t="n">
        <v>504783</v>
      </c>
      <c r="G4" s="3" t="n">
        <v>46815918</v>
      </c>
      <c r="H4" s="0" t="n">
        <v>2011</v>
      </c>
    </row>
    <row r="5" customFormat="false" ht="15" hidden="false" customHeight="false" outlineLevel="0" collapsed="false">
      <c r="D5" s="0" t="s">
        <v>2544</v>
      </c>
      <c r="E5" s="0" t="s">
        <v>2545</v>
      </c>
      <c r="F5" s="3" t="n">
        <v>543965</v>
      </c>
      <c r="G5" s="3" t="n">
        <v>60185831</v>
      </c>
      <c r="H5" s="0" t="n">
        <v>1999</v>
      </c>
    </row>
    <row r="6" customFormat="false" ht="15" hidden="false" customHeight="false" outlineLevel="0" collapsed="false">
      <c r="D6" s="0" t="s">
        <v>2546</v>
      </c>
      <c r="E6" s="0" t="s">
        <v>2547</v>
      </c>
      <c r="F6" s="3" t="n">
        <v>7</v>
      </c>
      <c r="G6" s="3" t="n">
        <v>27495</v>
      </c>
      <c r="H6" s="0" t="n">
        <v>2001</v>
      </c>
    </row>
    <row r="7" customFormat="false" ht="15" hidden="false" customHeight="false" outlineLevel="0" collapsed="false">
      <c r="D7" s="0" t="s">
        <v>2548</v>
      </c>
      <c r="E7" s="0" t="s">
        <v>2549</v>
      </c>
      <c r="F7" s="3" t="n">
        <v>2586</v>
      </c>
      <c r="G7" s="3" t="n">
        <v>524853</v>
      </c>
      <c r="H7" s="20" t="n">
        <v>2012</v>
      </c>
    </row>
    <row r="8" customFormat="false" ht="15" hidden="false" customHeight="false" outlineLevel="0" collapsed="false">
      <c r="D8" s="0" t="s">
        <v>2550</v>
      </c>
      <c r="E8" s="0" t="s">
        <v>2551</v>
      </c>
      <c r="F8" s="3" t="n">
        <v>2</v>
      </c>
      <c r="G8" s="3" t="n">
        <v>31109</v>
      </c>
      <c r="H8" s="0" t="n">
        <v>2008</v>
      </c>
    </row>
    <row r="9" customFormat="false" ht="15" hidden="false" customHeight="false" outlineLevel="0" collapsed="false">
      <c r="D9" s="0" t="s">
        <v>2552</v>
      </c>
      <c r="E9" s="0" t="s">
        <v>2553</v>
      </c>
      <c r="F9" s="3" t="n">
        <v>33718</v>
      </c>
      <c r="G9" s="3" t="n">
        <v>16655599</v>
      </c>
      <c r="H9" s="20" t="n">
        <v>2011</v>
      </c>
    </row>
    <row r="10" customFormat="false" ht="15" hidden="false" customHeight="false" outlineLevel="0" collapsed="false">
      <c r="D10" s="0" t="s">
        <v>2554</v>
      </c>
      <c r="E10" s="0" t="s">
        <v>844</v>
      </c>
      <c r="F10" s="3" t="n">
        <v>92207</v>
      </c>
      <c r="G10" s="3" t="n">
        <v>10581614</v>
      </c>
      <c r="H10" s="0" t="n">
        <v>2011</v>
      </c>
    </row>
    <row r="12" customFormat="false" ht="18.75" hidden="false" customHeight="false" outlineLevel="0" collapsed="false">
      <c r="B12" s="2" t="s">
        <v>27</v>
      </c>
      <c r="C12" s="2" t="s">
        <v>13</v>
      </c>
      <c r="D12" s="2" t="s">
        <v>28</v>
      </c>
      <c r="E12" s="2" t="s">
        <v>13</v>
      </c>
      <c r="F12" s="2" t="s">
        <v>14</v>
      </c>
      <c r="G12" s="2" t="s">
        <v>15</v>
      </c>
      <c r="H12" s="2" t="s">
        <v>29</v>
      </c>
      <c r="I12" s="2" t="s">
        <v>30</v>
      </c>
    </row>
    <row r="13" customFormat="false" ht="15" hidden="false" customHeight="false" outlineLevel="0" collapsed="false">
      <c r="B13" s="26" t="n">
        <v>70</v>
      </c>
      <c r="C13" s="9" t="s">
        <v>2543</v>
      </c>
      <c r="D13" s="9" t="s">
        <v>2555</v>
      </c>
      <c r="E13" s="9" t="s">
        <v>2556</v>
      </c>
      <c r="F13" s="9" t="n">
        <v>19</v>
      </c>
      <c r="G13" s="10" t="n">
        <v>83517</v>
      </c>
      <c r="H13" s="27"/>
      <c r="I13" s="27"/>
    </row>
    <row r="14" customFormat="false" ht="15" hidden="false" customHeight="false" outlineLevel="0" collapsed="false">
      <c r="B14" s="26" t="n">
        <v>70</v>
      </c>
      <c r="C14" s="9" t="s">
        <v>2543</v>
      </c>
      <c r="D14" s="9" t="s">
        <v>2557</v>
      </c>
      <c r="E14" s="9" t="s">
        <v>2558</v>
      </c>
      <c r="F14" s="9" t="n">
        <v>13</v>
      </c>
      <c r="G14" s="10" t="n">
        <v>81323</v>
      </c>
      <c r="H14" s="27"/>
      <c r="I14" s="27"/>
    </row>
    <row r="15" customFormat="false" ht="15" hidden="false" customHeight="false" outlineLevel="0" collapsed="false">
      <c r="B15" s="28" t="n">
        <v>73</v>
      </c>
      <c r="C15" s="27" t="s">
        <v>2543</v>
      </c>
      <c r="D15" s="27" t="s">
        <v>2559</v>
      </c>
      <c r="E15" s="27" t="s">
        <v>20</v>
      </c>
      <c r="F15" s="29" t="n">
        <v>7447</v>
      </c>
      <c r="G15" s="29" t="n">
        <v>2082655</v>
      </c>
      <c r="H15" s="27"/>
      <c r="I15" s="27"/>
    </row>
    <row r="16" customFormat="false" ht="15" hidden="false" customHeight="false" outlineLevel="0" collapsed="false">
      <c r="B16" s="28" t="n">
        <v>73</v>
      </c>
      <c r="C16" s="27" t="s">
        <v>844</v>
      </c>
      <c r="D16" s="27" t="s">
        <v>2560</v>
      </c>
      <c r="E16" s="27" t="s">
        <v>2561</v>
      </c>
      <c r="F16" s="27" t="n">
        <v>801</v>
      </c>
      <c r="G16" s="29" t="n">
        <v>267785</v>
      </c>
      <c r="H16" s="27"/>
      <c r="I16" s="27"/>
    </row>
    <row r="17" customFormat="false" ht="15" hidden="false" customHeight="false" outlineLevel="0" collapsed="false">
      <c r="B17" s="24" t="n">
        <v>100</v>
      </c>
      <c r="C17" s="4" t="s">
        <v>2553</v>
      </c>
      <c r="D17" s="4" t="s">
        <v>2562</v>
      </c>
      <c r="E17" s="4" t="s">
        <v>2008</v>
      </c>
      <c r="F17" s="7" t="n">
        <v>2639</v>
      </c>
      <c r="G17" s="7" t="n">
        <v>491411</v>
      </c>
      <c r="H17" s="3" t="n">
        <f aca="false">SUM(F17:F25)</f>
        <v>24869</v>
      </c>
      <c r="I17" s="3" t="n">
        <f aca="false">SUM(G17:G25)</f>
        <v>12697427</v>
      </c>
    </row>
    <row r="18" customFormat="false" ht="15" hidden="false" customHeight="false" outlineLevel="0" collapsed="false">
      <c r="B18" s="25" t="n">
        <v>100</v>
      </c>
      <c r="C18" s="0" t="s">
        <v>2553</v>
      </c>
      <c r="D18" s="0" t="s">
        <v>2563</v>
      </c>
      <c r="E18" s="0" t="s">
        <v>2564</v>
      </c>
      <c r="F18" s="3" t="n">
        <v>1415</v>
      </c>
      <c r="G18" s="3" t="n">
        <v>391967</v>
      </c>
    </row>
    <row r="19" customFormat="false" ht="15" hidden="false" customHeight="false" outlineLevel="0" collapsed="false">
      <c r="B19" s="24" t="n">
        <v>100</v>
      </c>
      <c r="C19" s="4" t="s">
        <v>2553</v>
      </c>
      <c r="D19" s="4" t="s">
        <v>2565</v>
      </c>
      <c r="E19" s="4" t="s">
        <v>2566</v>
      </c>
      <c r="F19" s="7" t="n">
        <v>3340</v>
      </c>
      <c r="G19" s="7" t="n">
        <v>647282</v>
      </c>
    </row>
    <row r="20" customFormat="false" ht="15" hidden="false" customHeight="false" outlineLevel="0" collapsed="false">
      <c r="B20" s="25" t="n">
        <v>100</v>
      </c>
      <c r="C20" s="0" t="s">
        <v>2553</v>
      </c>
      <c r="D20" s="0" t="s">
        <v>2567</v>
      </c>
      <c r="E20" s="0" t="s">
        <v>2568</v>
      </c>
      <c r="F20" s="3" t="n">
        <v>2325</v>
      </c>
      <c r="G20" s="3" t="n">
        <v>579036</v>
      </c>
    </row>
    <row r="21" customFormat="false" ht="15" hidden="false" customHeight="false" outlineLevel="0" collapsed="false">
      <c r="B21" s="25" t="n">
        <v>100</v>
      </c>
      <c r="C21" s="12" t="s">
        <v>2553</v>
      </c>
      <c r="D21" s="12" t="s">
        <v>2569</v>
      </c>
      <c r="E21" s="12" t="s">
        <v>2570</v>
      </c>
      <c r="F21" s="14" t="n">
        <v>4970</v>
      </c>
      <c r="G21" s="14" t="n">
        <v>2004671</v>
      </c>
    </row>
    <row r="22" customFormat="false" ht="15" hidden="false" customHeight="false" outlineLevel="0" collapsed="false">
      <c r="B22" s="25" t="n">
        <v>100</v>
      </c>
      <c r="C22" s="0" t="s">
        <v>2553</v>
      </c>
      <c r="D22" s="0" t="s">
        <v>2571</v>
      </c>
      <c r="E22" s="0" t="s">
        <v>2572</v>
      </c>
      <c r="F22" s="3" t="n">
        <v>2808</v>
      </c>
      <c r="G22" s="3" t="n">
        <v>3528324</v>
      </c>
    </row>
    <row r="23" customFormat="false" ht="15" hidden="false" customHeight="false" outlineLevel="0" collapsed="false">
      <c r="B23" s="25" t="n">
        <v>100</v>
      </c>
      <c r="C23" s="0" t="s">
        <v>2553</v>
      </c>
      <c r="D23" s="0" t="s">
        <v>2573</v>
      </c>
      <c r="E23" s="0" t="s">
        <v>2574</v>
      </c>
      <c r="F23" s="3" t="n">
        <v>2665</v>
      </c>
      <c r="G23" s="3" t="n">
        <v>2691477</v>
      </c>
    </row>
    <row r="24" customFormat="false" ht="15" hidden="false" customHeight="false" outlineLevel="0" collapsed="false">
      <c r="B24" s="25" t="n">
        <v>100</v>
      </c>
      <c r="C24" s="0" t="s">
        <v>2553</v>
      </c>
      <c r="D24" s="0" t="s">
        <v>2575</v>
      </c>
      <c r="E24" s="0" t="s">
        <v>2576</v>
      </c>
      <c r="F24" s="3" t="n">
        <v>3324</v>
      </c>
      <c r="G24" s="3" t="n">
        <v>1134465</v>
      </c>
    </row>
    <row r="25" customFormat="false" ht="15" hidden="false" customHeight="false" outlineLevel="0" collapsed="false">
      <c r="B25" s="25" t="n">
        <v>100</v>
      </c>
      <c r="C25" s="0" t="s">
        <v>2553</v>
      </c>
      <c r="D25" s="0" t="s">
        <v>2577</v>
      </c>
      <c r="E25" s="0" t="s">
        <v>2578</v>
      </c>
      <c r="F25" s="3" t="n">
        <v>1383</v>
      </c>
      <c r="G25" s="3" t="n">
        <v>1228794</v>
      </c>
    </row>
    <row r="26" customFormat="false" ht="15" hidden="false" customHeight="false" outlineLevel="0" collapsed="false">
      <c r="B26" s="25" t="n">
        <v>101</v>
      </c>
      <c r="C26" s="0" t="s">
        <v>2541</v>
      </c>
      <c r="D26" s="0" t="s">
        <v>2579</v>
      </c>
      <c r="E26" s="0" t="s">
        <v>794</v>
      </c>
      <c r="F26" s="3" t="n">
        <v>2867</v>
      </c>
      <c r="G26" s="3" t="n">
        <v>1744862</v>
      </c>
      <c r="H26" s="3" t="n">
        <f aca="false">SUM(F26:F34)</f>
        <v>22530</v>
      </c>
      <c r="I26" s="3" t="n">
        <f aca="false">SUM(G26:G34)</f>
        <v>11299893</v>
      </c>
    </row>
    <row r="27" customFormat="false" ht="15" hidden="false" customHeight="false" outlineLevel="0" collapsed="false">
      <c r="B27" s="24" t="n">
        <v>101</v>
      </c>
      <c r="C27" s="4" t="s">
        <v>2541</v>
      </c>
      <c r="D27" s="4" t="s">
        <v>2580</v>
      </c>
      <c r="E27" s="4" t="s">
        <v>2581</v>
      </c>
      <c r="F27" s="7" t="n">
        <v>2106</v>
      </c>
      <c r="G27" s="7" t="n">
        <v>1076924</v>
      </c>
    </row>
    <row r="28" customFormat="false" ht="15" hidden="false" customHeight="false" outlineLevel="0" collapsed="false">
      <c r="B28" s="25" t="n">
        <v>101</v>
      </c>
      <c r="C28" s="0" t="s">
        <v>2541</v>
      </c>
      <c r="D28" s="0" t="s">
        <v>2582</v>
      </c>
      <c r="E28" s="0" t="s">
        <v>2583</v>
      </c>
      <c r="F28" s="0" t="n">
        <v>161</v>
      </c>
      <c r="G28" s="3" t="n">
        <v>1089538</v>
      </c>
    </row>
    <row r="29" customFormat="false" ht="15" hidden="false" customHeight="false" outlineLevel="0" collapsed="false">
      <c r="B29" s="25" t="n">
        <v>101</v>
      </c>
      <c r="C29" s="0" t="s">
        <v>2541</v>
      </c>
      <c r="D29" s="0" t="s">
        <v>2584</v>
      </c>
      <c r="E29" s="0" t="s">
        <v>2585</v>
      </c>
      <c r="F29" s="3" t="n">
        <v>3144</v>
      </c>
      <c r="G29" s="3" t="n">
        <v>1159366</v>
      </c>
    </row>
    <row r="30" customFormat="false" ht="15" hidden="false" customHeight="false" outlineLevel="0" collapsed="false">
      <c r="B30" s="25" t="n">
        <v>101</v>
      </c>
      <c r="C30" s="0" t="s">
        <v>2541</v>
      </c>
      <c r="D30" s="0" t="s">
        <v>2586</v>
      </c>
      <c r="E30" s="0" t="s">
        <v>2587</v>
      </c>
      <c r="F30" s="3" t="n">
        <v>2982</v>
      </c>
      <c r="G30" s="3" t="n">
        <v>1432326</v>
      </c>
    </row>
    <row r="31" customFormat="false" ht="15" hidden="false" customHeight="false" outlineLevel="0" collapsed="false">
      <c r="B31" s="24" t="n">
        <v>101</v>
      </c>
      <c r="C31" s="4" t="s">
        <v>2541</v>
      </c>
      <c r="D31" s="4" t="s">
        <v>2588</v>
      </c>
      <c r="E31" s="4" t="s">
        <v>1194</v>
      </c>
      <c r="F31" s="7" t="n">
        <v>2422</v>
      </c>
      <c r="G31" s="7" t="n">
        <v>838505</v>
      </c>
    </row>
    <row r="32" customFormat="false" ht="15" hidden="false" customHeight="false" outlineLevel="0" collapsed="false">
      <c r="B32" s="25" t="n">
        <v>101</v>
      </c>
      <c r="C32" s="0" t="s">
        <v>2553</v>
      </c>
      <c r="D32" s="0" t="s">
        <v>2589</v>
      </c>
      <c r="E32" s="0" t="s">
        <v>2590</v>
      </c>
      <c r="F32" s="3" t="n">
        <v>4914</v>
      </c>
      <c r="G32" s="3" t="n">
        <v>2454215</v>
      </c>
    </row>
    <row r="33" customFormat="false" ht="15" hidden="false" customHeight="false" outlineLevel="0" collapsed="false">
      <c r="B33" s="25" t="n">
        <v>101</v>
      </c>
      <c r="C33" s="0" t="s">
        <v>2553</v>
      </c>
      <c r="D33" s="0" t="s">
        <v>2588</v>
      </c>
      <c r="E33" s="0" t="s">
        <v>2591</v>
      </c>
      <c r="F33" s="3" t="n">
        <v>2150</v>
      </c>
      <c r="G33" s="3" t="n">
        <v>1122627</v>
      </c>
    </row>
    <row r="34" customFormat="false" ht="15" hidden="false" customHeight="false" outlineLevel="0" collapsed="false">
      <c r="B34" s="24" t="n">
        <v>101</v>
      </c>
      <c r="C34" s="4" t="s">
        <v>2553</v>
      </c>
      <c r="D34" s="4" t="s">
        <v>2592</v>
      </c>
      <c r="E34" s="4" t="s">
        <v>2593</v>
      </c>
      <c r="F34" s="7" t="n">
        <v>1784</v>
      </c>
      <c r="G34" s="7" t="n">
        <v>381530</v>
      </c>
    </row>
    <row r="35" customFormat="false" ht="15" hidden="false" customHeight="false" outlineLevel="0" collapsed="false">
      <c r="B35" s="24" t="n">
        <v>102</v>
      </c>
      <c r="C35" s="4" t="s">
        <v>2541</v>
      </c>
      <c r="D35" s="4" t="s">
        <v>2594</v>
      </c>
      <c r="E35" s="4" t="s">
        <v>2595</v>
      </c>
      <c r="F35" s="7" t="n">
        <v>1091</v>
      </c>
      <c r="G35" s="7" t="n">
        <v>379515</v>
      </c>
      <c r="H35" s="3" t="n">
        <f aca="false">SUM(F35:F44)</f>
        <v>89278</v>
      </c>
      <c r="I35" s="3" t="n">
        <f aca="false">SUM(G35:G44)</f>
        <v>13406709</v>
      </c>
    </row>
    <row r="36" customFormat="false" ht="15" hidden="false" customHeight="false" outlineLevel="0" collapsed="false">
      <c r="B36" s="25" t="n">
        <v>102</v>
      </c>
      <c r="C36" s="0" t="s">
        <v>2541</v>
      </c>
      <c r="D36" s="0" t="s">
        <v>2596</v>
      </c>
      <c r="E36" s="0" t="s">
        <v>730</v>
      </c>
      <c r="F36" s="3" t="n">
        <v>3786</v>
      </c>
      <c r="G36" s="3" t="n">
        <v>1309880</v>
      </c>
    </row>
    <row r="37" customFormat="false" ht="15" hidden="false" customHeight="false" outlineLevel="0" collapsed="false">
      <c r="B37" s="25" t="n">
        <v>102</v>
      </c>
      <c r="C37" s="0" t="s">
        <v>2541</v>
      </c>
      <c r="D37" s="0" t="s">
        <v>2597</v>
      </c>
      <c r="E37" s="0" t="s">
        <v>1770</v>
      </c>
      <c r="F37" s="3" t="n">
        <v>3862</v>
      </c>
      <c r="G37" s="3" t="n">
        <v>1067685</v>
      </c>
    </row>
    <row r="38" customFormat="false" ht="15" hidden="false" customHeight="false" outlineLevel="0" collapsed="false">
      <c r="B38" s="24" t="n">
        <v>102</v>
      </c>
      <c r="C38" s="4" t="s">
        <v>2541</v>
      </c>
      <c r="D38" s="4" t="s">
        <v>2548</v>
      </c>
      <c r="E38" s="4" t="s">
        <v>2549</v>
      </c>
      <c r="F38" s="7" t="n">
        <v>4440</v>
      </c>
      <c r="G38" s="7" t="n">
        <v>269023</v>
      </c>
    </row>
    <row r="39" customFormat="false" ht="15" hidden="false" customHeight="false" outlineLevel="0" collapsed="false">
      <c r="B39" s="25" t="n">
        <v>102</v>
      </c>
      <c r="C39" s="0" t="s">
        <v>2541</v>
      </c>
      <c r="D39" s="0" t="s">
        <v>2598</v>
      </c>
      <c r="E39" s="0" t="s">
        <v>2350</v>
      </c>
      <c r="F39" s="3" t="n">
        <v>3666</v>
      </c>
      <c r="G39" s="3" t="n">
        <v>472281</v>
      </c>
    </row>
    <row r="40" customFormat="false" ht="15" hidden="false" customHeight="false" outlineLevel="0" collapsed="false">
      <c r="B40" s="25" t="n">
        <v>102</v>
      </c>
      <c r="C40" s="0" t="s">
        <v>2545</v>
      </c>
      <c r="D40" s="0" t="s">
        <v>2599</v>
      </c>
      <c r="E40" s="0" t="s">
        <v>2600</v>
      </c>
      <c r="F40" s="3" t="n">
        <v>8280</v>
      </c>
      <c r="G40" s="3" t="n">
        <v>1734145</v>
      </c>
    </row>
    <row r="41" customFormat="false" ht="15" hidden="false" customHeight="false" outlineLevel="0" collapsed="false">
      <c r="B41" s="25" t="n">
        <v>102</v>
      </c>
      <c r="C41" s="0" t="s">
        <v>2545</v>
      </c>
      <c r="D41" s="0" t="s">
        <v>2601</v>
      </c>
      <c r="E41" s="0" t="s">
        <v>1217</v>
      </c>
      <c r="F41" s="3" t="n">
        <v>25606</v>
      </c>
      <c r="G41" s="3" t="n">
        <v>1342363</v>
      </c>
    </row>
    <row r="42" customFormat="false" ht="15" hidden="false" customHeight="false" outlineLevel="0" collapsed="false">
      <c r="B42" s="25" t="n">
        <v>102</v>
      </c>
      <c r="C42" s="0" t="s">
        <v>2545</v>
      </c>
      <c r="D42" s="0" t="s">
        <v>2602</v>
      </c>
      <c r="E42" s="0" t="s">
        <v>1161</v>
      </c>
      <c r="F42" s="3" t="n">
        <v>23547</v>
      </c>
      <c r="G42" s="3" t="n">
        <v>2310376</v>
      </c>
    </row>
    <row r="43" customFormat="false" ht="15" hidden="false" customHeight="false" outlineLevel="0" collapsed="false">
      <c r="B43" s="25" t="n">
        <v>102</v>
      </c>
      <c r="C43" s="0" t="s">
        <v>2545</v>
      </c>
      <c r="D43" s="0" t="s">
        <v>2603</v>
      </c>
      <c r="E43" s="0" t="s">
        <v>788</v>
      </c>
      <c r="F43" s="3" t="n">
        <v>12414</v>
      </c>
      <c r="G43" s="3" t="n">
        <v>3996588</v>
      </c>
    </row>
    <row r="44" customFormat="false" ht="15" hidden="false" customHeight="false" outlineLevel="0" collapsed="false">
      <c r="B44" s="25" t="n">
        <v>102</v>
      </c>
      <c r="C44" s="0" t="s">
        <v>2549</v>
      </c>
      <c r="D44" s="0" t="s">
        <v>2548</v>
      </c>
      <c r="F44" s="3" t="n">
        <v>2586</v>
      </c>
      <c r="G44" s="3" t="n">
        <v>524853</v>
      </c>
    </row>
    <row r="45" customFormat="false" ht="15" hidden="false" customHeight="false" outlineLevel="0" collapsed="false">
      <c r="B45" s="25" t="n">
        <v>103</v>
      </c>
      <c r="C45" s="0" t="s">
        <v>2545</v>
      </c>
      <c r="D45" s="0" t="s">
        <v>2604</v>
      </c>
      <c r="E45" s="0" t="s">
        <v>2605</v>
      </c>
      <c r="F45" s="3" t="n">
        <v>31582</v>
      </c>
      <c r="G45" s="3" t="n">
        <v>1610067</v>
      </c>
      <c r="H45" s="3" t="n">
        <f aca="false">SUM(F45:F48)</f>
        <v>122882</v>
      </c>
      <c r="I45" s="3" t="n">
        <f aca="false">SUM(G45:G48)</f>
        <v>12878684</v>
      </c>
    </row>
    <row r="46" customFormat="false" ht="15" hidden="false" customHeight="false" outlineLevel="0" collapsed="false">
      <c r="B46" s="25" t="n">
        <v>103</v>
      </c>
      <c r="C46" s="0" t="s">
        <v>2545</v>
      </c>
      <c r="D46" s="0" t="s">
        <v>2606</v>
      </c>
      <c r="E46" s="0" t="s">
        <v>2545</v>
      </c>
      <c r="F46" s="3" t="n">
        <v>16202</v>
      </c>
      <c r="G46" s="3" t="n">
        <v>1117059</v>
      </c>
    </row>
    <row r="47" customFormat="false" ht="15" hidden="false" customHeight="false" outlineLevel="0" collapsed="false">
      <c r="B47" s="25" t="n">
        <v>103</v>
      </c>
      <c r="C47" s="0" t="s">
        <v>2545</v>
      </c>
      <c r="D47" s="0" t="s">
        <v>2607</v>
      </c>
      <c r="E47" s="0" t="s">
        <v>2608</v>
      </c>
      <c r="F47" s="3" t="n">
        <v>31400</v>
      </c>
      <c r="G47" s="3" t="n">
        <v>4506151</v>
      </c>
    </row>
    <row r="48" customFormat="false" ht="15" hidden="false" customHeight="false" outlineLevel="0" collapsed="false">
      <c r="A48" s="4"/>
      <c r="B48" s="25" t="n">
        <v>103</v>
      </c>
      <c r="C48" s="0" t="s">
        <v>2545</v>
      </c>
      <c r="D48" s="0" t="s">
        <v>2609</v>
      </c>
      <c r="E48" s="0" t="s">
        <v>2610</v>
      </c>
      <c r="F48" s="3" t="n">
        <v>43698</v>
      </c>
      <c r="G48" s="3" t="n">
        <v>5645407</v>
      </c>
    </row>
    <row r="49" customFormat="false" ht="15" hidden="false" customHeight="false" outlineLevel="0" collapsed="false">
      <c r="B49" s="25" t="n">
        <v>104</v>
      </c>
      <c r="C49" s="0" t="s">
        <v>2545</v>
      </c>
      <c r="D49" s="0" t="s">
        <v>2611</v>
      </c>
      <c r="E49" s="0" t="s">
        <v>2612</v>
      </c>
      <c r="F49" s="3" t="n">
        <v>12317</v>
      </c>
      <c r="G49" s="3" t="n">
        <v>1780192</v>
      </c>
      <c r="H49" s="3" t="n">
        <f aca="false">SUM(F49:F54)</f>
        <v>147746</v>
      </c>
      <c r="I49" s="3" t="n">
        <f aca="false">SUM(G49:G54)</f>
        <v>13628453</v>
      </c>
    </row>
    <row r="50" customFormat="false" ht="15" hidden="false" customHeight="false" outlineLevel="0" collapsed="false">
      <c r="A50" s="4"/>
      <c r="B50" s="25" t="n">
        <v>104</v>
      </c>
      <c r="C50" s="0" t="s">
        <v>2545</v>
      </c>
      <c r="D50" s="0" t="s">
        <v>2613</v>
      </c>
      <c r="E50" s="0" t="s">
        <v>2614</v>
      </c>
      <c r="F50" s="3" t="n">
        <v>17589</v>
      </c>
      <c r="G50" s="3" t="n">
        <v>1422193</v>
      </c>
    </row>
    <row r="51" customFormat="false" ht="15" hidden="false" customHeight="false" outlineLevel="0" collapsed="false">
      <c r="B51" s="25" t="n">
        <v>104</v>
      </c>
      <c r="C51" s="0" t="s">
        <v>2545</v>
      </c>
      <c r="D51" s="0" t="s">
        <v>2615</v>
      </c>
      <c r="E51" s="0" t="s">
        <v>2616</v>
      </c>
      <c r="F51" s="3" t="n">
        <v>27208</v>
      </c>
      <c r="G51" s="3" t="n">
        <v>2906197</v>
      </c>
    </row>
    <row r="52" customFormat="false" ht="15" hidden="false" customHeight="false" outlineLevel="0" collapsed="false">
      <c r="A52" s="12"/>
      <c r="B52" s="25" t="n">
        <v>104</v>
      </c>
      <c r="C52" s="0" t="s">
        <v>2545</v>
      </c>
      <c r="D52" s="0" t="s">
        <v>2617</v>
      </c>
      <c r="E52" s="0" t="s">
        <v>1344</v>
      </c>
      <c r="F52" s="3" t="n">
        <v>39151</v>
      </c>
      <c r="G52" s="3" t="n">
        <v>2440329</v>
      </c>
    </row>
    <row r="53" customFormat="false" ht="15" hidden="false" customHeight="false" outlineLevel="0" collapsed="false">
      <c r="B53" s="25" t="n">
        <v>104</v>
      </c>
      <c r="C53" s="0" t="s">
        <v>2545</v>
      </c>
      <c r="D53" s="0" t="s">
        <v>2618</v>
      </c>
      <c r="E53" s="0" t="s">
        <v>2619</v>
      </c>
      <c r="F53" s="3" t="n">
        <v>32082</v>
      </c>
      <c r="G53" s="3" t="n">
        <v>3222061</v>
      </c>
    </row>
    <row r="54" customFormat="false" ht="15" hidden="false" customHeight="false" outlineLevel="0" collapsed="false">
      <c r="B54" s="25" t="n">
        <v>104</v>
      </c>
      <c r="C54" s="0" t="s">
        <v>2545</v>
      </c>
      <c r="D54" s="0" t="s">
        <v>2620</v>
      </c>
      <c r="E54" s="0" t="s">
        <v>1132</v>
      </c>
      <c r="F54" s="3" t="n">
        <v>19399</v>
      </c>
      <c r="G54" s="3" t="n">
        <v>1857481</v>
      </c>
    </row>
    <row r="55" customFormat="false" ht="15" hidden="false" customHeight="false" outlineLevel="0" collapsed="false">
      <c r="B55" s="25" t="n">
        <v>105</v>
      </c>
      <c r="C55" s="0" t="s">
        <v>2545</v>
      </c>
      <c r="D55" s="0" t="s">
        <v>2621</v>
      </c>
      <c r="E55" s="0" t="s">
        <v>2622</v>
      </c>
      <c r="F55" s="3" t="n">
        <v>12012</v>
      </c>
      <c r="G55" s="3" t="n">
        <v>10952011</v>
      </c>
      <c r="H55" s="3" t="n">
        <f aca="false">SUM(F55:F55)</f>
        <v>12012</v>
      </c>
      <c r="I55" s="3" t="n">
        <f aca="false">SUM(G55:G55)</f>
        <v>10952011</v>
      </c>
    </row>
    <row r="56" customFormat="false" ht="15" hidden="false" customHeight="false" outlineLevel="0" collapsed="false">
      <c r="B56" s="25" t="n">
        <v>106</v>
      </c>
      <c r="C56" s="0" t="s">
        <v>2545</v>
      </c>
      <c r="D56" s="0" t="s">
        <v>2623</v>
      </c>
      <c r="E56" s="0" t="s">
        <v>2624</v>
      </c>
      <c r="F56" s="3" t="n">
        <v>41308</v>
      </c>
      <c r="G56" s="3" t="n">
        <v>2908359</v>
      </c>
      <c r="H56" s="3" t="n">
        <f aca="false">SUM(F56:F62)</f>
        <v>182799</v>
      </c>
      <c r="I56" s="3" t="n">
        <f aca="false">SUM(G56:G62)</f>
        <v>11446688</v>
      </c>
    </row>
    <row r="57" customFormat="false" ht="15" hidden="false" customHeight="false" outlineLevel="0" collapsed="false">
      <c r="B57" s="25" t="n">
        <v>106</v>
      </c>
      <c r="C57" s="0" t="s">
        <v>2545</v>
      </c>
      <c r="D57" s="0" t="s">
        <v>2625</v>
      </c>
      <c r="E57" s="0" t="s">
        <v>2626</v>
      </c>
      <c r="F57" s="3" t="n">
        <v>26013</v>
      </c>
      <c r="G57" s="3" t="n">
        <v>1308878</v>
      </c>
    </row>
    <row r="58" customFormat="false" ht="15" hidden="false" customHeight="false" outlineLevel="0" collapsed="false">
      <c r="B58" s="25" t="n">
        <v>106</v>
      </c>
      <c r="C58" s="0" t="s">
        <v>2545</v>
      </c>
      <c r="D58" s="0" t="s">
        <v>2627</v>
      </c>
      <c r="E58" s="0" t="s">
        <v>1788</v>
      </c>
      <c r="F58" s="3" t="n">
        <v>27376</v>
      </c>
      <c r="G58" s="3" t="n">
        <v>2295648</v>
      </c>
    </row>
    <row r="59" customFormat="false" ht="15" hidden="false" customHeight="false" outlineLevel="0" collapsed="false">
      <c r="B59" s="25" t="n">
        <v>106</v>
      </c>
      <c r="C59" s="0" t="s">
        <v>2545</v>
      </c>
      <c r="D59" s="0" t="s">
        <v>2628</v>
      </c>
      <c r="E59" s="0" t="s">
        <v>1194</v>
      </c>
      <c r="F59" s="3" t="n">
        <v>16942</v>
      </c>
      <c r="G59" s="3" t="n">
        <v>710939</v>
      </c>
    </row>
    <row r="60" customFormat="false" ht="15" hidden="false" customHeight="false" outlineLevel="0" collapsed="false">
      <c r="B60" s="25" t="n">
        <v>106</v>
      </c>
      <c r="C60" s="0" t="s">
        <v>2545</v>
      </c>
      <c r="D60" s="0" t="s">
        <v>2629</v>
      </c>
      <c r="E60" s="0" t="s">
        <v>1829</v>
      </c>
      <c r="F60" s="3" t="n">
        <v>45348</v>
      </c>
      <c r="G60" s="3" t="n">
        <v>2551687</v>
      </c>
    </row>
    <row r="61" customFormat="false" ht="15" hidden="false" customHeight="false" outlineLevel="0" collapsed="false">
      <c r="B61" s="25" t="n">
        <v>106</v>
      </c>
      <c r="C61" s="0" t="s">
        <v>2545</v>
      </c>
      <c r="D61" s="0" t="s">
        <v>2630</v>
      </c>
      <c r="E61" s="0" t="s">
        <v>2631</v>
      </c>
      <c r="F61" s="3" t="n">
        <v>25810</v>
      </c>
      <c r="G61" s="3" t="n">
        <v>1640068</v>
      </c>
    </row>
    <row r="62" customFormat="false" ht="15" hidden="false" customHeight="false" outlineLevel="0" collapsed="false">
      <c r="B62" s="25" t="n">
        <v>106</v>
      </c>
      <c r="C62" s="0" t="s">
        <v>2551</v>
      </c>
      <c r="D62" s="0" t="s">
        <v>2550</v>
      </c>
      <c r="F62" s="3" t="n">
        <v>2</v>
      </c>
      <c r="G62" s="3" t="n">
        <v>31109</v>
      </c>
    </row>
    <row r="63" customFormat="false" ht="15" hidden="false" customHeight="false" outlineLevel="0" collapsed="false">
      <c r="B63" s="24" t="n">
        <v>107</v>
      </c>
      <c r="C63" s="4" t="s">
        <v>844</v>
      </c>
      <c r="D63" s="4" t="s">
        <v>2632</v>
      </c>
      <c r="E63" s="4" t="s">
        <v>2633</v>
      </c>
      <c r="F63" s="7" t="n">
        <v>31603</v>
      </c>
      <c r="G63" s="7" t="n">
        <v>757302</v>
      </c>
      <c r="H63" s="3" t="n">
        <f aca="false">SUM(F63:F68)</f>
        <v>91406</v>
      </c>
      <c r="I63" s="3" t="n">
        <f aca="false">SUM(G63:G68)</f>
        <v>10294393</v>
      </c>
    </row>
    <row r="64" customFormat="false" ht="15" hidden="false" customHeight="false" outlineLevel="0" collapsed="false">
      <c r="B64" s="24" t="n">
        <v>107</v>
      </c>
      <c r="C64" s="4" t="s">
        <v>844</v>
      </c>
      <c r="D64" s="4" t="s">
        <v>2634</v>
      </c>
      <c r="E64" s="4" t="s">
        <v>2635</v>
      </c>
      <c r="F64" s="7" t="n">
        <v>4996</v>
      </c>
      <c r="G64" s="7" t="n">
        <v>451006</v>
      </c>
    </row>
    <row r="65" customFormat="false" ht="15" hidden="false" customHeight="false" outlineLevel="0" collapsed="false">
      <c r="B65" s="25" t="n">
        <v>107</v>
      </c>
      <c r="C65" s="0" t="s">
        <v>844</v>
      </c>
      <c r="D65" s="0" t="s">
        <v>2636</v>
      </c>
      <c r="E65" s="0" t="s">
        <v>2637</v>
      </c>
      <c r="F65" s="3" t="n">
        <v>2322</v>
      </c>
      <c r="G65" s="3" t="n">
        <v>246772</v>
      </c>
    </row>
    <row r="66" customFormat="false" ht="15" hidden="false" customHeight="false" outlineLevel="0" collapsed="false">
      <c r="B66" s="25" t="n">
        <v>107</v>
      </c>
      <c r="C66" s="0" t="s">
        <v>844</v>
      </c>
      <c r="D66" s="0" t="s">
        <v>2638</v>
      </c>
      <c r="E66" s="0" t="s">
        <v>1344</v>
      </c>
      <c r="F66" s="3" t="n">
        <v>28200</v>
      </c>
      <c r="G66" s="3" t="n">
        <v>2327755</v>
      </c>
    </row>
    <row r="67" customFormat="false" ht="15" hidden="false" customHeight="false" outlineLevel="0" collapsed="false">
      <c r="B67" s="25" t="n">
        <v>107</v>
      </c>
      <c r="C67" s="0" t="s">
        <v>844</v>
      </c>
      <c r="D67" s="0" t="s">
        <v>2639</v>
      </c>
      <c r="E67" s="0" t="s">
        <v>2640</v>
      </c>
      <c r="F67" s="3" t="n">
        <v>3001</v>
      </c>
      <c r="G67" s="3" t="n">
        <v>2821876</v>
      </c>
    </row>
    <row r="68" customFormat="false" ht="15" hidden="false" customHeight="false" outlineLevel="0" collapsed="false">
      <c r="B68" s="25" t="n">
        <v>107</v>
      </c>
      <c r="C68" s="0" t="s">
        <v>844</v>
      </c>
      <c r="D68" s="0" t="s">
        <v>2641</v>
      </c>
      <c r="E68" s="0" t="s">
        <v>788</v>
      </c>
      <c r="F68" s="3" t="n">
        <v>21284</v>
      </c>
      <c r="G68" s="3" t="n">
        <v>3689682</v>
      </c>
    </row>
    <row r="69" customFormat="false" ht="15" hidden="false" customHeight="false" outlineLevel="0" collapsed="false">
      <c r="B69" s="25" t="n">
        <v>108</v>
      </c>
      <c r="C69" s="0" t="s">
        <v>2543</v>
      </c>
      <c r="D69" s="0" t="s">
        <v>2642</v>
      </c>
      <c r="E69" s="0" t="s">
        <v>2539</v>
      </c>
      <c r="F69" s="3" t="n">
        <v>87598</v>
      </c>
      <c r="G69" s="3" t="n">
        <v>8371268</v>
      </c>
      <c r="H69" s="3" t="n">
        <f aca="false">SUM(F69:F73)</f>
        <v>220015</v>
      </c>
      <c r="I69" s="3" t="n">
        <f aca="false">SUM(G69:G73)</f>
        <v>13071758</v>
      </c>
    </row>
    <row r="70" customFormat="false" ht="15" hidden="false" customHeight="false" outlineLevel="0" collapsed="false">
      <c r="B70" s="25" t="n">
        <v>108</v>
      </c>
      <c r="C70" s="0" t="s">
        <v>2543</v>
      </c>
      <c r="D70" s="0" t="s">
        <v>2643</v>
      </c>
      <c r="E70" s="0" t="s">
        <v>2644</v>
      </c>
      <c r="F70" s="3" t="n">
        <v>79462</v>
      </c>
      <c r="G70" s="3" t="n">
        <v>2106349</v>
      </c>
    </row>
    <row r="71" customFormat="false" ht="15" hidden="false" customHeight="false" outlineLevel="0" collapsed="false">
      <c r="B71" s="25" t="n">
        <v>108</v>
      </c>
      <c r="C71" s="0" t="s">
        <v>2543</v>
      </c>
      <c r="D71" s="0" t="s">
        <v>2645</v>
      </c>
      <c r="E71" s="0" t="s">
        <v>2646</v>
      </c>
      <c r="F71" s="3" t="n">
        <v>41635</v>
      </c>
      <c r="G71" s="3" t="n">
        <v>1104521</v>
      </c>
    </row>
    <row r="72" customFormat="false" ht="15" hidden="false" customHeight="false" outlineLevel="0" collapsed="false">
      <c r="B72" s="25" t="n">
        <v>108</v>
      </c>
      <c r="C72" s="0" t="s">
        <v>2543</v>
      </c>
      <c r="D72" s="0" t="s">
        <v>2647</v>
      </c>
      <c r="E72" s="0" t="s">
        <v>2648</v>
      </c>
      <c r="F72" s="3" t="n">
        <v>11313</v>
      </c>
      <c r="G72" s="3" t="n">
        <v>1462125</v>
      </c>
    </row>
    <row r="73" customFormat="false" ht="15" hidden="false" customHeight="false" outlineLevel="0" collapsed="false">
      <c r="B73" s="25" t="n">
        <v>108</v>
      </c>
      <c r="C73" s="0" t="s">
        <v>2547</v>
      </c>
      <c r="D73" s="0" t="s">
        <v>2546</v>
      </c>
      <c r="F73" s="3" t="n">
        <v>7</v>
      </c>
      <c r="G73" s="3" t="n">
        <v>27495</v>
      </c>
    </row>
    <row r="74" customFormat="false" ht="15" hidden="false" customHeight="false" outlineLevel="0" collapsed="false">
      <c r="B74" s="25" t="n">
        <v>109</v>
      </c>
      <c r="C74" s="0" t="s">
        <v>2543</v>
      </c>
      <c r="D74" s="0" t="s">
        <v>2649</v>
      </c>
      <c r="E74" s="0" t="s">
        <v>2650</v>
      </c>
      <c r="F74" s="3" t="n">
        <v>10604</v>
      </c>
      <c r="G74" s="3" t="n">
        <v>1075179</v>
      </c>
      <c r="H74" s="3" t="n">
        <f aca="false">SUM(F74:F81)</f>
        <v>170422</v>
      </c>
      <c r="I74" s="3" t="n">
        <f aca="false">SUM(G74:G81)</f>
        <v>16549479</v>
      </c>
    </row>
    <row r="75" customFormat="false" ht="15" hidden="false" customHeight="false" outlineLevel="0" collapsed="false">
      <c r="B75" s="25" t="n">
        <v>109</v>
      </c>
      <c r="C75" s="0" t="s">
        <v>2543</v>
      </c>
      <c r="D75" s="0" t="s">
        <v>2651</v>
      </c>
      <c r="E75" s="0" t="s">
        <v>836</v>
      </c>
      <c r="F75" s="3" t="n">
        <v>5321</v>
      </c>
      <c r="G75" s="3" t="n">
        <v>592543</v>
      </c>
    </row>
    <row r="76" customFormat="false" ht="15" hidden="false" customHeight="false" outlineLevel="0" collapsed="false">
      <c r="B76" s="25" t="n">
        <v>109</v>
      </c>
      <c r="C76" s="0" t="s">
        <v>2543</v>
      </c>
      <c r="D76" s="0" t="s">
        <v>2652</v>
      </c>
      <c r="E76" s="0" t="s">
        <v>2653</v>
      </c>
      <c r="F76" s="3" t="n">
        <v>94225</v>
      </c>
      <c r="G76" s="3" t="n">
        <v>2540251</v>
      </c>
    </row>
    <row r="77" customFormat="false" ht="15" hidden="false" customHeight="false" outlineLevel="0" collapsed="false">
      <c r="B77" s="25" t="n">
        <v>109</v>
      </c>
      <c r="C77" s="0" t="s">
        <v>2543</v>
      </c>
      <c r="D77" s="0" t="s">
        <v>2654</v>
      </c>
      <c r="E77" s="0" t="s">
        <v>1120</v>
      </c>
      <c r="F77" s="3" t="n">
        <v>29574</v>
      </c>
      <c r="G77" s="3" t="n">
        <v>2772927</v>
      </c>
    </row>
    <row r="78" customFormat="false" ht="15" hidden="false" customHeight="false" outlineLevel="0" collapsed="false">
      <c r="B78" s="25" t="n">
        <v>109</v>
      </c>
      <c r="C78" s="0" t="s">
        <v>2543</v>
      </c>
      <c r="D78" s="0" t="s">
        <v>1244</v>
      </c>
      <c r="E78" s="0" t="s">
        <v>842</v>
      </c>
      <c r="F78" s="3" t="n">
        <v>5045</v>
      </c>
      <c r="G78" s="3" t="n">
        <v>321171</v>
      </c>
    </row>
    <row r="79" customFormat="false" ht="15" hidden="false" customHeight="false" outlineLevel="0" collapsed="false">
      <c r="B79" s="25" t="n">
        <v>109</v>
      </c>
      <c r="C79" s="0" t="s">
        <v>2543</v>
      </c>
      <c r="D79" s="0" t="s">
        <v>2655</v>
      </c>
      <c r="E79" s="0" t="s">
        <v>2561</v>
      </c>
      <c r="F79" s="3" t="n">
        <v>8028</v>
      </c>
      <c r="G79" s="3" t="n">
        <v>6421878</v>
      </c>
    </row>
    <row r="80" customFormat="false" ht="15" hidden="false" customHeight="false" outlineLevel="0" collapsed="false">
      <c r="B80" s="25" t="n">
        <v>109</v>
      </c>
      <c r="C80" s="0" t="s">
        <v>2543</v>
      </c>
      <c r="D80" s="0" t="s">
        <v>2656</v>
      </c>
      <c r="E80" s="0" t="s">
        <v>2657</v>
      </c>
      <c r="F80" s="3" t="n">
        <v>10390</v>
      </c>
      <c r="G80" s="3" t="n">
        <v>640125</v>
      </c>
    </row>
    <row r="81" customFormat="false" ht="15" hidden="false" customHeight="false" outlineLevel="0" collapsed="false">
      <c r="B81" s="25" t="n">
        <v>109</v>
      </c>
      <c r="C81" s="0" t="s">
        <v>2543</v>
      </c>
      <c r="D81" s="0" t="s">
        <v>2658</v>
      </c>
      <c r="E81" s="0" t="s">
        <v>2659</v>
      </c>
      <c r="F81" s="3" t="n">
        <v>7235</v>
      </c>
      <c r="G81" s="3" t="n">
        <v>2185405</v>
      </c>
    </row>
    <row r="82" customFormat="false" ht="15" hidden="false" customHeight="false" outlineLevel="0" collapsed="false">
      <c r="B82" s="25" t="n">
        <v>110</v>
      </c>
      <c r="C82" s="0" t="s">
        <v>2539</v>
      </c>
      <c r="D82" s="0" t="s">
        <v>2538</v>
      </c>
      <c r="F82" s="3" t="n">
        <v>464</v>
      </c>
      <c r="G82" s="3" t="n">
        <v>78949</v>
      </c>
      <c r="H82" s="3" t="n">
        <f aca="false">SUM(F82:F86)</f>
        <v>108544</v>
      </c>
      <c r="I82" s="3" t="n">
        <f aca="false">SUM(G82:G86)</f>
        <v>15053722</v>
      </c>
    </row>
    <row r="83" customFormat="false" ht="15" hidden="false" customHeight="false" outlineLevel="0" collapsed="false">
      <c r="B83" s="25" t="n">
        <v>110</v>
      </c>
      <c r="C83" s="0" t="s">
        <v>2543</v>
      </c>
      <c r="D83" s="0" t="s">
        <v>2660</v>
      </c>
      <c r="E83" s="0" t="s">
        <v>834</v>
      </c>
      <c r="F83" s="3" t="n">
        <v>47720</v>
      </c>
      <c r="G83" s="3" t="n">
        <v>1344502</v>
      </c>
    </row>
    <row r="84" customFormat="false" ht="15" hidden="false" customHeight="false" outlineLevel="0" collapsed="false">
      <c r="B84" s="25" t="n">
        <v>110</v>
      </c>
      <c r="C84" s="0" t="s">
        <v>2543</v>
      </c>
      <c r="D84" s="0" t="s">
        <v>2661</v>
      </c>
      <c r="E84" s="0" t="s">
        <v>2</v>
      </c>
      <c r="F84" s="3" t="n">
        <v>32113</v>
      </c>
      <c r="G84" s="3" t="n">
        <v>7519838</v>
      </c>
    </row>
    <row r="85" customFormat="false" ht="15" hidden="false" customHeight="false" outlineLevel="0" collapsed="false">
      <c r="B85" s="25" t="n">
        <v>110</v>
      </c>
      <c r="C85" s="0" t="s">
        <v>2543</v>
      </c>
      <c r="D85" s="0" t="s">
        <v>2662</v>
      </c>
      <c r="E85" s="0" t="s">
        <v>804</v>
      </c>
      <c r="F85" s="3" t="n">
        <v>23255</v>
      </c>
      <c r="G85" s="3" t="n">
        <v>5009930</v>
      </c>
    </row>
    <row r="86" customFormat="false" ht="15" hidden="false" customHeight="false" outlineLevel="0" collapsed="false">
      <c r="B86" s="25" t="n">
        <v>110</v>
      </c>
      <c r="C86" s="0" t="s">
        <v>2543</v>
      </c>
      <c r="D86" s="0" t="s">
        <v>2663</v>
      </c>
      <c r="E86" s="0" t="s">
        <v>2380</v>
      </c>
      <c r="F86" s="3" t="n">
        <v>4992</v>
      </c>
      <c r="G86" s="3" t="n">
        <v>1100503</v>
      </c>
    </row>
    <row r="87" customFormat="false" ht="15" hidden="false" customHeight="false" outlineLevel="0" collapsed="false">
      <c r="B87" s="30" t="n">
        <v>999</v>
      </c>
      <c r="C87" s="27" t="s">
        <v>2545</v>
      </c>
      <c r="D87" s="27" t="s">
        <v>2664</v>
      </c>
      <c r="E87" s="27" t="s">
        <v>782</v>
      </c>
      <c r="F87" s="29" t="n">
        <v>8680</v>
      </c>
      <c r="G87" s="29" t="n">
        <v>260196</v>
      </c>
      <c r="H87" s="27"/>
      <c r="I87" s="27"/>
    </row>
    <row r="90" customFormat="false" ht="18.75" hidden="false" customHeight="false" outlineLevel="0" collapsed="false">
      <c r="A90" s="2" t="s">
        <v>27</v>
      </c>
      <c r="B90" s="2" t="s">
        <v>13</v>
      </c>
      <c r="C90" s="2" t="s">
        <v>159</v>
      </c>
      <c r="D90" s="2" t="s">
        <v>160</v>
      </c>
      <c r="E90" s="2" t="s">
        <v>13</v>
      </c>
      <c r="F90" s="2" t="s">
        <v>15</v>
      </c>
      <c r="G90" s="2" t="s">
        <v>161</v>
      </c>
      <c r="H90" s="2" t="s">
        <v>2</v>
      </c>
      <c r="I90" s="2" t="s">
        <v>162</v>
      </c>
      <c r="J90" s="11" t="n">
        <v>1000000</v>
      </c>
      <c r="K90" s="2" t="s">
        <v>163</v>
      </c>
      <c r="L90" s="2" t="s">
        <v>164</v>
      </c>
    </row>
    <row r="91" customFormat="false" ht="15" hidden="false" customHeight="false" outlineLevel="0" collapsed="false">
      <c r="A91" s="28" t="n">
        <v>73</v>
      </c>
      <c r="B91" s="27" t="s">
        <v>2543</v>
      </c>
      <c r="C91" s="31" t="n">
        <v>9</v>
      </c>
      <c r="D91" s="27" t="s">
        <v>2665</v>
      </c>
      <c r="E91" s="27" t="s">
        <v>20</v>
      </c>
      <c r="F91" s="29" t="n">
        <v>382283</v>
      </c>
      <c r="G91" s="27" t="n">
        <v>27</v>
      </c>
      <c r="H91" s="27" t="n">
        <v>5898</v>
      </c>
      <c r="I91" s="27" t="n">
        <f aca="false">G91*H91</f>
        <v>159246</v>
      </c>
      <c r="J91" s="29" t="n">
        <f aca="false">(I91/$J$90*10000)+7000</f>
        <v>8592.46</v>
      </c>
      <c r="K91" s="27" t="n">
        <v>2011</v>
      </c>
    </row>
    <row r="92" customFormat="false" ht="15" hidden="false" customHeight="false" outlineLevel="0" collapsed="false">
      <c r="A92" s="28" t="n">
        <v>73</v>
      </c>
      <c r="B92" s="27" t="s">
        <v>2543</v>
      </c>
      <c r="C92" s="31" t="n">
        <v>28</v>
      </c>
      <c r="D92" s="27" t="s">
        <v>2666</v>
      </c>
      <c r="E92" s="27" t="s">
        <v>20</v>
      </c>
      <c r="F92" s="29" t="n">
        <v>205279</v>
      </c>
      <c r="G92" s="27" t="n">
        <v>19</v>
      </c>
      <c r="H92" s="27" t="n">
        <v>5898</v>
      </c>
      <c r="I92" s="27" t="n">
        <f aca="false">G92*H92</f>
        <v>112062</v>
      </c>
      <c r="J92" s="29" t="n">
        <f aca="false">(I92/$J$90*10000)+7000</f>
        <v>8120.62</v>
      </c>
      <c r="K92" s="27" t="n">
        <v>2011</v>
      </c>
    </row>
    <row r="93" customFormat="false" ht="15" hidden="false" customHeight="false" outlineLevel="0" collapsed="false">
      <c r="A93" s="28" t="n">
        <v>73</v>
      </c>
      <c r="B93" s="27" t="s">
        <v>2543</v>
      </c>
      <c r="C93" s="31" t="n">
        <v>41</v>
      </c>
      <c r="D93" s="27" t="s">
        <v>2667</v>
      </c>
      <c r="E93" s="27" t="s">
        <v>20</v>
      </c>
      <c r="F93" s="29" t="n">
        <v>153009</v>
      </c>
      <c r="G93" s="27" t="n">
        <v>17</v>
      </c>
      <c r="H93" s="27" t="n">
        <v>5898</v>
      </c>
      <c r="I93" s="27" t="n">
        <f aca="false">G93*H93</f>
        <v>100266</v>
      </c>
      <c r="J93" s="29" t="n">
        <f aca="false">(I93/$J$90*10000)+7000</f>
        <v>8002.66</v>
      </c>
      <c r="K93" s="27" t="n">
        <v>2011</v>
      </c>
    </row>
    <row r="94" customFormat="false" ht="15" hidden="false" customHeight="false" outlineLevel="0" collapsed="false">
      <c r="A94" s="28" t="n">
        <v>73</v>
      </c>
      <c r="B94" s="27" t="s">
        <v>2543</v>
      </c>
      <c r="C94" s="31" t="n">
        <v>61</v>
      </c>
      <c r="D94" s="27" t="s">
        <v>2668</v>
      </c>
      <c r="E94" s="27" t="s">
        <v>20</v>
      </c>
      <c r="F94" s="29" t="n">
        <v>102076</v>
      </c>
      <c r="G94" s="27" t="n">
        <v>13</v>
      </c>
      <c r="H94" s="27" t="n">
        <v>5898</v>
      </c>
      <c r="I94" s="27" t="n">
        <f aca="false">G94*H94</f>
        <v>76674</v>
      </c>
      <c r="J94" s="29" t="n">
        <f aca="false">(I94/$J$90*10000)+7000</f>
        <v>7766.74</v>
      </c>
      <c r="K94" s="27" t="n">
        <v>2011</v>
      </c>
    </row>
    <row r="95" customFormat="false" ht="15" hidden="false" customHeight="false" outlineLevel="0" collapsed="false">
      <c r="A95" s="28" t="n">
        <v>73</v>
      </c>
      <c r="B95" s="27" t="s">
        <v>844</v>
      </c>
      <c r="C95" s="31" t="n">
        <v>6</v>
      </c>
      <c r="D95" s="27" t="s">
        <v>2669</v>
      </c>
      <c r="E95" s="27" t="s">
        <v>2561</v>
      </c>
      <c r="F95" s="29" t="n">
        <v>111541</v>
      </c>
      <c r="G95" s="27" t="n">
        <v>14</v>
      </c>
      <c r="H95" s="27" t="n">
        <v>4123</v>
      </c>
      <c r="I95" s="27" t="n">
        <f aca="false">G95*H95</f>
        <v>57722</v>
      </c>
      <c r="J95" s="29" t="n">
        <f aca="false">(I95/$J$90*10000)+7000</f>
        <v>7577.22</v>
      </c>
      <c r="K95" s="27" t="n">
        <v>2011</v>
      </c>
    </row>
    <row r="96" customFormat="false" ht="15" hidden="false" customHeight="false" outlineLevel="0" collapsed="false">
      <c r="A96" s="25" t="n">
        <v>100</v>
      </c>
      <c r="B96" s="0" t="s">
        <v>2553</v>
      </c>
      <c r="C96" s="22" t="n">
        <v>1</v>
      </c>
      <c r="D96" s="0" t="s">
        <v>2670</v>
      </c>
      <c r="E96" s="0" t="s">
        <v>2574</v>
      </c>
      <c r="F96" s="3" t="n">
        <v>1027860</v>
      </c>
      <c r="G96" s="0" t="n">
        <v>44</v>
      </c>
      <c r="H96" s="0" t="n">
        <v>5685</v>
      </c>
      <c r="I96" s="12" t="n">
        <f aca="false">G96*H96</f>
        <v>250140</v>
      </c>
      <c r="J96" s="14" t="n">
        <f aca="false">(I96/$J$90*10000)+7000</f>
        <v>9501.4</v>
      </c>
      <c r="K96" s="12" t="n">
        <v>2011</v>
      </c>
      <c r="L96" s="3" t="n">
        <f aca="false">SUM(I96:I113)</f>
        <v>2364960</v>
      </c>
    </row>
    <row r="97" customFormat="false" ht="15" hidden="false" customHeight="false" outlineLevel="0" collapsed="false">
      <c r="A97" s="25" t="n">
        <v>100</v>
      </c>
      <c r="B97" s="0" t="s">
        <v>2553</v>
      </c>
      <c r="C97" s="22" t="n">
        <v>2</v>
      </c>
      <c r="D97" s="0" t="s">
        <v>2671</v>
      </c>
      <c r="E97" s="0" t="s">
        <v>2572</v>
      </c>
      <c r="F97" s="3" t="n">
        <v>798015</v>
      </c>
      <c r="G97" s="0" t="n">
        <v>39</v>
      </c>
      <c r="H97" s="0" t="n">
        <v>5685</v>
      </c>
      <c r="I97" s="12" t="n">
        <f aca="false">G97*H97</f>
        <v>221715</v>
      </c>
      <c r="J97" s="14" t="n">
        <f aca="false">(I97/$J$90*10000)+7000</f>
        <v>9217.15</v>
      </c>
      <c r="K97" s="12" t="n">
        <v>2011</v>
      </c>
    </row>
    <row r="98" customFormat="false" ht="15" hidden="false" customHeight="false" outlineLevel="0" collapsed="false">
      <c r="A98" s="25" t="n">
        <v>100</v>
      </c>
      <c r="B98" s="0" t="s">
        <v>2553</v>
      </c>
      <c r="C98" s="22" t="n">
        <v>3</v>
      </c>
      <c r="D98" s="0" t="s">
        <v>2672</v>
      </c>
      <c r="E98" s="0" t="s">
        <v>2572</v>
      </c>
      <c r="F98" s="3" t="n">
        <v>753010</v>
      </c>
      <c r="G98" s="0" t="n">
        <v>38</v>
      </c>
      <c r="H98" s="0" t="n">
        <v>5685</v>
      </c>
      <c r="I98" s="12" t="n">
        <f aca="false">G98*H98</f>
        <v>216030</v>
      </c>
      <c r="J98" s="14" t="n">
        <f aca="false">(I98/$J$90*10000)+7000</f>
        <v>9160.3</v>
      </c>
      <c r="K98" s="12" t="n">
        <v>2011</v>
      </c>
    </row>
    <row r="99" customFormat="false" ht="15" hidden="false" customHeight="false" outlineLevel="0" collapsed="false">
      <c r="A99" s="25" t="n">
        <v>100</v>
      </c>
      <c r="B99" s="12" t="s">
        <v>2553</v>
      </c>
      <c r="C99" s="12"/>
      <c r="D99" s="12" t="s">
        <v>2565</v>
      </c>
      <c r="E99" s="12" t="s">
        <v>2566</v>
      </c>
      <c r="F99" s="14" t="n">
        <v>647282</v>
      </c>
      <c r="G99" s="12" t="n">
        <v>35</v>
      </c>
      <c r="H99" s="12" t="n">
        <v>5685</v>
      </c>
      <c r="I99" s="12" t="n">
        <f aca="false">G99*H99</f>
        <v>198975</v>
      </c>
      <c r="J99" s="14" t="n">
        <f aca="false">(I99/$J$90*10000)+7000</f>
        <v>8989.75</v>
      </c>
      <c r="K99" s="12" t="n">
        <v>2011</v>
      </c>
    </row>
    <row r="100" customFormat="false" ht="15" hidden="false" customHeight="false" outlineLevel="0" collapsed="false">
      <c r="A100" s="25" t="n">
        <v>100</v>
      </c>
      <c r="B100" s="12" t="s">
        <v>2553</v>
      </c>
      <c r="C100" s="12"/>
      <c r="D100" s="12" t="s">
        <v>2562</v>
      </c>
      <c r="E100" s="12" t="s">
        <v>2008</v>
      </c>
      <c r="F100" s="14" t="n">
        <v>491411</v>
      </c>
      <c r="G100" s="12" t="n">
        <v>30</v>
      </c>
      <c r="H100" s="12" t="n">
        <v>5685</v>
      </c>
      <c r="I100" s="12" t="n">
        <f aca="false">G100*H100</f>
        <v>170550</v>
      </c>
      <c r="J100" s="14" t="n">
        <f aca="false">(I100/$J$90*10000)+7000</f>
        <v>8705.5</v>
      </c>
      <c r="K100" s="12" t="n">
        <v>2011</v>
      </c>
    </row>
    <row r="101" customFormat="false" ht="15" hidden="false" customHeight="false" outlineLevel="0" collapsed="false">
      <c r="A101" s="25" t="n">
        <v>100</v>
      </c>
      <c r="B101" s="0" t="s">
        <v>2553</v>
      </c>
      <c r="C101" s="22" t="n">
        <v>4</v>
      </c>
      <c r="D101" s="0" t="s">
        <v>2673</v>
      </c>
      <c r="E101" s="0" t="s">
        <v>2578</v>
      </c>
      <c r="F101" s="3" t="n">
        <v>345960</v>
      </c>
      <c r="G101" s="0" t="n">
        <v>25</v>
      </c>
      <c r="H101" s="0" t="n">
        <v>5685</v>
      </c>
      <c r="I101" s="12" t="n">
        <f aca="false">G101*H101</f>
        <v>142125</v>
      </c>
      <c r="J101" s="14" t="n">
        <f aca="false">(I101/$J$90*10000)+7000</f>
        <v>8421.25</v>
      </c>
      <c r="K101" s="12" t="n">
        <v>2011</v>
      </c>
    </row>
    <row r="102" customFormat="false" ht="15" hidden="false" customHeight="false" outlineLevel="0" collapsed="false">
      <c r="A102" s="25" t="n">
        <v>100</v>
      </c>
      <c r="B102" s="0" t="s">
        <v>2553</v>
      </c>
      <c r="C102" s="22" t="n">
        <v>6</v>
      </c>
      <c r="D102" s="0" t="s">
        <v>2674</v>
      </c>
      <c r="E102" s="0" t="s">
        <v>2572</v>
      </c>
      <c r="F102" s="3" t="n">
        <v>256825</v>
      </c>
      <c r="G102" s="0" t="n">
        <v>22</v>
      </c>
      <c r="H102" s="0" t="n">
        <v>5685</v>
      </c>
      <c r="I102" s="12" t="n">
        <f aca="false">G102*H102</f>
        <v>125070</v>
      </c>
      <c r="J102" s="14" t="n">
        <f aca="false">(I102/$J$90*10000)+7000</f>
        <v>8250.7</v>
      </c>
      <c r="K102" s="12" t="n">
        <v>2011</v>
      </c>
    </row>
    <row r="103" customFormat="false" ht="15" hidden="false" customHeight="false" outlineLevel="0" collapsed="false">
      <c r="A103" s="25" t="n">
        <v>100</v>
      </c>
      <c r="B103" s="0" t="s">
        <v>2553</v>
      </c>
      <c r="C103" s="22" t="n">
        <v>7</v>
      </c>
      <c r="D103" s="0" t="s">
        <v>2675</v>
      </c>
      <c r="E103" s="0" t="s">
        <v>2572</v>
      </c>
      <c r="F103" s="3" t="n">
        <v>217980</v>
      </c>
      <c r="G103" s="0" t="n">
        <v>20</v>
      </c>
      <c r="H103" s="0" t="n">
        <v>5685</v>
      </c>
      <c r="I103" s="12" t="n">
        <f aca="false">G103*H103</f>
        <v>113700</v>
      </c>
      <c r="J103" s="14" t="n">
        <f aca="false">(I103/$J$90*10000)+7000</f>
        <v>8137</v>
      </c>
      <c r="K103" s="12" t="n">
        <v>2011</v>
      </c>
    </row>
    <row r="104" customFormat="false" ht="15" hidden="false" customHeight="false" outlineLevel="0" collapsed="false">
      <c r="A104" s="25" t="n">
        <v>100</v>
      </c>
      <c r="B104" s="0" t="s">
        <v>2553</v>
      </c>
      <c r="C104" s="22" t="n">
        <v>9</v>
      </c>
      <c r="D104" s="0" t="s">
        <v>2676</v>
      </c>
      <c r="E104" s="0" t="s">
        <v>2568</v>
      </c>
      <c r="F104" s="3" t="n">
        <v>200900</v>
      </c>
      <c r="G104" s="0" t="n">
        <v>19</v>
      </c>
      <c r="H104" s="0" t="n">
        <v>5685</v>
      </c>
      <c r="I104" s="12" t="n">
        <f aca="false">G104*H104</f>
        <v>108015</v>
      </c>
      <c r="J104" s="14" t="n">
        <f aca="false">(I104/$J$90*10000)+7000</f>
        <v>8080.15</v>
      </c>
      <c r="K104" s="12" t="n">
        <v>2011</v>
      </c>
    </row>
    <row r="105" customFormat="false" ht="15" hidden="false" customHeight="false" outlineLevel="0" collapsed="false">
      <c r="A105" s="25" t="n">
        <v>100</v>
      </c>
      <c r="B105" s="0" t="s">
        <v>2553</v>
      </c>
      <c r="C105" s="22" t="n">
        <v>10</v>
      </c>
      <c r="D105" s="0" t="s">
        <v>2677</v>
      </c>
      <c r="E105" s="0" t="s">
        <v>2574</v>
      </c>
      <c r="F105" s="3" t="n">
        <v>192925</v>
      </c>
      <c r="G105" s="0" t="n">
        <v>19</v>
      </c>
      <c r="H105" s="0" t="n">
        <v>5685</v>
      </c>
      <c r="I105" s="12" t="n">
        <f aca="false">G105*H105</f>
        <v>108015</v>
      </c>
      <c r="J105" s="14" t="n">
        <f aca="false">(I105/$J$90*10000)+7000</f>
        <v>8080.15</v>
      </c>
      <c r="K105" s="12" t="n">
        <v>2011</v>
      </c>
    </row>
    <row r="106" customFormat="false" ht="15" hidden="false" customHeight="false" outlineLevel="0" collapsed="false">
      <c r="A106" s="25" t="n">
        <v>100</v>
      </c>
      <c r="B106" s="0" t="s">
        <v>2553</v>
      </c>
      <c r="C106" s="22" t="n">
        <v>12</v>
      </c>
      <c r="D106" s="0" t="s">
        <v>2678</v>
      </c>
      <c r="E106" s="0" t="s">
        <v>2564</v>
      </c>
      <c r="F106" s="3" t="n">
        <v>166645</v>
      </c>
      <c r="G106" s="0" t="n">
        <v>17</v>
      </c>
      <c r="H106" s="0" t="n">
        <v>5685</v>
      </c>
      <c r="I106" s="12" t="n">
        <f aca="false">G106*H106</f>
        <v>96645</v>
      </c>
      <c r="J106" s="14" t="n">
        <f aca="false">(I106/$J$90*10000)+7000</f>
        <v>7966.45</v>
      </c>
      <c r="K106" s="12" t="n">
        <v>2011</v>
      </c>
    </row>
    <row r="107" customFormat="false" ht="15" hidden="false" customHeight="false" outlineLevel="0" collapsed="false">
      <c r="A107" s="25" t="n">
        <v>100</v>
      </c>
      <c r="B107" s="0" t="s">
        <v>2553</v>
      </c>
      <c r="C107" s="22" t="n">
        <v>14</v>
      </c>
      <c r="D107" s="0" t="s">
        <v>2679</v>
      </c>
      <c r="E107" s="0" t="s">
        <v>2570</v>
      </c>
      <c r="F107" s="3" t="n">
        <v>155730</v>
      </c>
      <c r="G107" s="0" t="n">
        <v>17</v>
      </c>
      <c r="H107" s="0" t="n">
        <v>5685</v>
      </c>
      <c r="I107" s="12" t="n">
        <f aca="false">G107*H107</f>
        <v>96645</v>
      </c>
      <c r="J107" s="14" t="n">
        <f aca="false">(I107/$J$90*10000)+7000</f>
        <v>7966.45</v>
      </c>
      <c r="K107" s="12" t="n">
        <v>2011</v>
      </c>
    </row>
    <row r="108" customFormat="false" ht="15" hidden="false" customHeight="false" outlineLevel="0" collapsed="false">
      <c r="A108" s="25" t="n">
        <v>100</v>
      </c>
      <c r="B108" s="0" t="s">
        <v>2553</v>
      </c>
      <c r="C108" s="22" t="n">
        <v>15</v>
      </c>
      <c r="D108" s="0" t="s">
        <v>2680</v>
      </c>
      <c r="E108" s="0" t="s">
        <v>2576</v>
      </c>
      <c r="F108" s="3" t="n">
        <v>148185</v>
      </c>
      <c r="G108" s="0" t="n">
        <v>16</v>
      </c>
      <c r="H108" s="0" t="n">
        <v>5685</v>
      </c>
      <c r="I108" s="12" t="n">
        <f aca="false">G108*H108</f>
        <v>90960</v>
      </c>
      <c r="J108" s="14" t="n">
        <f aca="false">(I108/$J$90*10000)+7000</f>
        <v>7909.6</v>
      </c>
      <c r="K108" s="12" t="n">
        <v>2011</v>
      </c>
    </row>
    <row r="109" customFormat="false" ht="15" hidden="false" customHeight="false" outlineLevel="0" collapsed="false">
      <c r="A109" s="25" t="n">
        <v>100</v>
      </c>
      <c r="B109" s="0" t="s">
        <v>2553</v>
      </c>
      <c r="C109" s="22" t="n">
        <v>17</v>
      </c>
      <c r="D109" s="0" t="s">
        <v>2681</v>
      </c>
      <c r="E109" s="0" t="s">
        <v>2578</v>
      </c>
      <c r="F109" s="3" t="n">
        <v>144915</v>
      </c>
      <c r="G109" s="0" t="n">
        <v>16</v>
      </c>
      <c r="H109" s="0" t="n">
        <v>5685</v>
      </c>
      <c r="I109" s="12" t="n">
        <f aca="false">G109*H109</f>
        <v>90960</v>
      </c>
      <c r="J109" s="14" t="n">
        <f aca="false">(I109/$J$90*10000)+7000</f>
        <v>7909.6</v>
      </c>
      <c r="K109" s="12" t="n">
        <v>2011</v>
      </c>
    </row>
    <row r="110" customFormat="false" ht="15" hidden="false" customHeight="false" outlineLevel="0" collapsed="false">
      <c r="A110" s="25" t="n">
        <v>100</v>
      </c>
      <c r="B110" s="0" t="s">
        <v>2553</v>
      </c>
      <c r="C110" s="22" t="n">
        <v>18</v>
      </c>
      <c r="D110" s="0" t="s">
        <v>2682</v>
      </c>
      <c r="E110" s="0" t="s">
        <v>2570</v>
      </c>
      <c r="F110" s="3" t="n">
        <v>136765</v>
      </c>
      <c r="G110" s="0" t="n">
        <v>16</v>
      </c>
      <c r="H110" s="0" t="n">
        <v>5685</v>
      </c>
      <c r="I110" s="12" t="n">
        <f aca="false">G110*H110</f>
        <v>90960</v>
      </c>
      <c r="J110" s="14" t="n">
        <f aca="false">(I110/$J$90*10000)+7000</f>
        <v>7909.6</v>
      </c>
      <c r="K110" s="12" t="n">
        <v>2011</v>
      </c>
    </row>
    <row r="111" customFormat="false" ht="15" hidden="false" customHeight="false" outlineLevel="0" collapsed="false">
      <c r="A111" s="25" t="n">
        <v>100</v>
      </c>
      <c r="B111" s="0" t="s">
        <v>2553</v>
      </c>
      <c r="C111" s="22" t="n">
        <v>19</v>
      </c>
      <c r="D111" s="0" t="s">
        <v>2683</v>
      </c>
      <c r="E111" s="0" t="s">
        <v>2572</v>
      </c>
      <c r="F111" s="3" t="n">
        <v>121460</v>
      </c>
      <c r="G111" s="0" t="n">
        <v>15</v>
      </c>
      <c r="H111" s="0" t="n">
        <v>5685</v>
      </c>
      <c r="I111" s="12" t="n">
        <f aca="false">G111*H111</f>
        <v>85275</v>
      </c>
      <c r="J111" s="14" t="n">
        <f aca="false">(I111/$J$90*10000)+7000</f>
        <v>7852.75</v>
      </c>
      <c r="K111" s="12" t="n">
        <v>2011</v>
      </c>
    </row>
    <row r="112" customFormat="false" ht="15" hidden="false" customHeight="false" outlineLevel="0" collapsed="false">
      <c r="A112" s="25" t="n">
        <v>100</v>
      </c>
      <c r="B112" s="0" t="s">
        <v>2553</v>
      </c>
      <c r="C112" s="22" t="n">
        <v>21</v>
      </c>
      <c r="D112" s="0" t="s">
        <v>2684</v>
      </c>
      <c r="E112" s="0" t="s">
        <v>2574</v>
      </c>
      <c r="F112" s="3" t="n">
        <v>114400</v>
      </c>
      <c r="G112" s="0" t="n">
        <v>14</v>
      </c>
      <c r="H112" s="0" t="n">
        <v>5685</v>
      </c>
      <c r="I112" s="12" t="n">
        <f aca="false">G112*H112</f>
        <v>79590</v>
      </c>
      <c r="J112" s="14" t="n">
        <f aca="false">(I112/$J$90*10000)+7000</f>
        <v>7795.9</v>
      </c>
      <c r="K112" s="12" t="n">
        <v>2011</v>
      </c>
    </row>
    <row r="113" customFormat="false" ht="15" hidden="false" customHeight="false" outlineLevel="0" collapsed="false">
      <c r="A113" s="25" t="n">
        <v>100</v>
      </c>
      <c r="B113" s="0" t="s">
        <v>2553</v>
      </c>
      <c r="C113" s="22" t="n">
        <v>22</v>
      </c>
      <c r="D113" s="0" t="s">
        <v>2685</v>
      </c>
      <c r="E113" s="0" t="s">
        <v>2570</v>
      </c>
      <c r="F113" s="3" t="n">
        <v>105785</v>
      </c>
      <c r="G113" s="0" t="n">
        <v>14</v>
      </c>
      <c r="H113" s="0" t="n">
        <v>5685</v>
      </c>
      <c r="I113" s="12" t="n">
        <f aca="false">G113*H113</f>
        <v>79590</v>
      </c>
      <c r="J113" s="14" t="n">
        <f aca="false">(I113/$J$90*10000)+7000</f>
        <v>7795.9</v>
      </c>
      <c r="K113" s="12" t="n">
        <v>2011</v>
      </c>
    </row>
    <row r="114" customFormat="false" ht="15" hidden="false" customHeight="false" outlineLevel="0" collapsed="false">
      <c r="A114" s="25" t="n">
        <v>101</v>
      </c>
      <c r="B114" s="0" t="s">
        <v>2541</v>
      </c>
      <c r="C114" s="22" t="n">
        <v>1</v>
      </c>
      <c r="D114" s="0" t="s">
        <v>2686</v>
      </c>
      <c r="E114" s="0" t="s">
        <v>794</v>
      </c>
      <c r="F114" s="3" t="n">
        <v>513570</v>
      </c>
      <c r="G114" s="0" t="n">
        <v>31</v>
      </c>
      <c r="H114" s="0" t="n">
        <v>4384</v>
      </c>
      <c r="I114" s="12" t="n">
        <f aca="false">G114*H114</f>
        <v>135904</v>
      </c>
      <c r="J114" s="14" t="n">
        <f aca="false">(I114/$J$90*10000)+7000</f>
        <v>8359.04</v>
      </c>
      <c r="K114" s="12" t="n">
        <v>2015</v>
      </c>
      <c r="L114" s="3" t="n">
        <f aca="false">SUM(I114:I126)</f>
        <v>1261566</v>
      </c>
    </row>
    <row r="115" customFormat="false" ht="15" hidden="false" customHeight="false" outlineLevel="0" collapsed="false">
      <c r="A115" s="25" t="n">
        <v>101</v>
      </c>
      <c r="B115" s="0" t="s">
        <v>2541</v>
      </c>
      <c r="C115" s="22" t="n">
        <v>2</v>
      </c>
      <c r="D115" s="0" t="s">
        <v>2687</v>
      </c>
      <c r="E115" s="0" t="s">
        <v>2587</v>
      </c>
      <c r="F115" s="3" t="n">
        <v>253266</v>
      </c>
      <c r="G115" s="0" t="n">
        <v>22</v>
      </c>
      <c r="H115" s="0" t="n">
        <v>4384</v>
      </c>
      <c r="I115" s="12" t="n">
        <f aca="false">G115*H115</f>
        <v>96448</v>
      </c>
      <c r="J115" s="14" t="n">
        <f aca="false">(I115/$J$90*10000)+7000</f>
        <v>7964.48</v>
      </c>
      <c r="K115" s="12" t="n">
        <v>2015</v>
      </c>
    </row>
    <row r="116" customFormat="false" ht="15" hidden="false" customHeight="false" outlineLevel="0" collapsed="false">
      <c r="A116" s="25" t="n">
        <v>101</v>
      </c>
      <c r="B116" s="0" t="s">
        <v>2541</v>
      </c>
      <c r="C116" s="22" t="n">
        <v>5</v>
      </c>
      <c r="D116" s="0" t="s">
        <v>2688</v>
      </c>
      <c r="E116" s="0" t="s">
        <v>2583</v>
      </c>
      <c r="F116" s="3" t="n">
        <v>175534</v>
      </c>
      <c r="G116" s="0" t="n">
        <v>18</v>
      </c>
      <c r="H116" s="0" t="n">
        <v>4384</v>
      </c>
      <c r="I116" s="12" t="n">
        <f aca="false">G116*H116</f>
        <v>78912</v>
      </c>
      <c r="J116" s="14" t="n">
        <f aca="false">(I116/$J$90*10000)+7000</f>
        <v>7789.12</v>
      </c>
      <c r="K116" s="12" t="n">
        <v>2015</v>
      </c>
    </row>
    <row r="117" customFormat="false" ht="15" hidden="false" customHeight="false" outlineLevel="0" collapsed="false">
      <c r="A117" s="25" t="n">
        <v>101</v>
      </c>
      <c r="B117" s="0" t="s">
        <v>2541</v>
      </c>
      <c r="C117" s="22" t="n">
        <v>6</v>
      </c>
      <c r="D117" s="0" t="s">
        <v>2689</v>
      </c>
      <c r="E117" s="0" t="s">
        <v>2583</v>
      </c>
      <c r="F117" s="3" t="n">
        <v>131030</v>
      </c>
      <c r="G117" s="0" t="n">
        <v>15</v>
      </c>
      <c r="H117" s="0" t="n">
        <v>4384</v>
      </c>
      <c r="I117" s="12" t="n">
        <f aca="false">G117*H117</f>
        <v>65760</v>
      </c>
      <c r="J117" s="14" t="n">
        <f aca="false">(I117/$J$90*10000)+7000</f>
        <v>7657.6</v>
      </c>
      <c r="K117" s="12" t="n">
        <v>2015</v>
      </c>
    </row>
    <row r="118" customFormat="false" ht="15" hidden="false" customHeight="false" outlineLevel="0" collapsed="false">
      <c r="A118" s="25" t="n">
        <v>101</v>
      </c>
      <c r="B118" s="0" t="s">
        <v>2541</v>
      </c>
      <c r="C118" s="22" t="n">
        <v>7</v>
      </c>
      <c r="D118" s="0" t="s">
        <v>2690</v>
      </c>
      <c r="E118" s="0" t="s">
        <v>2585</v>
      </c>
      <c r="F118" s="3" t="n">
        <v>117886</v>
      </c>
      <c r="G118" s="0" t="n">
        <v>14</v>
      </c>
      <c r="H118" s="0" t="n">
        <v>4384</v>
      </c>
      <c r="I118" s="12" t="n">
        <f aca="false">G118*H118</f>
        <v>61376</v>
      </c>
      <c r="J118" s="14" t="n">
        <f aca="false">(I118/$J$90*10000)+7000</f>
        <v>7613.76</v>
      </c>
      <c r="K118" s="12" t="n">
        <v>2015</v>
      </c>
    </row>
    <row r="119" customFormat="false" ht="15" hidden="false" customHeight="false" outlineLevel="0" collapsed="false">
      <c r="A119" s="25" t="n">
        <v>101</v>
      </c>
      <c r="B119" s="0" t="s">
        <v>2541</v>
      </c>
      <c r="C119" s="22" t="n">
        <v>8</v>
      </c>
      <c r="D119" s="0" t="s">
        <v>2691</v>
      </c>
      <c r="E119" s="0" t="s">
        <v>2583</v>
      </c>
      <c r="F119" s="3" t="n">
        <v>116332</v>
      </c>
      <c r="G119" s="0" t="n">
        <v>14</v>
      </c>
      <c r="H119" s="0" t="n">
        <v>4384</v>
      </c>
      <c r="I119" s="12" t="n">
        <f aca="false">G119*H119</f>
        <v>61376</v>
      </c>
      <c r="J119" s="14" t="n">
        <f aca="false">(I119/$J$90*10000)+7000</f>
        <v>7613.76</v>
      </c>
      <c r="K119" s="12" t="n">
        <v>2015</v>
      </c>
    </row>
    <row r="120" customFormat="false" ht="15" hidden="false" customHeight="false" outlineLevel="0" collapsed="false">
      <c r="A120" s="25" t="n">
        <v>101</v>
      </c>
      <c r="B120" s="12" t="s">
        <v>2553</v>
      </c>
      <c r="C120" s="12"/>
      <c r="D120" s="12" t="s">
        <v>2592</v>
      </c>
      <c r="E120" s="12" t="s">
        <v>2593</v>
      </c>
      <c r="F120" s="14" t="n">
        <v>381530</v>
      </c>
      <c r="G120" s="0" t="n">
        <v>27</v>
      </c>
      <c r="H120" s="0" t="n">
        <v>5685</v>
      </c>
      <c r="I120" s="12" t="n">
        <f aca="false">G120*H120</f>
        <v>153495</v>
      </c>
      <c r="J120" s="14" t="n">
        <f aca="false">(I120/$J$90*10000)+7000</f>
        <v>8534.95</v>
      </c>
      <c r="K120" s="12" t="n">
        <v>2011</v>
      </c>
    </row>
    <row r="121" customFormat="false" ht="15" hidden="false" customHeight="false" outlineLevel="0" collapsed="false">
      <c r="A121" s="25" t="n">
        <v>101</v>
      </c>
      <c r="B121" s="0" t="s">
        <v>2553</v>
      </c>
      <c r="C121" s="22" t="n">
        <v>5</v>
      </c>
      <c r="D121" s="0" t="s">
        <v>2692</v>
      </c>
      <c r="E121" s="0" t="s">
        <v>2590</v>
      </c>
      <c r="F121" s="3" t="n">
        <v>285355</v>
      </c>
      <c r="G121" s="0" t="n">
        <v>23</v>
      </c>
      <c r="H121" s="0" t="n">
        <v>5685</v>
      </c>
      <c r="I121" s="12" t="n">
        <f aca="false">G121*H121</f>
        <v>130755</v>
      </c>
      <c r="J121" s="14" t="n">
        <f aca="false">(I121/$J$90*10000)+7000</f>
        <v>8307.55</v>
      </c>
      <c r="K121" s="12" t="n">
        <v>2011</v>
      </c>
    </row>
    <row r="122" customFormat="false" ht="15" hidden="false" customHeight="false" outlineLevel="0" collapsed="false">
      <c r="A122" s="25" t="n">
        <v>101</v>
      </c>
      <c r="B122" s="0" t="s">
        <v>2553</v>
      </c>
      <c r="C122" s="22" t="n">
        <v>8</v>
      </c>
      <c r="D122" s="0" t="s">
        <v>2693</v>
      </c>
      <c r="E122" s="0" t="s">
        <v>2590</v>
      </c>
      <c r="F122" s="3" t="n">
        <v>204990</v>
      </c>
      <c r="G122" s="0" t="n">
        <v>19</v>
      </c>
      <c r="H122" s="0" t="n">
        <v>5685</v>
      </c>
      <c r="I122" s="12" t="n">
        <f aca="false">G122*H122</f>
        <v>108015</v>
      </c>
      <c r="J122" s="14" t="n">
        <f aca="false">(I122/$J$90*10000)+7000</f>
        <v>8080.15</v>
      </c>
      <c r="K122" s="12" t="n">
        <v>2011</v>
      </c>
    </row>
    <row r="123" customFormat="false" ht="15" hidden="false" customHeight="false" outlineLevel="0" collapsed="false">
      <c r="A123" s="25" t="n">
        <v>101</v>
      </c>
      <c r="B123" s="0" t="s">
        <v>2553</v>
      </c>
      <c r="C123" s="22" t="n">
        <v>11</v>
      </c>
      <c r="D123" s="0" t="s">
        <v>2694</v>
      </c>
      <c r="E123" s="0" t="s">
        <v>2591</v>
      </c>
      <c r="F123" s="3" t="n">
        <v>174740</v>
      </c>
      <c r="G123" s="0" t="n">
        <v>18</v>
      </c>
      <c r="H123" s="0" t="n">
        <v>5685</v>
      </c>
      <c r="I123" s="12" t="n">
        <f aca="false">G123*H123</f>
        <v>102330</v>
      </c>
      <c r="J123" s="14" t="n">
        <f aca="false">(I123/$J$90*10000)+7000</f>
        <v>8023.3</v>
      </c>
      <c r="K123" s="12" t="n">
        <v>2011</v>
      </c>
    </row>
    <row r="124" customFormat="false" ht="15" hidden="false" customHeight="false" outlineLevel="0" collapsed="false">
      <c r="A124" s="25" t="n">
        <v>101</v>
      </c>
      <c r="B124" s="0" t="s">
        <v>2553</v>
      </c>
      <c r="C124" s="22" t="n">
        <v>13</v>
      </c>
      <c r="D124" s="0" t="s">
        <v>2695</v>
      </c>
      <c r="E124" s="0" t="s">
        <v>2590</v>
      </c>
      <c r="F124" s="3" t="n">
        <v>156595</v>
      </c>
      <c r="G124" s="0" t="n">
        <v>17</v>
      </c>
      <c r="H124" s="0" t="n">
        <v>5685</v>
      </c>
      <c r="I124" s="12" t="n">
        <f aca="false">G124*H124</f>
        <v>96645</v>
      </c>
      <c r="J124" s="14" t="n">
        <f aca="false">(I124/$J$90*10000)+7000</f>
        <v>7966.45</v>
      </c>
      <c r="K124" s="12" t="n">
        <v>2011</v>
      </c>
    </row>
    <row r="125" customFormat="false" ht="15" hidden="false" customHeight="false" outlineLevel="0" collapsed="false">
      <c r="A125" s="25" t="n">
        <v>101</v>
      </c>
      <c r="B125" s="0" t="s">
        <v>2553</v>
      </c>
      <c r="C125" s="22" t="n">
        <v>16</v>
      </c>
      <c r="D125" s="0" t="s">
        <v>2696</v>
      </c>
      <c r="E125" s="0" t="s">
        <v>2590</v>
      </c>
      <c r="F125" s="3" t="n">
        <v>147525</v>
      </c>
      <c r="G125" s="0" t="n">
        <v>16</v>
      </c>
      <c r="H125" s="0" t="n">
        <v>5685</v>
      </c>
      <c r="I125" s="12" t="n">
        <f aca="false">G125*H125</f>
        <v>90960</v>
      </c>
      <c r="J125" s="14" t="n">
        <f aca="false">(I125/$J$90*10000)+7000</f>
        <v>7909.6</v>
      </c>
      <c r="K125" s="12" t="n">
        <v>2011</v>
      </c>
    </row>
    <row r="126" customFormat="false" ht="15" hidden="false" customHeight="false" outlineLevel="0" collapsed="false">
      <c r="A126" s="25" t="n">
        <v>101</v>
      </c>
      <c r="B126" s="0" t="s">
        <v>2553</v>
      </c>
      <c r="C126" s="22" t="n">
        <v>20</v>
      </c>
      <c r="D126" s="0" t="s">
        <v>2697</v>
      </c>
      <c r="E126" s="0" t="s">
        <v>2591</v>
      </c>
      <c r="F126" s="3" t="n">
        <v>115070</v>
      </c>
      <c r="G126" s="0" t="n">
        <v>14</v>
      </c>
      <c r="H126" s="0" t="n">
        <v>5685</v>
      </c>
      <c r="I126" s="12" t="n">
        <f aca="false">G126*H126</f>
        <v>79590</v>
      </c>
      <c r="J126" s="14" t="n">
        <f aca="false">(I126/$J$90*10000)+7000</f>
        <v>7795.9</v>
      </c>
      <c r="K126" s="12" t="n">
        <v>2011</v>
      </c>
    </row>
    <row r="127" customFormat="false" ht="15" hidden="false" customHeight="false" outlineLevel="0" collapsed="false">
      <c r="A127" s="25" t="n">
        <v>102</v>
      </c>
      <c r="B127" s="0" t="s">
        <v>2541</v>
      </c>
      <c r="C127" s="22" t="n">
        <v>3</v>
      </c>
      <c r="D127" s="0" t="s">
        <v>2698</v>
      </c>
      <c r="E127" s="0" t="s">
        <v>730</v>
      </c>
      <c r="F127" s="3" t="n">
        <v>202480</v>
      </c>
      <c r="G127" s="0" t="n">
        <v>19</v>
      </c>
      <c r="H127" s="0" t="n">
        <v>4384</v>
      </c>
      <c r="I127" s="12" t="n">
        <f aca="false">G127*H127</f>
        <v>83296</v>
      </c>
      <c r="J127" s="14" t="n">
        <f aca="false">(I127/$J$90*10000)+7000</f>
        <v>7832.96</v>
      </c>
      <c r="K127" s="12" t="n">
        <v>2015</v>
      </c>
      <c r="L127" s="3" t="n">
        <f aca="false">SUM(I127:I136)</f>
        <v>828060</v>
      </c>
    </row>
    <row r="128" customFormat="false" ht="15" hidden="false" customHeight="false" outlineLevel="0" collapsed="false">
      <c r="A128" s="25" t="n">
        <v>102</v>
      </c>
      <c r="B128" s="0" t="s">
        <v>2541</v>
      </c>
      <c r="C128" s="22" t="n">
        <v>4</v>
      </c>
      <c r="D128" s="0" t="s">
        <v>2699</v>
      </c>
      <c r="E128" s="0" t="s">
        <v>1770</v>
      </c>
      <c r="F128" s="3" t="n">
        <v>195968</v>
      </c>
      <c r="G128" s="0" t="n">
        <v>19</v>
      </c>
      <c r="H128" s="0" t="n">
        <v>4384</v>
      </c>
      <c r="I128" s="12" t="n">
        <f aca="false">G128*H128</f>
        <v>83296</v>
      </c>
      <c r="J128" s="14" t="n">
        <f aca="false">(I128/$J$90*10000)+7000</f>
        <v>7832.96</v>
      </c>
      <c r="K128" s="12" t="n">
        <v>2015</v>
      </c>
    </row>
    <row r="129" customFormat="false" ht="15" hidden="false" customHeight="false" outlineLevel="0" collapsed="false">
      <c r="A129" s="25" t="n">
        <v>102</v>
      </c>
      <c r="B129" s="0" t="s">
        <v>2541</v>
      </c>
      <c r="C129" s="22" t="n">
        <v>9</v>
      </c>
      <c r="D129" s="0" t="s">
        <v>2700</v>
      </c>
      <c r="E129" s="0" t="s">
        <v>2350</v>
      </c>
      <c r="F129" s="3" t="n">
        <v>110646</v>
      </c>
      <c r="G129" s="0" t="n">
        <v>14</v>
      </c>
      <c r="H129" s="0" t="n">
        <v>4384</v>
      </c>
      <c r="I129" s="12" t="n">
        <f aca="false">G129*H129</f>
        <v>61376</v>
      </c>
      <c r="J129" s="14" t="n">
        <f aca="false">(I129/$J$90*10000)+7000</f>
        <v>7613.76</v>
      </c>
      <c r="K129" s="12" t="n">
        <v>2015</v>
      </c>
    </row>
    <row r="130" customFormat="false" ht="15" hidden="false" customHeight="false" outlineLevel="0" collapsed="false">
      <c r="A130" s="25" t="n">
        <v>102</v>
      </c>
      <c r="B130" s="0" t="s">
        <v>2545</v>
      </c>
      <c r="C130" s="22" t="n">
        <v>7</v>
      </c>
      <c r="D130" s="0" t="s">
        <v>2701</v>
      </c>
      <c r="E130" s="0" t="s">
        <v>2600</v>
      </c>
      <c r="F130" s="3" t="n">
        <v>274394</v>
      </c>
      <c r="G130" s="0" t="n">
        <v>22</v>
      </c>
      <c r="H130" s="0" t="n">
        <v>5725</v>
      </c>
      <c r="I130" s="12" t="n">
        <f aca="false">G130*H130</f>
        <v>125950</v>
      </c>
      <c r="J130" s="14" t="n">
        <f aca="false">(I130/$J$90*10000)+7000</f>
        <v>8259.5</v>
      </c>
      <c r="K130" s="12" t="n">
        <v>2015</v>
      </c>
    </row>
    <row r="131" customFormat="false" ht="15" hidden="false" customHeight="false" outlineLevel="0" collapsed="false">
      <c r="A131" s="25" t="n">
        <v>102</v>
      </c>
      <c r="B131" s="0" t="s">
        <v>2545</v>
      </c>
      <c r="C131" s="22" t="n">
        <v>10</v>
      </c>
      <c r="D131" s="0" t="s">
        <v>2702</v>
      </c>
      <c r="E131" s="0" t="s">
        <v>788</v>
      </c>
      <c r="F131" s="3" t="n">
        <v>228652</v>
      </c>
      <c r="G131" s="0" t="n">
        <v>20</v>
      </c>
      <c r="H131" s="0" t="n">
        <v>5725</v>
      </c>
      <c r="I131" s="12" t="n">
        <f aca="false">G131*H131</f>
        <v>114500</v>
      </c>
      <c r="J131" s="14" t="n">
        <f aca="false">(I131/$J$90*10000)+7000</f>
        <v>8145</v>
      </c>
      <c r="K131" s="12" t="n">
        <v>2015</v>
      </c>
    </row>
    <row r="132" customFormat="false" ht="15" hidden="false" customHeight="false" outlineLevel="0" collapsed="false">
      <c r="A132" s="25" t="n">
        <v>102</v>
      </c>
      <c r="B132" s="0" t="s">
        <v>2545</v>
      </c>
      <c r="C132" s="22" t="n">
        <v>12</v>
      </c>
      <c r="D132" s="0" t="s">
        <v>2703</v>
      </c>
      <c r="E132" s="0" t="s">
        <v>1217</v>
      </c>
      <c r="F132" s="3" t="n">
        <v>181893</v>
      </c>
      <c r="G132" s="0" t="n">
        <v>18</v>
      </c>
      <c r="H132" s="0" t="n">
        <v>5725</v>
      </c>
      <c r="I132" s="12" t="n">
        <f aca="false">G132*H132</f>
        <v>103050</v>
      </c>
      <c r="J132" s="14" t="n">
        <f aca="false">(I132/$J$90*10000)+7000</f>
        <v>8030.5</v>
      </c>
      <c r="K132" s="12" t="n">
        <v>2015</v>
      </c>
    </row>
    <row r="133" customFormat="false" ht="15" hidden="false" customHeight="false" outlineLevel="0" collapsed="false">
      <c r="A133" s="25" t="n">
        <v>102</v>
      </c>
      <c r="B133" s="0" t="s">
        <v>2545</v>
      </c>
      <c r="C133" s="22" t="n">
        <v>29</v>
      </c>
      <c r="D133" s="0" t="s">
        <v>2704</v>
      </c>
      <c r="E133" s="0" t="s">
        <v>1161</v>
      </c>
      <c r="F133" s="3" t="n">
        <v>119551</v>
      </c>
      <c r="G133" s="0" t="n">
        <v>14</v>
      </c>
      <c r="H133" s="0" t="n">
        <v>5725</v>
      </c>
      <c r="I133" s="12" t="n">
        <f aca="false">G133*H133</f>
        <v>80150</v>
      </c>
      <c r="J133" s="14" t="n">
        <f aca="false">(I133/$J$90*10000)+7000</f>
        <v>7801.5</v>
      </c>
      <c r="K133" s="12" t="n">
        <v>2015</v>
      </c>
    </row>
    <row r="134" customFormat="false" ht="15" hidden="false" customHeight="false" outlineLevel="0" collapsed="false">
      <c r="A134" s="25" t="n">
        <v>102</v>
      </c>
      <c r="B134" s="0" t="s">
        <v>2545</v>
      </c>
      <c r="C134" s="22" t="n">
        <v>34</v>
      </c>
      <c r="D134" s="0" t="s">
        <v>2705</v>
      </c>
      <c r="E134" s="0" t="s">
        <v>2600</v>
      </c>
      <c r="F134" s="3" t="n">
        <v>110755</v>
      </c>
      <c r="G134" s="0" t="n">
        <v>14</v>
      </c>
      <c r="H134" s="0" t="n">
        <v>5725</v>
      </c>
      <c r="I134" s="12" t="n">
        <f aca="false">G134*H134</f>
        <v>80150</v>
      </c>
      <c r="J134" s="14" t="n">
        <f aca="false">(I134/$J$90*10000)+7000</f>
        <v>7801.5</v>
      </c>
      <c r="K134" s="12" t="n">
        <v>2015</v>
      </c>
    </row>
    <row r="135" customFormat="false" ht="15" hidden="false" customHeight="false" outlineLevel="0" collapsed="false">
      <c r="A135" s="25" t="n">
        <v>102</v>
      </c>
      <c r="B135" s="0" t="s">
        <v>2545</v>
      </c>
      <c r="C135" s="22" t="n">
        <v>37</v>
      </c>
      <c r="D135" s="0" t="s">
        <v>2706</v>
      </c>
      <c r="E135" s="0" t="s">
        <v>1161</v>
      </c>
      <c r="F135" s="3" t="n">
        <v>105067</v>
      </c>
      <c r="G135" s="0" t="n">
        <v>14</v>
      </c>
      <c r="H135" s="0" t="n">
        <v>5725</v>
      </c>
      <c r="I135" s="12" t="n">
        <f aca="false">G135*H135</f>
        <v>80150</v>
      </c>
      <c r="J135" s="14" t="n">
        <f aca="false">(I135/$J$90*10000)+7000</f>
        <v>7801.5</v>
      </c>
      <c r="K135" s="12" t="n">
        <v>2015</v>
      </c>
    </row>
    <row r="136" customFormat="false" ht="15" hidden="false" customHeight="false" outlineLevel="0" collapsed="false">
      <c r="A136" s="25" t="n">
        <v>102</v>
      </c>
      <c r="B136" s="0" t="s">
        <v>2549</v>
      </c>
      <c r="C136" s="22" t="n">
        <v>1</v>
      </c>
      <c r="D136" s="0" t="s">
        <v>2707</v>
      </c>
      <c r="E136" s="0" t="s">
        <v>2549</v>
      </c>
      <c r="F136" s="3" t="n">
        <v>111287</v>
      </c>
      <c r="G136" s="0" t="n">
        <v>14</v>
      </c>
      <c r="H136" s="0" t="n">
        <v>1153</v>
      </c>
      <c r="I136" s="12" t="n">
        <f aca="false">G136*H136</f>
        <v>16142</v>
      </c>
      <c r="J136" s="14" t="n">
        <f aca="false">(I136/$J$90*10000)+7000</f>
        <v>7161.42</v>
      </c>
      <c r="K136" s="12" t="n">
        <v>2015</v>
      </c>
    </row>
    <row r="137" customFormat="false" ht="15" hidden="false" customHeight="false" outlineLevel="0" collapsed="false">
      <c r="A137" s="25" t="n">
        <v>103</v>
      </c>
      <c r="B137" s="0" t="s">
        <v>2545</v>
      </c>
      <c r="C137" s="22" t="n">
        <v>2</v>
      </c>
      <c r="D137" s="0" t="s">
        <v>2708</v>
      </c>
      <c r="E137" s="0" t="s">
        <v>2608</v>
      </c>
      <c r="F137" s="3" t="n">
        <v>852516</v>
      </c>
      <c r="G137" s="0" t="n">
        <v>40</v>
      </c>
      <c r="H137" s="0" t="n">
        <v>5725</v>
      </c>
      <c r="I137" s="12" t="n">
        <f aca="false">G137*H137</f>
        <v>229000</v>
      </c>
      <c r="J137" s="14" t="n">
        <f aca="false">(I137/$J$90*10000)+7000</f>
        <v>9290</v>
      </c>
      <c r="K137" s="12" t="n">
        <v>2015</v>
      </c>
      <c r="L137" s="3" t="n">
        <f aca="false">SUM(I137:I146)</f>
        <v>1202250</v>
      </c>
    </row>
    <row r="138" customFormat="false" ht="15" hidden="false" customHeight="false" outlineLevel="0" collapsed="false">
      <c r="A138" s="25" t="n">
        <v>103</v>
      </c>
      <c r="B138" s="0" t="s">
        <v>2545</v>
      </c>
      <c r="C138" s="22" t="n">
        <v>3</v>
      </c>
      <c r="D138" s="0" t="s">
        <v>2709</v>
      </c>
      <c r="E138" s="0" t="s">
        <v>2610</v>
      </c>
      <c r="F138" s="3" t="n">
        <v>496343</v>
      </c>
      <c r="G138" s="0" t="n">
        <v>31</v>
      </c>
      <c r="H138" s="0" t="n">
        <v>5725</v>
      </c>
      <c r="I138" s="12" t="n">
        <f aca="false">G138*H138</f>
        <v>177475</v>
      </c>
      <c r="J138" s="14" t="n">
        <f aca="false">(I138/$J$90*10000)+7000</f>
        <v>8774.75</v>
      </c>
      <c r="K138" s="12" t="n">
        <v>2015</v>
      </c>
    </row>
    <row r="139" customFormat="false" ht="15" hidden="false" customHeight="false" outlineLevel="0" collapsed="false">
      <c r="A139" s="25" t="n">
        <v>103</v>
      </c>
      <c r="B139" s="0" t="s">
        <v>2545</v>
      </c>
      <c r="C139" s="22" t="n">
        <v>5</v>
      </c>
      <c r="D139" s="0" t="s">
        <v>2710</v>
      </c>
      <c r="E139" s="0" t="s">
        <v>2608</v>
      </c>
      <c r="F139" s="3" t="n">
        <v>343629</v>
      </c>
      <c r="G139" s="0" t="n">
        <v>25</v>
      </c>
      <c r="H139" s="0" t="n">
        <v>5725</v>
      </c>
      <c r="I139" s="12" t="n">
        <f aca="false">G139*H139</f>
        <v>143125</v>
      </c>
      <c r="J139" s="14" t="n">
        <f aca="false">(I139/$J$90*10000)+7000</f>
        <v>8431.25</v>
      </c>
      <c r="K139" s="12" t="n">
        <v>2015</v>
      </c>
    </row>
    <row r="140" customFormat="false" ht="15" hidden="false" customHeight="false" outlineLevel="0" collapsed="false">
      <c r="A140" s="25" t="n">
        <v>103</v>
      </c>
      <c r="B140" s="0" t="s">
        <v>2545</v>
      </c>
      <c r="C140" s="22" t="n">
        <v>14</v>
      </c>
      <c r="D140" s="0" t="s">
        <v>2711</v>
      </c>
      <c r="E140" s="0" t="s">
        <v>2610</v>
      </c>
      <c r="F140" s="3" t="n">
        <v>171483</v>
      </c>
      <c r="G140" s="0" t="n">
        <v>18</v>
      </c>
      <c r="H140" s="0" t="n">
        <v>5725</v>
      </c>
      <c r="I140" s="12" t="n">
        <f aca="false">G140*H140</f>
        <v>103050</v>
      </c>
      <c r="J140" s="14" t="n">
        <f aca="false">(I140/$J$90*10000)+7000</f>
        <v>8030.5</v>
      </c>
      <c r="K140" s="12" t="n">
        <v>2015</v>
      </c>
    </row>
    <row r="141" customFormat="false" ht="15" hidden="false" customHeight="false" outlineLevel="0" collapsed="false">
      <c r="A141" s="25" t="n">
        <v>103</v>
      </c>
      <c r="B141" s="0" t="s">
        <v>2545</v>
      </c>
      <c r="C141" s="22" t="n">
        <v>15</v>
      </c>
      <c r="D141" s="0" t="s">
        <v>2712</v>
      </c>
      <c r="E141" s="0" t="s">
        <v>2608</v>
      </c>
      <c r="F141" s="3" t="n">
        <v>164899</v>
      </c>
      <c r="G141" s="0" t="n">
        <v>17</v>
      </c>
      <c r="H141" s="0" t="n">
        <v>5725</v>
      </c>
      <c r="I141" s="12" t="n">
        <f aca="false">G141*H141</f>
        <v>97325</v>
      </c>
      <c r="J141" s="14" t="n">
        <f aca="false">(I141/$J$90*10000)+7000</f>
        <v>7973.25</v>
      </c>
      <c r="K141" s="12" t="n">
        <v>2015</v>
      </c>
    </row>
    <row r="142" customFormat="false" ht="15" hidden="false" customHeight="false" outlineLevel="0" collapsed="false">
      <c r="A142" s="25" t="n">
        <v>103</v>
      </c>
      <c r="B142" s="0" t="s">
        <v>2545</v>
      </c>
      <c r="C142" s="22" t="n">
        <v>16</v>
      </c>
      <c r="D142" s="0" t="s">
        <v>2713</v>
      </c>
      <c r="E142" s="0" t="s">
        <v>2610</v>
      </c>
      <c r="F142" s="3" t="n">
        <v>158346</v>
      </c>
      <c r="G142" s="0" t="n">
        <v>17</v>
      </c>
      <c r="H142" s="0" t="n">
        <v>5725</v>
      </c>
      <c r="I142" s="12" t="n">
        <f aca="false">G142*H142</f>
        <v>97325</v>
      </c>
      <c r="J142" s="14" t="n">
        <f aca="false">(I142/$J$90*10000)+7000</f>
        <v>7973.25</v>
      </c>
      <c r="K142" s="12" t="n">
        <v>2015</v>
      </c>
    </row>
    <row r="143" customFormat="false" ht="15" hidden="false" customHeight="false" outlineLevel="0" collapsed="false">
      <c r="A143" s="25" t="n">
        <v>103</v>
      </c>
      <c r="B143" s="0" t="s">
        <v>2545</v>
      </c>
      <c r="C143" s="22" t="n">
        <v>17</v>
      </c>
      <c r="D143" s="0" t="s">
        <v>2714</v>
      </c>
      <c r="E143" s="0" t="s">
        <v>2605</v>
      </c>
      <c r="F143" s="3" t="n">
        <v>152071</v>
      </c>
      <c r="G143" s="0" t="n">
        <v>16</v>
      </c>
      <c r="H143" s="0" t="n">
        <v>5725</v>
      </c>
      <c r="I143" s="12" t="n">
        <f aca="false">G143*H143</f>
        <v>91600</v>
      </c>
      <c r="J143" s="14" t="n">
        <f aca="false">(I143/$J$90*10000)+7000</f>
        <v>7916</v>
      </c>
      <c r="K143" s="12" t="n">
        <v>2015</v>
      </c>
    </row>
    <row r="144" customFormat="false" ht="15" hidden="false" customHeight="false" outlineLevel="0" collapsed="false">
      <c r="A144" s="25" t="n">
        <v>103</v>
      </c>
      <c r="B144" s="0" t="s">
        <v>2545</v>
      </c>
      <c r="C144" s="22" t="n">
        <v>20</v>
      </c>
      <c r="D144" s="0" t="s">
        <v>2715</v>
      </c>
      <c r="E144" s="0" t="s">
        <v>2610</v>
      </c>
      <c r="F144" s="3" t="n">
        <v>146282</v>
      </c>
      <c r="G144" s="0" t="n">
        <v>16</v>
      </c>
      <c r="H144" s="0" t="n">
        <v>5725</v>
      </c>
      <c r="I144" s="12" t="n">
        <f aca="false">G144*H144</f>
        <v>91600</v>
      </c>
      <c r="J144" s="14" t="n">
        <f aca="false">(I144/$J$90*10000)+7000</f>
        <v>7916</v>
      </c>
      <c r="K144" s="12" t="n">
        <v>2015</v>
      </c>
    </row>
    <row r="145" customFormat="false" ht="15" hidden="false" customHeight="false" outlineLevel="0" collapsed="false">
      <c r="A145" s="25" t="n">
        <v>103</v>
      </c>
      <c r="B145" s="0" t="s">
        <v>2545</v>
      </c>
      <c r="C145" s="22" t="n">
        <v>23</v>
      </c>
      <c r="D145" s="0" t="s">
        <v>2716</v>
      </c>
      <c r="E145" s="0" t="s">
        <v>2608</v>
      </c>
      <c r="F145" s="3" t="n">
        <v>141148</v>
      </c>
      <c r="G145" s="0" t="n">
        <v>16</v>
      </c>
      <c r="H145" s="0" t="n">
        <v>5725</v>
      </c>
      <c r="I145" s="12" t="n">
        <f aca="false">G145*H145</f>
        <v>91600</v>
      </c>
      <c r="J145" s="14" t="n">
        <f aca="false">(I145/$J$90*10000)+7000</f>
        <v>7916</v>
      </c>
      <c r="K145" s="12" t="n">
        <v>2015</v>
      </c>
    </row>
    <row r="146" customFormat="false" ht="15" hidden="false" customHeight="false" outlineLevel="0" collapsed="false">
      <c r="A146" s="25" t="n">
        <v>103</v>
      </c>
      <c r="B146" s="0" t="s">
        <v>2545</v>
      </c>
      <c r="C146" s="22" t="n">
        <v>31</v>
      </c>
      <c r="D146" s="0" t="s">
        <v>2717</v>
      </c>
      <c r="E146" s="0" t="s">
        <v>2545</v>
      </c>
      <c r="F146" s="3" t="n">
        <v>116353</v>
      </c>
      <c r="G146" s="0" t="n">
        <v>14</v>
      </c>
      <c r="H146" s="0" t="n">
        <v>5725</v>
      </c>
      <c r="I146" s="12" t="n">
        <f aca="false">G146*H146</f>
        <v>80150</v>
      </c>
      <c r="J146" s="14" t="n">
        <f aca="false">(I146/$J$90*10000)+7000</f>
        <v>7801.5</v>
      </c>
      <c r="K146" s="12" t="n">
        <v>2015</v>
      </c>
    </row>
    <row r="147" customFormat="false" ht="15" hidden="false" customHeight="false" outlineLevel="0" collapsed="false">
      <c r="A147" s="25" t="n">
        <v>104</v>
      </c>
      <c r="B147" s="0" t="s">
        <v>2545</v>
      </c>
      <c r="C147" s="22" t="n">
        <v>6</v>
      </c>
      <c r="D147" s="0" t="s">
        <v>2718</v>
      </c>
      <c r="E147" s="0" t="s">
        <v>2619</v>
      </c>
      <c r="F147" s="3" t="n">
        <v>291604</v>
      </c>
      <c r="G147" s="0" t="n">
        <v>23</v>
      </c>
      <c r="H147" s="0" t="n">
        <v>5725</v>
      </c>
      <c r="I147" s="12" t="n">
        <f aca="false">G147*H147</f>
        <v>131675</v>
      </c>
      <c r="J147" s="14" t="n">
        <f aca="false">(I147/$J$90*10000)+7000</f>
        <v>8316.75</v>
      </c>
      <c r="K147" s="12" t="n">
        <v>2015</v>
      </c>
      <c r="L147" s="3" t="n">
        <f aca="false">SUM(I147:I157)</f>
        <v>1030500</v>
      </c>
    </row>
    <row r="148" customFormat="false" ht="15" hidden="false" customHeight="false" outlineLevel="0" collapsed="false">
      <c r="A148" s="25" t="n">
        <v>104</v>
      </c>
      <c r="B148" s="0" t="s">
        <v>2545</v>
      </c>
      <c r="C148" s="22" t="n">
        <v>11</v>
      </c>
      <c r="D148" s="0" t="s">
        <v>2719</v>
      </c>
      <c r="E148" s="0" t="s">
        <v>2616</v>
      </c>
      <c r="F148" s="3" t="n">
        <v>209860</v>
      </c>
      <c r="G148" s="0" t="n">
        <v>19</v>
      </c>
      <c r="H148" s="0" t="n">
        <v>5725</v>
      </c>
      <c r="I148" s="12" t="n">
        <f aca="false">G148*H148</f>
        <v>108775</v>
      </c>
      <c r="J148" s="14" t="n">
        <f aca="false">(I148/$J$90*10000)+7000</f>
        <v>8087.75</v>
      </c>
      <c r="K148" s="12" t="n">
        <v>2015</v>
      </c>
    </row>
    <row r="149" customFormat="false" ht="15" hidden="false" customHeight="false" outlineLevel="0" collapsed="false">
      <c r="A149" s="25" t="n">
        <v>104</v>
      </c>
      <c r="B149" s="0" t="s">
        <v>2545</v>
      </c>
      <c r="C149" s="22" t="n">
        <v>13</v>
      </c>
      <c r="D149" s="0" t="s">
        <v>2720</v>
      </c>
      <c r="E149" s="0" t="s">
        <v>2612</v>
      </c>
      <c r="F149" s="3" t="n">
        <v>173142</v>
      </c>
      <c r="G149" s="0" t="n">
        <v>18</v>
      </c>
      <c r="H149" s="0" t="n">
        <v>5725</v>
      </c>
      <c r="I149" s="12" t="n">
        <f aca="false">G149*H149</f>
        <v>103050</v>
      </c>
      <c r="J149" s="14" t="n">
        <f aca="false">(I149/$J$90*10000)+7000</f>
        <v>8030.5</v>
      </c>
      <c r="K149" s="12" t="n">
        <v>2015</v>
      </c>
    </row>
    <row r="150" customFormat="false" ht="15" hidden="false" customHeight="false" outlineLevel="0" collapsed="false">
      <c r="A150" s="25" t="n">
        <v>104</v>
      </c>
      <c r="B150" s="0" t="s">
        <v>2545</v>
      </c>
      <c r="C150" s="22" t="n">
        <v>18</v>
      </c>
      <c r="D150" s="0" t="s">
        <v>2721</v>
      </c>
      <c r="E150" s="0" t="s">
        <v>2619</v>
      </c>
      <c r="F150" s="3" t="n">
        <v>149017</v>
      </c>
      <c r="G150" s="0" t="n">
        <v>16</v>
      </c>
      <c r="H150" s="0" t="n">
        <v>5725</v>
      </c>
      <c r="I150" s="12" t="n">
        <f aca="false">G150*H150</f>
        <v>91600</v>
      </c>
      <c r="J150" s="14" t="n">
        <f aca="false">(I150/$J$90*10000)+7000</f>
        <v>7916</v>
      </c>
      <c r="K150" s="12" t="n">
        <v>2015</v>
      </c>
    </row>
    <row r="151" customFormat="false" ht="15" hidden="false" customHeight="false" outlineLevel="0" collapsed="false">
      <c r="A151" s="25" t="n">
        <v>104</v>
      </c>
      <c r="B151" s="0" t="s">
        <v>2545</v>
      </c>
      <c r="C151" s="22" t="n">
        <v>21</v>
      </c>
      <c r="D151" s="0" t="s">
        <v>2722</v>
      </c>
      <c r="E151" s="0" t="s">
        <v>2619</v>
      </c>
      <c r="F151" s="3" t="n">
        <v>143599</v>
      </c>
      <c r="G151" s="0" t="n">
        <v>16</v>
      </c>
      <c r="H151" s="0" t="n">
        <v>5725</v>
      </c>
      <c r="I151" s="12" t="n">
        <f aca="false">G151*H151</f>
        <v>91600</v>
      </c>
      <c r="J151" s="14" t="n">
        <f aca="false">(I151/$J$90*10000)+7000</f>
        <v>7916</v>
      </c>
      <c r="K151" s="12" t="n">
        <v>2015</v>
      </c>
    </row>
    <row r="152" customFormat="false" ht="15" hidden="false" customHeight="false" outlineLevel="0" collapsed="false">
      <c r="A152" s="25" t="n">
        <v>104</v>
      </c>
      <c r="B152" s="0" t="s">
        <v>2545</v>
      </c>
      <c r="C152" s="22" t="n">
        <v>24</v>
      </c>
      <c r="D152" s="0" t="s">
        <v>2723</v>
      </c>
      <c r="E152" s="0" t="s">
        <v>2616</v>
      </c>
      <c r="F152" s="3" t="n">
        <v>139676</v>
      </c>
      <c r="G152" s="0" t="n">
        <v>16</v>
      </c>
      <c r="H152" s="0" t="n">
        <v>5725</v>
      </c>
      <c r="I152" s="12" t="n">
        <f aca="false">G152*H152</f>
        <v>91600</v>
      </c>
      <c r="J152" s="14" t="n">
        <f aca="false">(I152/$J$90*10000)+7000</f>
        <v>7916</v>
      </c>
      <c r="K152" s="12" t="n">
        <v>2015</v>
      </c>
    </row>
    <row r="153" customFormat="false" ht="15" hidden="false" customHeight="false" outlineLevel="0" collapsed="false">
      <c r="A153" s="25" t="n">
        <v>104</v>
      </c>
      <c r="B153" s="0" t="s">
        <v>2545</v>
      </c>
      <c r="C153" s="22" t="n">
        <v>26</v>
      </c>
      <c r="D153" s="0" t="s">
        <v>2724</v>
      </c>
      <c r="E153" s="0" t="s">
        <v>1344</v>
      </c>
      <c r="F153" s="3" t="n">
        <v>134978</v>
      </c>
      <c r="G153" s="0" t="n">
        <v>15</v>
      </c>
      <c r="H153" s="0" t="n">
        <v>5725</v>
      </c>
      <c r="I153" s="12" t="n">
        <f aca="false">G153*H153</f>
        <v>85875</v>
      </c>
      <c r="J153" s="14" t="n">
        <f aca="false">(I153/$J$90*10000)+7000</f>
        <v>7858.75</v>
      </c>
      <c r="K153" s="12" t="n">
        <v>2015</v>
      </c>
    </row>
    <row r="154" customFormat="false" ht="15" hidden="false" customHeight="false" outlineLevel="0" collapsed="false">
      <c r="A154" s="25" t="n">
        <v>104</v>
      </c>
      <c r="B154" s="0" t="s">
        <v>2545</v>
      </c>
      <c r="C154" s="22" t="n">
        <v>27</v>
      </c>
      <c r="D154" s="0" t="s">
        <v>2725</v>
      </c>
      <c r="E154" s="0" t="s">
        <v>1132</v>
      </c>
      <c r="F154" s="3" t="n">
        <v>132727</v>
      </c>
      <c r="G154" s="0" t="n">
        <v>15</v>
      </c>
      <c r="H154" s="0" t="n">
        <v>5725</v>
      </c>
      <c r="I154" s="12" t="n">
        <f aca="false">G154*H154</f>
        <v>85875</v>
      </c>
      <c r="J154" s="14" t="n">
        <f aca="false">(I154/$J$90*10000)+7000</f>
        <v>7858.75</v>
      </c>
      <c r="K154" s="12" t="n">
        <v>2015</v>
      </c>
    </row>
    <row r="155" customFormat="false" ht="15" hidden="false" customHeight="false" outlineLevel="0" collapsed="false">
      <c r="A155" s="25" t="n">
        <v>104</v>
      </c>
      <c r="B155" s="0" t="s">
        <v>2545</v>
      </c>
      <c r="C155" s="22" t="n">
        <v>32</v>
      </c>
      <c r="D155" s="0" t="s">
        <v>2726</v>
      </c>
      <c r="E155" s="0" t="s">
        <v>1344</v>
      </c>
      <c r="F155" s="3" t="n">
        <v>114286</v>
      </c>
      <c r="G155" s="0" t="n">
        <v>14</v>
      </c>
      <c r="H155" s="0" t="n">
        <v>5725</v>
      </c>
      <c r="I155" s="12" t="n">
        <f aca="false">G155*H155</f>
        <v>80150</v>
      </c>
      <c r="J155" s="14" t="n">
        <f aca="false">(I155/$J$90*10000)+7000</f>
        <v>7801.5</v>
      </c>
      <c r="K155" s="12" t="n">
        <v>2015</v>
      </c>
    </row>
    <row r="156" customFormat="false" ht="15" hidden="false" customHeight="false" outlineLevel="0" collapsed="false">
      <c r="A156" s="25" t="n">
        <v>104</v>
      </c>
      <c r="B156" s="0" t="s">
        <v>2545</v>
      </c>
      <c r="C156" s="22" t="n">
        <v>33</v>
      </c>
      <c r="D156" s="0" t="s">
        <v>2727</v>
      </c>
      <c r="E156" s="0" t="s">
        <v>2612</v>
      </c>
      <c r="F156" s="3" t="n">
        <v>111557</v>
      </c>
      <c r="G156" s="0" t="n">
        <v>14</v>
      </c>
      <c r="H156" s="0" t="n">
        <v>5725</v>
      </c>
      <c r="I156" s="12" t="n">
        <f aca="false">G156*H156</f>
        <v>80150</v>
      </c>
      <c r="J156" s="14" t="n">
        <f aca="false">(I156/$J$90*10000)+7000</f>
        <v>7801.5</v>
      </c>
      <c r="K156" s="12" t="n">
        <v>2015</v>
      </c>
    </row>
    <row r="157" customFormat="false" ht="15" hidden="false" customHeight="false" outlineLevel="0" collapsed="false">
      <c r="A157" s="25" t="n">
        <v>104</v>
      </c>
      <c r="B157" s="0" t="s">
        <v>2545</v>
      </c>
      <c r="C157" s="22" t="n">
        <v>35</v>
      </c>
      <c r="D157" s="0" t="s">
        <v>2728</v>
      </c>
      <c r="E157" s="0" t="s">
        <v>2614</v>
      </c>
      <c r="F157" s="3" t="n">
        <v>108365</v>
      </c>
      <c r="G157" s="0" t="n">
        <v>14</v>
      </c>
      <c r="H157" s="0" t="n">
        <v>5725</v>
      </c>
      <c r="I157" s="12" t="n">
        <f aca="false">G157*H157</f>
        <v>80150</v>
      </c>
      <c r="J157" s="14" t="n">
        <f aca="false">(I157/$J$90*10000)+7000</f>
        <v>7801.5</v>
      </c>
      <c r="K157" s="12" t="n">
        <v>2015</v>
      </c>
    </row>
    <row r="158" customFormat="false" ht="15" hidden="false" customHeight="false" outlineLevel="0" collapsed="false">
      <c r="A158" s="25" t="n">
        <v>105</v>
      </c>
      <c r="B158" s="0" t="s">
        <v>2545</v>
      </c>
      <c r="C158" s="22" t="n">
        <v>1</v>
      </c>
      <c r="D158" s="0" t="s">
        <v>2729</v>
      </c>
      <c r="E158" s="0" t="s">
        <v>2622</v>
      </c>
      <c r="F158" s="3" t="n">
        <v>2240621</v>
      </c>
      <c r="G158" s="0" t="n">
        <v>66</v>
      </c>
      <c r="H158" s="0" t="n">
        <v>5725</v>
      </c>
      <c r="I158" s="12" t="n">
        <f aca="false">G158*H158</f>
        <v>377850</v>
      </c>
      <c r="J158" s="14" t="n">
        <f aca="false">(I158/$J$90*10000)+7000</f>
        <v>10778.5</v>
      </c>
      <c r="K158" s="12" t="n">
        <v>2015</v>
      </c>
      <c r="L158" s="3" t="n">
        <f aca="false">SUM(I158:I162)</f>
        <v>687000</v>
      </c>
    </row>
    <row r="159" customFormat="false" ht="15" hidden="false" customHeight="false" outlineLevel="0" collapsed="false">
      <c r="A159" s="25" t="n">
        <v>105</v>
      </c>
      <c r="B159" s="0" t="s">
        <v>2545</v>
      </c>
      <c r="C159" s="22" t="n">
        <v>30</v>
      </c>
      <c r="D159" s="0" t="s">
        <v>2730</v>
      </c>
      <c r="E159" s="0" t="s">
        <v>2622</v>
      </c>
      <c r="F159" s="3" t="n">
        <v>117126</v>
      </c>
      <c r="G159" s="0" t="n">
        <v>14</v>
      </c>
      <c r="H159" s="0" t="n">
        <v>5725</v>
      </c>
      <c r="I159" s="12" t="n">
        <f aca="false">G159*H159</f>
        <v>80150</v>
      </c>
      <c r="J159" s="14" t="n">
        <f aca="false">(I159/$J$90*10000)+7000</f>
        <v>7801.5</v>
      </c>
      <c r="K159" s="12" t="n">
        <v>2015</v>
      </c>
    </row>
    <row r="160" customFormat="false" ht="15" hidden="false" customHeight="false" outlineLevel="0" collapsed="false">
      <c r="A160" s="25" t="n">
        <v>105</v>
      </c>
      <c r="B160" s="0" t="s">
        <v>2545</v>
      </c>
      <c r="C160" s="22" t="n">
        <v>36</v>
      </c>
      <c r="D160" s="0" t="s">
        <v>2731</v>
      </c>
      <c r="E160" s="0" t="s">
        <v>2622</v>
      </c>
      <c r="F160" s="3" t="n">
        <v>108274</v>
      </c>
      <c r="G160" s="0" t="n">
        <v>14</v>
      </c>
      <c r="H160" s="0" t="n">
        <v>5725</v>
      </c>
      <c r="I160" s="12" t="n">
        <f aca="false">G160*H160</f>
        <v>80150</v>
      </c>
      <c r="J160" s="14" t="n">
        <f aca="false">(I160/$J$90*10000)+7000</f>
        <v>7801.5</v>
      </c>
      <c r="K160" s="12" t="n">
        <v>2015</v>
      </c>
    </row>
    <row r="161" customFormat="false" ht="15" hidden="false" customHeight="false" outlineLevel="0" collapsed="false">
      <c r="A161" s="25" t="n">
        <v>105</v>
      </c>
      <c r="B161" s="0" t="s">
        <v>2545</v>
      </c>
      <c r="C161" s="22" t="n">
        <v>38</v>
      </c>
      <c r="D161" s="0" t="s">
        <v>2732</v>
      </c>
      <c r="E161" s="0" t="s">
        <v>2622</v>
      </c>
      <c r="F161" s="3" t="n">
        <v>104962</v>
      </c>
      <c r="G161" s="0" t="n">
        <v>13</v>
      </c>
      <c r="H161" s="0" t="n">
        <v>5725</v>
      </c>
      <c r="I161" s="12" t="n">
        <f aca="false">G161*H161</f>
        <v>74425</v>
      </c>
      <c r="J161" s="14" t="n">
        <f aca="false">(I161/$J$90*10000)+7000</f>
        <v>7744.25</v>
      </c>
      <c r="K161" s="12" t="n">
        <v>2015</v>
      </c>
    </row>
    <row r="162" customFormat="false" ht="15" hidden="false" customHeight="false" outlineLevel="0" collapsed="false">
      <c r="A162" s="25" t="n">
        <v>105</v>
      </c>
      <c r="B162" s="0" t="s">
        <v>2545</v>
      </c>
      <c r="C162" s="22" t="n">
        <v>39</v>
      </c>
      <c r="D162" s="0" t="s">
        <v>2733</v>
      </c>
      <c r="E162" s="0" t="s">
        <v>2622</v>
      </c>
      <c r="F162" s="3" t="n">
        <v>103520</v>
      </c>
      <c r="G162" s="0" t="n">
        <v>13</v>
      </c>
      <c r="H162" s="0" t="n">
        <v>5725</v>
      </c>
      <c r="I162" s="12" t="n">
        <f aca="false">G162*H162</f>
        <v>74425</v>
      </c>
      <c r="J162" s="14" t="n">
        <f aca="false">(I162/$J$90*10000)+7000</f>
        <v>7744.25</v>
      </c>
      <c r="K162" s="12" t="n">
        <v>2015</v>
      </c>
    </row>
    <row r="163" customFormat="false" ht="15" hidden="false" customHeight="false" outlineLevel="0" collapsed="false">
      <c r="A163" s="25" t="n">
        <v>106</v>
      </c>
      <c r="B163" s="0" t="s">
        <v>2545</v>
      </c>
      <c r="D163" s="0" t="s">
        <v>2630</v>
      </c>
      <c r="E163" s="0" t="s">
        <v>2631</v>
      </c>
      <c r="F163" s="3" t="n">
        <v>1640068</v>
      </c>
      <c r="G163" s="0" t="n">
        <v>56</v>
      </c>
      <c r="H163" s="0" t="n">
        <v>5725</v>
      </c>
      <c r="I163" s="12" t="n">
        <f aca="false">G163*H163</f>
        <v>320600</v>
      </c>
      <c r="J163" s="14" t="n">
        <f aca="false">(I163/$J$90*10000)+7000</f>
        <v>10206</v>
      </c>
      <c r="K163" s="12" t="n">
        <v>2015</v>
      </c>
      <c r="L163" s="3" t="n">
        <f aca="false">SUM(I163:I171)</f>
        <v>1133550</v>
      </c>
    </row>
    <row r="164" customFormat="false" ht="15" hidden="false" customHeight="false" outlineLevel="0" collapsed="false">
      <c r="A164" s="25" t="n">
        <v>106</v>
      </c>
      <c r="B164" s="0" t="s">
        <v>2545</v>
      </c>
      <c r="C164" s="22" t="n">
        <v>4</v>
      </c>
      <c r="D164" s="0" t="s">
        <v>2734</v>
      </c>
      <c r="E164" s="0" t="s">
        <v>1829</v>
      </c>
      <c r="F164" s="3" t="n">
        <v>453317</v>
      </c>
      <c r="G164" s="0" t="n">
        <v>29</v>
      </c>
      <c r="H164" s="0" t="n">
        <v>5725</v>
      </c>
      <c r="I164" s="12" t="n">
        <f aca="false">G164*H164</f>
        <v>166025</v>
      </c>
      <c r="J164" s="14" t="n">
        <f aca="false">(I164/$J$90*10000)+7000</f>
        <v>8660.25</v>
      </c>
      <c r="K164" s="12" t="n">
        <v>2015</v>
      </c>
    </row>
    <row r="165" customFormat="false" ht="15" hidden="false" customHeight="false" outlineLevel="0" collapsed="false">
      <c r="A165" s="25" t="n">
        <v>106</v>
      </c>
      <c r="B165" s="0" t="s">
        <v>2545</v>
      </c>
      <c r="C165" s="22" t="n">
        <v>8</v>
      </c>
      <c r="D165" s="0" t="s">
        <v>2735</v>
      </c>
      <c r="E165" s="0" t="s">
        <v>1788</v>
      </c>
      <c r="F165" s="3" t="n">
        <v>268456</v>
      </c>
      <c r="G165" s="0" t="n">
        <v>22</v>
      </c>
      <c r="H165" s="0" t="n">
        <v>5725</v>
      </c>
      <c r="I165" s="12" t="n">
        <f aca="false">G165*H165</f>
        <v>125950</v>
      </c>
      <c r="J165" s="14" t="n">
        <f aca="false">(I165/$J$90*10000)+7000</f>
        <v>8259.5</v>
      </c>
      <c r="K165" s="12" t="n">
        <v>2015</v>
      </c>
    </row>
    <row r="166" customFormat="false" ht="15" hidden="false" customHeight="false" outlineLevel="0" collapsed="false">
      <c r="A166" s="25" t="n">
        <v>106</v>
      </c>
      <c r="B166" s="0" t="s">
        <v>2545</v>
      </c>
      <c r="C166" s="22" t="n">
        <v>9</v>
      </c>
      <c r="D166" s="0" t="s">
        <v>2736</v>
      </c>
      <c r="E166" s="0" t="s">
        <v>2624</v>
      </c>
      <c r="F166" s="3" t="n">
        <v>241287</v>
      </c>
      <c r="G166" s="0" t="n">
        <v>21</v>
      </c>
      <c r="H166" s="0" t="n">
        <v>5725</v>
      </c>
      <c r="I166" s="12" t="n">
        <f aca="false">G166*H166</f>
        <v>120225</v>
      </c>
      <c r="J166" s="14" t="n">
        <f aca="false">(I166/$J$90*10000)+7000</f>
        <v>8202.25</v>
      </c>
      <c r="K166" s="12" t="n">
        <v>2015</v>
      </c>
    </row>
    <row r="167" customFormat="false" ht="15" hidden="false" customHeight="false" outlineLevel="0" collapsed="false">
      <c r="A167" s="25" t="n">
        <v>106</v>
      </c>
      <c r="B167" s="0" t="s">
        <v>2545</v>
      </c>
      <c r="C167" s="22" t="n">
        <v>19</v>
      </c>
      <c r="D167" s="0" t="s">
        <v>2737</v>
      </c>
      <c r="E167" s="0" t="s">
        <v>1788</v>
      </c>
      <c r="F167" s="3" t="n">
        <v>146709</v>
      </c>
      <c r="G167" s="0" t="n">
        <v>16</v>
      </c>
      <c r="H167" s="0" t="n">
        <v>5725</v>
      </c>
      <c r="I167" s="12" t="n">
        <f aca="false">G167*H167</f>
        <v>91600</v>
      </c>
      <c r="J167" s="14" t="n">
        <f aca="false">(I167/$J$90*10000)+7000</f>
        <v>7916</v>
      </c>
      <c r="K167" s="12" t="n">
        <v>2015</v>
      </c>
    </row>
    <row r="168" customFormat="false" ht="15" hidden="false" customHeight="false" outlineLevel="0" collapsed="false">
      <c r="A168" s="25" t="n">
        <v>106</v>
      </c>
      <c r="B168" s="0" t="s">
        <v>2545</v>
      </c>
      <c r="C168" s="22" t="n">
        <v>22</v>
      </c>
      <c r="D168" s="0" t="s">
        <v>2738</v>
      </c>
      <c r="E168" s="0" t="s">
        <v>2626</v>
      </c>
      <c r="F168" s="3" t="n">
        <v>141569</v>
      </c>
      <c r="G168" s="0" t="n">
        <v>16</v>
      </c>
      <c r="H168" s="0" t="n">
        <v>5725</v>
      </c>
      <c r="I168" s="12" t="n">
        <f aca="false">G168*H168</f>
        <v>91600</v>
      </c>
      <c r="J168" s="14" t="n">
        <f aca="false">(I168/$J$90*10000)+7000</f>
        <v>7916</v>
      </c>
      <c r="K168" s="12" t="n">
        <v>2015</v>
      </c>
    </row>
    <row r="169" customFormat="false" ht="15" hidden="false" customHeight="false" outlineLevel="0" collapsed="false">
      <c r="A169" s="25" t="n">
        <v>106</v>
      </c>
      <c r="B169" s="0" t="s">
        <v>2545</v>
      </c>
      <c r="C169" s="22" t="n">
        <v>25</v>
      </c>
      <c r="D169" s="0" t="s">
        <v>2739</v>
      </c>
      <c r="E169" s="0" t="s">
        <v>1194</v>
      </c>
      <c r="F169" s="3" t="n">
        <v>136221</v>
      </c>
      <c r="G169" s="0" t="n">
        <v>16</v>
      </c>
      <c r="H169" s="0" t="n">
        <v>5725</v>
      </c>
      <c r="I169" s="12" t="n">
        <f aca="false">G169*H169</f>
        <v>91600</v>
      </c>
      <c r="J169" s="14" t="n">
        <f aca="false">(I169/$J$90*10000)+7000</f>
        <v>7916</v>
      </c>
      <c r="K169" s="12" t="n">
        <v>2015</v>
      </c>
    </row>
    <row r="170" customFormat="false" ht="15" hidden="false" customHeight="false" outlineLevel="0" collapsed="false">
      <c r="A170" s="25" t="n">
        <v>106</v>
      </c>
      <c r="B170" s="0" t="s">
        <v>2545</v>
      </c>
      <c r="C170" s="22" t="n">
        <v>28</v>
      </c>
      <c r="D170" s="0" t="s">
        <v>2740</v>
      </c>
      <c r="E170" s="0" t="s">
        <v>1788</v>
      </c>
      <c r="F170" s="3" t="n">
        <v>120489</v>
      </c>
      <c r="G170" s="0" t="n">
        <v>15</v>
      </c>
      <c r="H170" s="0" t="n">
        <v>5725</v>
      </c>
      <c r="I170" s="12" t="n">
        <f aca="false">G170*H170</f>
        <v>85875</v>
      </c>
      <c r="J170" s="14" t="n">
        <f aca="false">(I170/$J$90*10000)+7000</f>
        <v>7858.75</v>
      </c>
      <c r="K170" s="12" t="n">
        <v>2015</v>
      </c>
    </row>
    <row r="171" customFormat="false" ht="15" hidden="false" customHeight="false" outlineLevel="0" collapsed="false">
      <c r="A171" s="25" t="n">
        <v>106</v>
      </c>
      <c r="B171" s="0" t="s">
        <v>2551</v>
      </c>
      <c r="D171" s="0" t="s">
        <v>2550</v>
      </c>
      <c r="F171" s="3" t="n">
        <v>31109</v>
      </c>
      <c r="G171" s="0" t="n">
        <v>7</v>
      </c>
      <c r="H171" s="0" t="n">
        <v>5725</v>
      </c>
      <c r="I171" s="12" t="n">
        <f aca="false">G171*H171</f>
        <v>40075</v>
      </c>
      <c r="J171" s="14" t="n">
        <f aca="false">(I171/$J$90*10000)+7000</f>
        <v>7400.75</v>
      </c>
      <c r="K171" s="12" t="n">
        <v>2008</v>
      </c>
    </row>
    <row r="172" customFormat="false" ht="15" hidden="false" customHeight="false" outlineLevel="0" collapsed="false">
      <c r="A172" s="25" t="n">
        <v>107</v>
      </c>
      <c r="B172" s="0" t="s">
        <v>844</v>
      </c>
      <c r="C172" s="22" t="n">
        <v>1</v>
      </c>
      <c r="D172" s="0" t="s">
        <v>2741</v>
      </c>
      <c r="E172" s="0" t="s">
        <v>2640</v>
      </c>
      <c r="F172" s="3" t="n">
        <v>552700</v>
      </c>
      <c r="G172" s="0" t="n">
        <v>32</v>
      </c>
      <c r="H172" s="0" t="n">
        <v>4123</v>
      </c>
      <c r="I172" s="12" t="n">
        <f aca="false">G172*H172</f>
        <v>131936</v>
      </c>
      <c r="J172" s="14" t="n">
        <f aca="false">(I172/$J$90*10000)+7000</f>
        <v>8319.36</v>
      </c>
      <c r="K172" s="12" t="n">
        <v>2011</v>
      </c>
      <c r="L172" s="3" t="n">
        <f aca="false">SUM(I172:I178)</f>
        <v>577220</v>
      </c>
    </row>
    <row r="173" customFormat="false" ht="15" hidden="false" customHeight="false" outlineLevel="0" collapsed="false">
      <c r="A173" s="25" t="n">
        <v>107</v>
      </c>
      <c r="B173" s="0" t="s">
        <v>844</v>
      </c>
      <c r="D173" s="0" t="s">
        <v>2636</v>
      </c>
      <c r="E173" s="0" t="s">
        <v>2637</v>
      </c>
      <c r="F173" s="3" t="n">
        <v>246772</v>
      </c>
      <c r="G173" s="0" t="n">
        <v>21</v>
      </c>
      <c r="H173" s="0" t="n">
        <v>4123</v>
      </c>
      <c r="I173" s="12" t="n">
        <f aca="false">G173*H173</f>
        <v>86583</v>
      </c>
      <c r="J173" s="14" t="n">
        <f aca="false">(I173/$J$90*10000)+7000</f>
        <v>7865.83</v>
      </c>
      <c r="K173" s="12" t="n">
        <v>2011</v>
      </c>
    </row>
    <row r="174" customFormat="false" ht="15" hidden="false" customHeight="false" outlineLevel="0" collapsed="false">
      <c r="A174" s="25" t="n">
        <v>107</v>
      </c>
      <c r="B174" s="0" t="s">
        <v>844</v>
      </c>
      <c r="C174" s="22" t="n">
        <v>2</v>
      </c>
      <c r="D174" s="0" t="s">
        <v>2742</v>
      </c>
      <c r="E174" s="0" t="s">
        <v>788</v>
      </c>
      <c r="F174" s="3" t="n">
        <v>237591</v>
      </c>
      <c r="G174" s="0" t="n">
        <v>21</v>
      </c>
      <c r="H174" s="0" t="n">
        <v>4123</v>
      </c>
      <c r="I174" s="12" t="n">
        <f aca="false">G174*H174</f>
        <v>86583</v>
      </c>
      <c r="J174" s="14" t="n">
        <f aca="false">(I174/$J$90*10000)+7000</f>
        <v>7865.83</v>
      </c>
      <c r="K174" s="12" t="n">
        <v>2011</v>
      </c>
    </row>
    <row r="175" customFormat="false" ht="15" hidden="false" customHeight="false" outlineLevel="0" collapsed="false">
      <c r="A175" s="25" t="n">
        <v>107</v>
      </c>
      <c r="B175" s="0" t="s">
        <v>844</v>
      </c>
      <c r="C175" s="22" t="n">
        <v>3</v>
      </c>
      <c r="D175" s="0" t="s">
        <v>2743</v>
      </c>
      <c r="E175" s="0" t="s">
        <v>788</v>
      </c>
      <c r="F175" s="3" t="n">
        <v>186502</v>
      </c>
      <c r="G175" s="0" t="n">
        <v>18</v>
      </c>
      <c r="H175" s="0" t="n">
        <v>4123</v>
      </c>
      <c r="I175" s="12" t="n">
        <f aca="false">G175*H175</f>
        <v>74214</v>
      </c>
      <c r="J175" s="14" t="n">
        <f aca="false">(I175/$J$90*10000)+7000</f>
        <v>7742.14</v>
      </c>
      <c r="K175" s="12" t="n">
        <v>2011</v>
      </c>
    </row>
    <row r="176" customFormat="false" ht="15" hidden="false" customHeight="false" outlineLevel="0" collapsed="false">
      <c r="A176" s="25" t="n">
        <v>107</v>
      </c>
      <c r="B176" s="0" t="s">
        <v>844</v>
      </c>
      <c r="C176" s="22" t="n">
        <v>4</v>
      </c>
      <c r="D176" s="0" t="s">
        <v>2744</v>
      </c>
      <c r="E176" s="0" t="s">
        <v>2640</v>
      </c>
      <c r="F176" s="3" t="n">
        <v>175136</v>
      </c>
      <c r="G176" s="0" t="n">
        <v>18</v>
      </c>
      <c r="H176" s="0" t="n">
        <v>4123</v>
      </c>
      <c r="I176" s="12" t="n">
        <f aca="false">G176*H176</f>
        <v>74214</v>
      </c>
      <c r="J176" s="14" t="n">
        <f aca="false">(I176/$J$90*10000)+7000</f>
        <v>7742.14</v>
      </c>
      <c r="K176" s="12" t="n">
        <v>2011</v>
      </c>
    </row>
    <row r="177" customFormat="false" ht="15" hidden="false" customHeight="false" outlineLevel="0" collapsed="false">
      <c r="A177" s="25" t="n">
        <v>107</v>
      </c>
      <c r="B177" s="0" t="s">
        <v>844</v>
      </c>
      <c r="C177" s="22" t="n">
        <v>5</v>
      </c>
      <c r="D177" s="0" t="s">
        <v>2745</v>
      </c>
      <c r="E177" s="0" t="s">
        <v>788</v>
      </c>
      <c r="F177" s="3" t="n">
        <v>136885</v>
      </c>
      <c r="G177" s="0" t="n">
        <v>16</v>
      </c>
      <c r="H177" s="0" t="n">
        <v>4123</v>
      </c>
      <c r="I177" s="12" t="n">
        <f aca="false">G177*H177</f>
        <v>65968</v>
      </c>
      <c r="J177" s="14" t="n">
        <f aca="false">(I177/$J$90*10000)+7000</f>
        <v>7659.68</v>
      </c>
      <c r="K177" s="12" t="n">
        <v>2011</v>
      </c>
    </row>
    <row r="178" customFormat="false" ht="15" hidden="false" customHeight="false" outlineLevel="0" collapsed="false">
      <c r="A178" s="25" t="n">
        <v>107</v>
      </c>
      <c r="B178" s="0" t="s">
        <v>844</v>
      </c>
      <c r="C178" s="22" t="n">
        <v>7</v>
      </c>
      <c r="D178" s="0" t="s">
        <v>2746</v>
      </c>
      <c r="E178" s="0" t="s">
        <v>1344</v>
      </c>
      <c r="F178" s="3" t="n">
        <v>105842</v>
      </c>
      <c r="G178" s="0" t="n">
        <v>14</v>
      </c>
      <c r="H178" s="0" t="n">
        <v>4123</v>
      </c>
      <c r="I178" s="12" t="n">
        <f aca="false">G178*H178</f>
        <v>57722</v>
      </c>
      <c r="J178" s="14" t="n">
        <f aca="false">(I178/$J$90*10000)+7000</f>
        <v>7577.22</v>
      </c>
      <c r="K178" s="12" t="n">
        <v>2011</v>
      </c>
    </row>
    <row r="179" customFormat="false" ht="15" hidden="false" customHeight="false" outlineLevel="0" collapsed="false">
      <c r="A179" s="25" t="n">
        <v>108</v>
      </c>
      <c r="B179" s="0" t="s">
        <v>2543</v>
      </c>
      <c r="C179" s="22" t="n">
        <v>4</v>
      </c>
      <c r="D179" s="0" t="s">
        <v>2747</v>
      </c>
      <c r="E179" s="0" t="s">
        <v>2539</v>
      </c>
      <c r="F179" s="3" t="n">
        <v>696676</v>
      </c>
      <c r="G179" s="0" t="n">
        <v>36</v>
      </c>
      <c r="H179" s="0" t="n">
        <v>5898</v>
      </c>
      <c r="I179" s="12" t="n">
        <f aca="false">G179*H179</f>
        <v>212328</v>
      </c>
      <c r="J179" s="14" t="n">
        <f aca="false">(I179/$J$90*10000)+7000</f>
        <v>9123.28</v>
      </c>
      <c r="K179" s="12" t="n">
        <v>2014</v>
      </c>
      <c r="L179" s="3" t="n">
        <f aca="false">SUM(I179:I195)</f>
        <v>1928646</v>
      </c>
    </row>
    <row r="180" customFormat="false" ht="15" hidden="false" customHeight="false" outlineLevel="0" collapsed="false">
      <c r="A180" s="25" t="n">
        <v>108</v>
      </c>
      <c r="B180" s="0" t="s">
        <v>2543</v>
      </c>
      <c r="C180" s="22" t="n">
        <v>6</v>
      </c>
      <c r="D180" s="0" t="s">
        <v>2748</v>
      </c>
      <c r="E180" s="0" t="s">
        <v>2539</v>
      </c>
      <c r="F180" s="3" t="n">
        <v>566913</v>
      </c>
      <c r="G180" s="0" t="n">
        <v>33</v>
      </c>
      <c r="H180" s="0" t="n">
        <v>5898</v>
      </c>
      <c r="I180" s="12" t="n">
        <f aca="false">G180*H180</f>
        <v>194634</v>
      </c>
      <c r="J180" s="14" t="n">
        <f aca="false">(I180/$J$90*10000)+7000</f>
        <v>8946.34</v>
      </c>
      <c r="K180" s="12" t="n">
        <v>2014</v>
      </c>
    </row>
    <row r="181" customFormat="false" ht="15" hidden="false" customHeight="false" outlineLevel="0" collapsed="false">
      <c r="A181" s="25" t="n">
        <v>108</v>
      </c>
      <c r="B181" s="0" t="s">
        <v>2543</v>
      </c>
      <c r="C181" s="22" t="n">
        <v>7</v>
      </c>
      <c r="D181" s="0" t="s">
        <v>2749</v>
      </c>
      <c r="E181" s="0" t="s">
        <v>2648</v>
      </c>
      <c r="F181" s="3" t="n">
        <v>439712</v>
      </c>
      <c r="G181" s="0" t="n">
        <v>29</v>
      </c>
      <c r="H181" s="0" t="n">
        <v>5898</v>
      </c>
      <c r="I181" s="12" t="n">
        <f aca="false">G181*H181</f>
        <v>171042</v>
      </c>
      <c r="J181" s="14" t="n">
        <f aca="false">(I181/$J$90*10000)+7000</f>
        <v>8710.42</v>
      </c>
      <c r="K181" s="12" t="n">
        <v>2014</v>
      </c>
    </row>
    <row r="182" customFormat="false" ht="15" hidden="false" customHeight="false" outlineLevel="0" collapsed="false">
      <c r="A182" s="25" t="n">
        <v>108</v>
      </c>
      <c r="B182" s="0" t="s">
        <v>2543</v>
      </c>
      <c r="C182" s="22" t="n">
        <v>12</v>
      </c>
      <c r="D182" s="0" t="s">
        <v>677</v>
      </c>
      <c r="E182" s="0" t="s">
        <v>2539</v>
      </c>
      <c r="F182" s="3" t="n">
        <v>328041</v>
      </c>
      <c r="G182" s="0" t="n">
        <v>25</v>
      </c>
      <c r="H182" s="0" t="n">
        <v>5898</v>
      </c>
      <c r="I182" s="12" t="n">
        <f aca="false">G182*H182</f>
        <v>147450</v>
      </c>
      <c r="J182" s="14" t="n">
        <f aca="false">(I182/$J$90*10000)+7000</f>
        <v>8474.5</v>
      </c>
      <c r="K182" s="12" t="n">
        <v>2014</v>
      </c>
    </row>
    <row r="183" customFormat="false" ht="15" hidden="false" customHeight="false" outlineLevel="0" collapsed="false">
      <c r="A183" s="25" t="n">
        <v>108</v>
      </c>
      <c r="B183" s="0" t="s">
        <v>2543</v>
      </c>
      <c r="C183" s="22" t="n">
        <v>19</v>
      </c>
      <c r="D183" s="0" t="s">
        <v>2750</v>
      </c>
      <c r="E183" s="0" t="s">
        <v>2539</v>
      </c>
      <c r="F183" s="3" t="n">
        <v>237540</v>
      </c>
      <c r="G183" s="0" t="n">
        <v>21</v>
      </c>
      <c r="H183" s="0" t="n">
        <v>5898</v>
      </c>
      <c r="I183" s="12" t="n">
        <f aca="false">G183*H183</f>
        <v>123858</v>
      </c>
      <c r="J183" s="14" t="n">
        <f aca="false">(I183/$J$90*10000)+7000</f>
        <v>8238.58</v>
      </c>
      <c r="K183" s="12" t="n">
        <v>2014</v>
      </c>
    </row>
    <row r="184" customFormat="false" ht="15" hidden="false" customHeight="false" outlineLevel="0" collapsed="false">
      <c r="A184" s="25" t="n">
        <v>108</v>
      </c>
      <c r="B184" s="0" t="s">
        <v>2543</v>
      </c>
      <c r="C184" s="22" t="n">
        <v>23</v>
      </c>
      <c r="D184" s="0" t="s">
        <v>2751</v>
      </c>
      <c r="E184" s="0" t="s">
        <v>2648</v>
      </c>
      <c r="F184" s="3" t="n">
        <v>216451</v>
      </c>
      <c r="G184" s="0" t="n">
        <v>20</v>
      </c>
      <c r="H184" s="0" t="n">
        <v>5898</v>
      </c>
      <c r="I184" s="12" t="n">
        <f aca="false">G184*H184</f>
        <v>117960</v>
      </c>
      <c r="J184" s="14" t="n">
        <f aca="false">(I184/$J$90*10000)+7000</f>
        <v>8179.6</v>
      </c>
      <c r="K184" s="12" t="n">
        <v>2014</v>
      </c>
    </row>
    <row r="185" customFormat="false" ht="15" hidden="false" customHeight="false" outlineLevel="0" collapsed="false">
      <c r="A185" s="25" t="n">
        <v>108</v>
      </c>
      <c r="B185" s="0" t="s">
        <v>2543</v>
      </c>
      <c r="C185" s="22" t="n">
        <v>25</v>
      </c>
      <c r="D185" s="0" t="s">
        <v>2752</v>
      </c>
      <c r="E185" s="0" t="s">
        <v>2539</v>
      </c>
      <c r="F185" s="3" t="n">
        <v>212226</v>
      </c>
      <c r="G185" s="0" t="n">
        <v>20</v>
      </c>
      <c r="H185" s="0" t="n">
        <v>5898</v>
      </c>
      <c r="I185" s="12" t="n">
        <f aca="false">G185*H185</f>
        <v>117960</v>
      </c>
      <c r="J185" s="14" t="n">
        <f aca="false">(I185/$J$90*10000)+7000</f>
        <v>8179.6</v>
      </c>
      <c r="K185" s="12" t="n">
        <v>2014</v>
      </c>
    </row>
    <row r="186" customFormat="false" ht="15" hidden="false" customHeight="false" outlineLevel="0" collapsed="false">
      <c r="A186" s="25" t="n">
        <v>108</v>
      </c>
      <c r="B186" s="0" t="s">
        <v>2543</v>
      </c>
      <c r="C186" s="22" t="n">
        <v>32</v>
      </c>
      <c r="D186" s="0" t="s">
        <v>2753</v>
      </c>
      <c r="E186" s="0" t="s">
        <v>2539</v>
      </c>
      <c r="F186" s="3" t="n">
        <v>193351</v>
      </c>
      <c r="G186" s="0" t="n">
        <v>19</v>
      </c>
      <c r="H186" s="0" t="n">
        <v>5898</v>
      </c>
      <c r="I186" s="12" t="n">
        <f aca="false">G186*H186</f>
        <v>112062</v>
      </c>
      <c r="J186" s="14" t="n">
        <f aca="false">(I186/$J$90*10000)+7000</f>
        <v>8120.62</v>
      </c>
      <c r="K186" s="12" t="n">
        <v>2014</v>
      </c>
    </row>
    <row r="187" customFormat="false" ht="15" hidden="false" customHeight="false" outlineLevel="0" collapsed="false">
      <c r="A187" s="25" t="n">
        <v>108</v>
      </c>
      <c r="B187" s="0" t="s">
        <v>2543</v>
      </c>
      <c r="C187" s="22" t="n">
        <v>39</v>
      </c>
      <c r="D187" s="0" t="s">
        <v>2754</v>
      </c>
      <c r="E187" s="0" t="s">
        <v>2644</v>
      </c>
      <c r="F187" s="3" t="n">
        <v>172487</v>
      </c>
      <c r="G187" s="0" t="n">
        <v>18</v>
      </c>
      <c r="H187" s="0" t="n">
        <v>5898</v>
      </c>
      <c r="I187" s="12" t="n">
        <f aca="false">G187*H187</f>
        <v>106164</v>
      </c>
      <c r="J187" s="14" t="n">
        <f aca="false">(I187/$J$90*10000)+7000</f>
        <v>8061.64</v>
      </c>
      <c r="K187" s="12" t="n">
        <v>2014</v>
      </c>
    </row>
    <row r="188" customFormat="false" ht="15" hidden="false" customHeight="false" outlineLevel="0" collapsed="false">
      <c r="A188" s="25" t="n">
        <v>108</v>
      </c>
      <c r="B188" s="0" t="s">
        <v>2543</v>
      </c>
      <c r="C188" s="22" t="n">
        <v>43</v>
      </c>
      <c r="D188" s="0" t="s">
        <v>2755</v>
      </c>
      <c r="E188" s="0" t="s">
        <v>2646</v>
      </c>
      <c r="F188" s="3" t="n">
        <v>150517</v>
      </c>
      <c r="G188" s="0" t="n">
        <v>16</v>
      </c>
      <c r="H188" s="0" t="n">
        <v>5898</v>
      </c>
      <c r="I188" s="12" t="n">
        <f aca="false">G188*H188</f>
        <v>94368</v>
      </c>
      <c r="J188" s="14" t="n">
        <f aca="false">(I188/$J$90*10000)+7000</f>
        <v>7943.68</v>
      </c>
      <c r="K188" s="12" t="n">
        <v>2014</v>
      </c>
    </row>
    <row r="189" customFormat="false" ht="15" hidden="false" customHeight="false" outlineLevel="0" collapsed="false">
      <c r="A189" s="25" t="n">
        <v>108</v>
      </c>
      <c r="B189" s="0" t="s">
        <v>2543</v>
      </c>
      <c r="C189" s="22" t="n">
        <v>45</v>
      </c>
      <c r="D189" s="0" t="s">
        <v>2756</v>
      </c>
      <c r="E189" s="0" t="s">
        <v>2539</v>
      </c>
      <c r="F189" s="3" t="n">
        <v>147212</v>
      </c>
      <c r="G189" s="0" t="n">
        <v>16</v>
      </c>
      <c r="H189" s="0" t="n">
        <v>5898</v>
      </c>
      <c r="I189" s="12" t="n">
        <f aca="false">G189*H189</f>
        <v>94368</v>
      </c>
      <c r="J189" s="14" t="n">
        <f aca="false">(I189/$J$90*10000)+7000</f>
        <v>7943.68</v>
      </c>
      <c r="K189" s="12" t="n">
        <v>2014</v>
      </c>
    </row>
    <row r="190" customFormat="false" ht="15" hidden="false" customHeight="false" outlineLevel="0" collapsed="false">
      <c r="A190" s="25" t="n">
        <v>108</v>
      </c>
      <c r="B190" s="0" t="s">
        <v>2543</v>
      </c>
      <c r="C190" s="22" t="n">
        <v>47</v>
      </c>
      <c r="D190" s="0" t="s">
        <v>2757</v>
      </c>
      <c r="E190" s="0" t="s">
        <v>2539</v>
      </c>
      <c r="F190" s="3" t="n">
        <v>138679</v>
      </c>
      <c r="G190" s="0" t="n">
        <v>16</v>
      </c>
      <c r="H190" s="0" t="n">
        <v>5898</v>
      </c>
      <c r="I190" s="12" t="n">
        <f aca="false">G190*H190</f>
        <v>94368</v>
      </c>
      <c r="J190" s="14" t="n">
        <f aca="false">(I190/$J$90*10000)+7000</f>
        <v>7943.68</v>
      </c>
      <c r="K190" s="12" t="n">
        <v>2014</v>
      </c>
    </row>
    <row r="191" customFormat="false" ht="15" hidden="false" customHeight="false" outlineLevel="0" collapsed="false">
      <c r="A191" s="25" t="n">
        <v>108</v>
      </c>
      <c r="B191" s="0" t="s">
        <v>2543</v>
      </c>
      <c r="C191" s="22" t="n">
        <v>49</v>
      </c>
      <c r="D191" s="0" t="s">
        <v>2758</v>
      </c>
      <c r="E191" s="0" t="s">
        <v>2539</v>
      </c>
      <c r="F191" s="3" t="n">
        <v>130369</v>
      </c>
      <c r="G191" s="0" t="n">
        <v>15</v>
      </c>
      <c r="H191" s="0" t="n">
        <v>5898</v>
      </c>
      <c r="I191" s="12" t="n">
        <f aca="false">G191*H191</f>
        <v>88470</v>
      </c>
      <c r="J191" s="14" t="n">
        <f aca="false">(I191/$J$90*10000)+7000</f>
        <v>7884.7</v>
      </c>
      <c r="K191" s="12" t="n">
        <v>2014</v>
      </c>
    </row>
    <row r="192" customFormat="false" ht="15" hidden="false" customHeight="false" outlineLevel="0" collapsed="false">
      <c r="A192" s="25" t="n">
        <v>108</v>
      </c>
      <c r="B192" s="0" t="s">
        <v>2543</v>
      </c>
      <c r="C192" s="22" t="n">
        <v>54</v>
      </c>
      <c r="D192" s="0" t="s">
        <v>2759</v>
      </c>
      <c r="E192" s="0" t="s">
        <v>2539</v>
      </c>
      <c r="F192" s="3" t="n">
        <v>121739</v>
      </c>
      <c r="G192" s="0" t="n">
        <v>15</v>
      </c>
      <c r="H192" s="0" t="n">
        <v>5898</v>
      </c>
      <c r="I192" s="12" t="n">
        <f aca="false">G192*H192</f>
        <v>88470</v>
      </c>
      <c r="J192" s="14" t="n">
        <f aca="false">(I192/$J$90*10000)+7000</f>
        <v>7884.7</v>
      </c>
      <c r="K192" s="12" t="n">
        <v>2014</v>
      </c>
    </row>
    <row r="193" customFormat="false" ht="15" hidden="false" customHeight="false" outlineLevel="0" collapsed="false">
      <c r="A193" s="25" t="n">
        <v>108</v>
      </c>
      <c r="B193" s="0" t="s">
        <v>2543</v>
      </c>
      <c r="C193" s="22" t="n">
        <v>56</v>
      </c>
      <c r="D193" s="0" t="s">
        <v>2760</v>
      </c>
      <c r="E193" s="0" t="s">
        <v>2539</v>
      </c>
      <c r="F193" s="3" t="n">
        <v>117974</v>
      </c>
      <c r="G193" s="0" t="n">
        <v>14</v>
      </c>
      <c r="H193" s="0" t="n">
        <v>5898</v>
      </c>
      <c r="I193" s="12" t="n">
        <f aca="false">G193*H193</f>
        <v>82572</v>
      </c>
      <c r="J193" s="14" t="n">
        <f aca="false">(I193/$J$90*10000)+7000</f>
        <v>7825.72</v>
      </c>
      <c r="K193" s="12" t="n">
        <v>2014</v>
      </c>
    </row>
    <row r="194" customFormat="false" ht="15" hidden="false" customHeight="false" outlineLevel="0" collapsed="false">
      <c r="A194" s="25" t="n">
        <v>108</v>
      </c>
      <c r="B194" s="0" t="s">
        <v>2543</v>
      </c>
      <c r="C194" s="22" t="n">
        <v>57</v>
      </c>
      <c r="D194" s="0" t="s">
        <v>2761</v>
      </c>
      <c r="E194" s="0" t="s">
        <v>2539</v>
      </c>
      <c r="F194" s="3" t="n">
        <v>115837</v>
      </c>
      <c r="G194" s="0" t="n">
        <v>14</v>
      </c>
      <c r="H194" s="0" t="n">
        <v>5898</v>
      </c>
      <c r="I194" s="12" t="n">
        <f aca="false">G194*H194</f>
        <v>82572</v>
      </c>
      <c r="J194" s="14" t="n">
        <f aca="false">(I194/$J$90*10000)+7000</f>
        <v>7825.72</v>
      </c>
      <c r="K194" s="12" t="n">
        <v>2014</v>
      </c>
    </row>
    <row r="195" customFormat="false" ht="15" hidden="false" customHeight="false" outlineLevel="0" collapsed="false">
      <c r="A195" s="25" t="n">
        <v>108</v>
      </c>
      <c r="B195" s="0" t="s">
        <v>2547</v>
      </c>
      <c r="D195" s="0" t="s">
        <v>2546</v>
      </c>
      <c r="F195" s="3" t="n">
        <v>27495</v>
      </c>
      <c r="G195" s="0" t="n">
        <v>6</v>
      </c>
      <c r="H195" s="0" t="n">
        <v>0</v>
      </c>
      <c r="I195" s="12" t="n">
        <f aca="false">G195*H195</f>
        <v>0</v>
      </c>
      <c r="J195" s="14" t="n">
        <f aca="false">(I195/$J$90*10000)+7000</f>
        <v>7000</v>
      </c>
      <c r="K195" s="12" t="n">
        <v>2001</v>
      </c>
    </row>
    <row r="196" customFormat="false" ht="15" hidden="false" customHeight="false" outlineLevel="0" collapsed="false">
      <c r="A196" s="25" t="n">
        <v>109</v>
      </c>
      <c r="B196" s="0" t="s">
        <v>2543</v>
      </c>
      <c r="C196" s="22" t="n">
        <v>1</v>
      </c>
      <c r="D196" s="0" t="s">
        <v>2762</v>
      </c>
      <c r="E196" s="0" t="s">
        <v>2561</v>
      </c>
      <c r="F196" s="3" t="n">
        <v>3165235</v>
      </c>
      <c r="G196" s="0" t="n">
        <v>79</v>
      </c>
      <c r="H196" s="0" t="n">
        <v>5898</v>
      </c>
      <c r="I196" s="12" t="n">
        <f aca="false">G196*H196</f>
        <v>465942</v>
      </c>
      <c r="J196" s="14" t="n">
        <f aca="false">(I196/$J$90*10000)+7000</f>
        <v>11659.42</v>
      </c>
      <c r="K196" s="12" t="n">
        <v>2014</v>
      </c>
      <c r="L196" s="3" t="n">
        <f aca="false">SUM(I196:I221)</f>
        <v>3161328</v>
      </c>
    </row>
    <row r="197" customFormat="false" ht="15" hidden="false" customHeight="false" outlineLevel="0" collapsed="false">
      <c r="A197" s="25" t="n">
        <v>109</v>
      </c>
      <c r="B197" s="0" t="s">
        <v>2543</v>
      </c>
      <c r="C197" s="22" t="n">
        <v>10</v>
      </c>
      <c r="D197" s="0" t="s">
        <v>2763</v>
      </c>
      <c r="E197" s="0" t="s">
        <v>2659</v>
      </c>
      <c r="F197" s="3" t="n">
        <v>346574</v>
      </c>
      <c r="G197" s="0" t="n">
        <v>25</v>
      </c>
      <c r="H197" s="0" t="n">
        <v>5898</v>
      </c>
      <c r="I197" s="12" t="n">
        <f aca="false">G197*H197</f>
        <v>147450</v>
      </c>
      <c r="J197" s="14" t="n">
        <f aca="false">(I197/$J$90*10000)+7000</f>
        <v>8474.5</v>
      </c>
      <c r="K197" s="12" t="n">
        <v>2014</v>
      </c>
    </row>
    <row r="198" customFormat="false" ht="15" hidden="false" customHeight="false" outlineLevel="0" collapsed="false">
      <c r="A198" s="25" t="n">
        <v>109</v>
      </c>
      <c r="B198" s="0" t="s">
        <v>2543</v>
      </c>
      <c r="C198" s="22" t="n">
        <v>13</v>
      </c>
      <c r="D198" s="0" t="s">
        <v>2764</v>
      </c>
      <c r="E198" s="0" t="s">
        <v>2653</v>
      </c>
      <c r="F198" s="3" t="n">
        <v>306830</v>
      </c>
      <c r="G198" s="0" t="n">
        <v>24</v>
      </c>
      <c r="H198" s="0" t="n">
        <v>5898</v>
      </c>
      <c r="I198" s="12" t="n">
        <f aca="false">G198*H198</f>
        <v>141552</v>
      </c>
      <c r="J198" s="14" t="n">
        <f aca="false">(I198/$J$90*10000)+7000</f>
        <v>8415.52</v>
      </c>
      <c r="K198" s="12" t="n">
        <v>2014</v>
      </c>
    </row>
    <row r="199" customFormat="false" ht="15" hidden="false" customHeight="false" outlineLevel="0" collapsed="false">
      <c r="A199" s="25" t="n">
        <v>109</v>
      </c>
      <c r="B199" s="0" t="s">
        <v>2543</v>
      </c>
      <c r="C199" s="22" t="n">
        <v>14</v>
      </c>
      <c r="D199" s="0" t="s">
        <v>2765</v>
      </c>
      <c r="E199" s="0" t="s">
        <v>1120</v>
      </c>
      <c r="F199" s="3" t="n">
        <v>294997</v>
      </c>
      <c r="G199" s="0" t="n">
        <v>23</v>
      </c>
      <c r="H199" s="0" t="n">
        <v>5898</v>
      </c>
      <c r="I199" s="12" t="n">
        <f aca="false">G199*H199</f>
        <v>135654</v>
      </c>
      <c r="J199" s="14" t="n">
        <f aca="false">(I199/$J$90*10000)+7000</f>
        <v>8356.54</v>
      </c>
      <c r="K199" s="12" t="n">
        <v>2014</v>
      </c>
    </row>
    <row r="200" customFormat="false" ht="15" hidden="false" customHeight="false" outlineLevel="0" collapsed="false">
      <c r="A200" s="25" t="n">
        <v>109</v>
      </c>
      <c r="B200" s="0" t="s">
        <v>2543</v>
      </c>
      <c r="C200" s="22" t="n">
        <v>15</v>
      </c>
      <c r="D200" s="0" t="s">
        <v>2766</v>
      </c>
      <c r="E200" s="0" t="s">
        <v>2650</v>
      </c>
      <c r="F200" s="3" t="n">
        <v>275735</v>
      </c>
      <c r="G200" s="0" t="n">
        <v>22</v>
      </c>
      <c r="H200" s="0" t="n">
        <v>5898</v>
      </c>
      <c r="I200" s="12" t="n">
        <f aca="false">G200*H200</f>
        <v>129756</v>
      </c>
      <c r="J200" s="14" t="n">
        <f aca="false">(I200/$J$90*10000)+7000</f>
        <v>8297.56</v>
      </c>
      <c r="K200" s="12" t="n">
        <v>2014</v>
      </c>
    </row>
    <row r="201" customFormat="false" ht="15" hidden="false" customHeight="false" outlineLevel="0" collapsed="false">
      <c r="A201" s="25" t="n">
        <v>109</v>
      </c>
      <c r="B201" s="0" t="s">
        <v>2543</v>
      </c>
      <c r="C201" s="22" t="n">
        <v>17</v>
      </c>
      <c r="D201" s="0" t="s">
        <v>2767</v>
      </c>
      <c r="E201" s="0" t="s">
        <v>1120</v>
      </c>
      <c r="F201" s="3" t="n">
        <v>244810</v>
      </c>
      <c r="G201" s="0" t="n">
        <v>21</v>
      </c>
      <c r="H201" s="0" t="n">
        <v>5898</v>
      </c>
      <c r="I201" s="12" t="n">
        <f aca="false">G201*H201</f>
        <v>123858</v>
      </c>
      <c r="J201" s="14" t="n">
        <f aca="false">(I201/$J$90*10000)+7000</f>
        <v>8238.58</v>
      </c>
      <c r="K201" s="12" t="n">
        <v>2014</v>
      </c>
    </row>
    <row r="202" customFormat="false" ht="15" hidden="false" customHeight="false" outlineLevel="0" collapsed="false">
      <c r="A202" s="25" t="n">
        <v>109</v>
      </c>
      <c r="B202" s="0" t="s">
        <v>2543</v>
      </c>
      <c r="C202" s="22" t="n">
        <v>18</v>
      </c>
      <c r="D202" s="0" t="s">
        <v>2768</v>
      </c>
      <c r="E202" s="0" t="s">
        <v>2659</v>
      </c>
      <c r="F202" s="3" t="n">
        <v>242082</v>
      </c>
      <c r="G202" s="0" t="n">
        <v>21</v>
      </c>
      <c r="H202" s="0" t="n">
        <v>5898</v>
      </c>
      <c r="I202" s="12" t="n">
        <f aca="false">G202*H202</f>
        <v>123858</v>
      </c>
      <c r="J202" s="14" t="n">
        <f aca="false">(I202/$J$90*10000)+7000</f>
        <v>8238.58</v>
      </c>
      <c r="K202" s="12" t="n">
        <v>2014</v>
      </c>
    </row>
    <row r="203" customFormat="false" ht="15" hidden="false" customHeight="false" outlineLevel="0" collapsed="false">
      <c r="A203" s="25" t="n">
        <v>109</v>
      </c>
      <c r="B203" s="0" t="s">
        <v>2543</v>
      </c>
      <c r="C203" s="22" t="n">
        <v>21</v>
      </c>
      <c r="D203" s="0" t="s">
        <v>2769</v>
      </c>
      <c r="E203" s="0" t="s">
        <v>2650</v>
      </c>
      <c r="F203" s="3" t="n">
        <v>223765</v>
      </c>
      <c r="G203" s="0" t="n">
        <v>20</v>
      </c>
      <c r="H203" s="0" t="n">
        <v>5898</v>
      </c>
      <c r="I203" s="12" t="n">
        <f aca="false">G203*H203</f>
        <v>117960</v>
      </c>
      <c r="J203" s="14" t="n">
        <f aca="false">(I203/$J$90*10000)+7000</f>
        <v>8179.6</v>
      </c>
      <c r="K203" s="12" t="n">
        <v>2014</v>
      </c>
    </row>
    <row r="204" customFormat="false" ht="15" hidden="false" customHeight="false" outlineLevel="0" collapsed="false">
      <c r="A204" s="25" t="n">
        <v>109</v>
      </c>
      <c r="B204" s="0" t="s">
        <v>2543</v>
      </c>
      <c r="C204" s="22" t="n">
        <v>27</v>
      </c>
      <c r="D204" s="0" t="s">
        <v>2770</v>
      </c>
      <c r="E204" s="0" t="s">
        <v>2561</v>
      </c>
      <c r="F204" s="3" t="n">
        <v>205712</v>
      </c>
      <c r="G204" s="0" t="n">
        <v>19</v>
      </c>
      <c r="H204" s="0" t="n">
        <v>5898</v>
      </c>
      <c r="I204" s="12" t="n">
        <f aca="false">G204*H204</f>
        <v>112062</v>
      </c>
      <c r="J204" s="14" t="n">
        <f aca="false">(I204/$J$90*10000)+7000</f>
        <v>8120.62</v>
      </c>
      <c r="K204" s="12" t="n">
        <v>2014</v>
      </c>
    </row>
    <row r="205" customFormat="false" ht="15" hidden="false" customHeight="false" outlineLevel="0" collapsed="false">
      <c r="A205" s="25" t="n">
        <v>109</v>
      </c>
      <c r="B205" s="0" t="s">
        <v>2543</v>
      </c>
      <c r="C205" s="22" t="n">
        <v>29</v>
      </c>
      <c r="D205" s="0" t="s">
        <v>2771</v>
      </c>
      <c r="E205" s="0" t="s">
        <v>2561</v>
      </c>
      <c r="F205" s="3" t="n">
        <v>200768</v>
      </c>
      <c r="G205" s="0" t="n">
        <v>19</v>
      </c>
      <c r="H205" s="0" t="n">
        <v>5898</v>
      </c>
      <c r="I205" s="12" t="n">
        <f aca="false">G205*H205</f>
        <v>112062</v>
      </c>
      <c r="J205" s="14" t="n">
        <f aca="false">(I205/$J$90*10000)+7000</f>
        <v>8120.62</v>
      </c>
      <c r="K205" s="12" t="n">
        <v>2014</v>
      </c>
    </row>
    <row r="206" customFormat="false" ht="15" hidden="false" customHeight="false" outlineLevel="0" collapsed="false">
      <c r="A206" s="25" t="n">
        <v>109</v>
      </c>
      <c r="B206" s="0" t="s">
        <v>2543</v>
      </c>
      <c r="C206" s="22" t="n">
        <v>30</v>
      </c>
      <c r="D206" s="0" t="s">
        <v>2772</v>
      </c>
      <c r="E206" s="0" t="s">
        <v>2657</v>
      </c>
      <c r="F206" s="3" t="n">
        <v>196166</v>
      </c>
      <c r="G206" s="0" t="n">
        <v>19</v>
      </c>
      <c r="H206" s="0" t="n">
        <v>5898</v>
      </c>
      <c r="I206" s="12" t="n">
        <f aca="false">G206*H206</f>
        <v>112062</v>
      </c>
      <c r="J206" s="14" t="n">
        <f aca="false">(I206/$J$90*10000)+7000</f>
        <v>8120.62</v>
      </c>
      <c r="K206" s="12" t="n">
        <v>2014</v>
      </c>
    </row>
    <row r="207" customFormat="false" ht="15" hidden="false" customHeight="false" outlineLevel="0" collapsed="false">
      <c r="A207" s="25" t="n">
        <v>109</v>
      </c>
      <c r="B207" s="0" t="s">
        <v>2543</v>
      </c>
      <c r="C207" s="22" t="n">
        <v>31</v>
      </c>
      <c r="D207" s="0" t="s">
        <v>2773</v>
      </c>
      <c r="E207" s="0" t="s">
        <v>2561</v>
      </c>
      <c r="F207" s="3" t="n">
        <v>195864</v>
      </c>
      <c r="G207" s="0" t="n">
        <v>19</v>
      </c>
      <c r="H207" s="0" t="n">
        <v>5898</v>
      </c>
      <c r="I207" s="12" t="n">
        <f aca="false">G207*H207</f>
        <v>112062</v>
      </c>
      <c r="J207" s="14" t="n">
        <f aca="false">(I207/$J$90*10000)+7000</f>
        <v>8120.62</v>
      </c>
      <c r="K207" s="12" t="n">
        <v>2014</v>
      </c>
    </row>
    <row r="208" customFormat="false" ht="15" hidden="false" customHeight="false" outlineLevel="0" collapsed="false">
      <c r="A208" s="25" t="n">
        <v>109</v>
      </c>
      <c r="B208" s="0" t="s">
        <v>2543</v>
      </c>
      <c r="C208" s="22" t="n">
        <v>33</v>
      </c>
      <c r="D208" s="0" t="s">
        <v>2774</v>
      </c>
      <c r="E208" s="0" t="s">
        <v>2561</v>
      </c>
      <c r="F208" s="3" t="n">
        <v>186696</v>
      </c>
      <c r="G208" s="0" t="n">
        <v>18</v>
      </c>
      <c r="H208" s="0" t="n">
        <v>5898</v>
      </c>
      <c r="I208" s="12" t="n">
        <f aca="false">G208*H208</f>
        <v>106164</v>
      </c>
      <c r="J208" s="14" t="n">
        <f aca="false">(I208/$J$90*10000)+7000</f>
        <v>8061.64</v>
      </c>
      <c r="K208" s="12" t="n">
        <v>2014</v>
      </c>
    </row>
    <row r="209" customFormat="false" ht="15" hidden="false" customHeight="false" outlineLevel="0" collapsed="false">
      <c r="A209" s="25" t="n">
        <v>109</v>
      </c>
      <c r="B209" s="0" t="s">
        <v>2543</v>
      </c>
      <c r="C209" s="22" t="n">
        <v>34</v>
      </c>
      <c r="D209" s="0" t="s">
        <v>2775</v>
      </c>
      <c r="E209" s="0" t="s">
        <v>2659</v>
      </c>
      <c r="F209" s="3" t="n">
        <v>186126</v>
      </c>
      <c r="G209" s="0" t="n">
        <v>18</v>
      </c>
      <c r="H209" s="0" t="n">
        <v>5898</v>
      </c>
      <c r="I209" s="12" t="n">
        <f aca="false">G209*H209</f>
        <v>106164</v>
      </c>
      <c r="J209" s="14" t="n">
        <f aca="false">(I209/$J$90*10000)+7000</f>
        <v>8061.64</v>
      </c>
      <c r="K209" s="12" t="n">
        <v>2014</v>
      </c>
    </row>
    <row r="210" customFormat="false" ht="15" hidden="false" customHeight="false" outlineLevel="0" collapsed="false">
      <c r="A210" s="25" t="n">
        <v>109</v>
      </c>
      <c r="B210" s="0" t="s">
        <v>2543</v>
      </c>
      <c r="C210" s="22" t="n">
        <v>35</v>
      </c>
      <c r="D210" s="0" t="s">
        <v>2776</v>
      </c>
      <c r="E210" s="0" t="s">
        <v>2653</v>
      </c>
      <c r="F210" s="3" t="n">
        <v>177776</v>
      </c>
      <c r="G210" s="0" t="n">
        <v>18</v>
      </c>
      <c r="H210" s="0" t="n">
        <v>5898</v>
      </c>
      <c r="I210" s="12" t="n">
        <f aca="false">G210*H210</f>
        <v>106164</v>
      </c>
      <c r="J210" s="14" t="n">
        <f aca="false">(I210/$J$90*10000)+7000</f>
        <v>8061.64</v>
      </c>
      <c r="K210" s="12" t="n">
        <v>2014</v>
      </c>
    </row>
    <row r="211" customFormat="false" ht="15" hidden="false" customHeight="false" outlineLevel="0" collapsed="false">
      <c r="A211" s="25" t="n">
        <v>109</v>
      </c>
      <c r="B211" s="0" t="s">
        <v>2543</v>
      </c>
      <c r="C211" s="22" t="n">
        <v>36</v>
      </c>
      <c r="D211" s="0" t="s">
        <v>2777</v>
      </c>
      <c r="E211" s="0" t="s">
        <v>836</v>
      </c>
      <c r="F211" s="3" t="n">
        <v>175736</v>
      </c>
      <c r="G211" s="0" t="n">
        <v>18</v>
      </c>
      <c r="H211" s="0" t="n">
        <v>5898</v>
      </c>
      <c r="I211" s="12" t="n">
        <f aca="false">G211*H211</f>
        <v>106164</v>
      </c>
      <c r="J211" s="14" t="n">
        <f aca="false">(I211/$J$90*10000)+7000</f>
        <v>8061.64</v>
      </c>
      <c r="K211" s="12" t="n">
        <v>2014</v>
      </c>
    </row>
    <row r="212" customFormat="false" ht="15" hidden="false" customHeight="false" outlineLevel="0" collapsed="false">
      <c r="A212" s="25" t="n">
        <v>109</v>
      </c>
      <c r="B212" s="0" t="s">
        <v>2543</v>
      </c>
      <c r="C212" s="22" t="n">
        <v>38</v>
      </c>
      <c r="D212" s="0" t="s">
        <v>2778</v>
      </c>
      <c r="E212" s="0" t="s">
        <v>2561</v>
      </c>
      <c r="F212" s="3" t="n">
        <v>173057</v>
      </c>
      <c r="G212" s="0" t="n">
        <v>18</v>
      </c>
      <c r="H212" s="0" t="n">
        <v>5898</v>
      </c>
      <c r="I212" s="12" t="n">
        <f aca="false">G212*H212</f>
        <v>106164</v>
      </c>
      <c r="J212" s="14" t="n">
        <f aca="false">(I212/$J$90*10000)+7000</f>
        <v>8061.64</v>
      </c>
      <c r="K212" s="12" t="n">
        <v>2014</v>
      </c>
    </row>
    <row r="213" customFormat="false" ht="15" hidden="false" customHeight="false" outlineLevel="0" collapsed="false">
      <c r="A213" s="25" t="n">
        <v>109</v>
      </c>
      <c r="B213" s="0" t="s">
        <v>2543</v>
      </c>
      <c r="C213" s="22" t="n">
        <v>40</v>
      </c>
      <c r="D213" s="0" t="s">
        <v>2779</v>
      </c>
      <c r="E213" s="0" t="s">
        <v>2561</v>
      </c>
      <c r="F213" s="3" t="n">
        <v>170336</v>
      </c>
      <c r="G213" s="0" t="n">
        <v>17</v>
      </c>
      <c r="H213" s="0" t="n">
        <v>5898</v>
      </c>
      <c r="I213" s="12" t="n">
        <f aca="false">G213*H213</f>
        <v>100266</v>
      </c>
      <c r="J213" s="14" t="n">
        <f aca="false">(I213/$J$90*10000)+7000</f>
        <v>8002.66</v>
      </c>
      <c r="K213" s="12" t="n">
        <v>2014</v>
      </c>
    </row>
    <row r="214" customFormat="false" ht="15" hidden="false" customHeight="false" outlineLevel="0" collapsed="false">
      <c r="A214" s="25" t="n">
        <v>109</v>
      </c>
      <c r="B214" s="0" t="s">
        <v>2543</v>
      </c>
      <c r="C214" s="22" t="n">
        <v>42</v>
      </c>
      <c r="D214" s="0" t="s">
        <v>2780</v>
      </c>
      <c r="E214" s="0" t="s">
        <v>842</v>
      </c>
      <c r="F214" s="3" t="n">
        <v>151962</v>
      </c>
      <c r="G214" s="0" t="n">
        <v>16</v>
      </c>
      <c r="H214" s="0" t="n">
        <v>5898</v>
      </c>
      <c r="I214" s="12" t="n">
        <f aca="false">G214*H214</f>
        <v>94368</v>
      </c>
      <c r="J214" s="14" t="n">
        <f aca="false">(I214/$J$90*10000)+7000</f>
        <v>7943.68</v>
      </c>
      <c r="K214" s="12" t="n">
        <v>2014</v>
      </c>
    </row>
    <row r="215" customFormat="false" ht="15" hidden="false" customHeight="false" outlineLevel="0" collapsed="false">
      <c r="A215" s="25" t="n">
        <v>109</v>
      </c>
      <c r="B215" s="0" t="s">
        <v>2543</v>
      </c>
      <c r="C215" s="22" t="n">
        <v>44</v>
      </c>
      <c r="D215" s="0" t="s">
        <v>618</v>
      </c>
      <c r="E215" s="0" t="s">
        <v>2653</v>
      </c>
      <c r="F215" s="3" t="n">
        <v>148042</v>
      </c>
      <c r="G215" s="0" t="n">
        <v>16</v>
      </c>
      <c r="H215" s="0" t="n">
        <v>5898</v>
      </c>
      <c r="I215" s="12" t="n">
        <f aca="false">G215*H215</f>
        <v>94368</v>
      </c>
      <c r="J215" s="14" t="n">
        <f aca="false">(I215/$J$90*10000)+7000</f>
        <v>7943.68</v>
      </c>
      <c r="K215" s="12" t="n">
        <v>2014</v>
      </c>
    </row>
    <row r="216" customFormat="false" ht="15" hidden="false" customHeight="false" outlineLevel="0" collapsed="false">
      <c r="A216" s="25" t="n">
        <v>109</v>
      </c>
      <c r="B216" s="0" t="s">
        <v>2543</v>
      </c>
      <c r="C216" s="22" t="n">
        <v>50</v>
      </c>
      <c r="D216" s="0" t="s">
        <v>610</v>
      </c>
      <c r="E216" s="0" t="s">
        <v>2653</v>
      </c>
      <c r="F216" s="3" t="n">
        <v>129551</v>
      </c>
      <c r="G216" s="0" t="n">
        <v>15</v>
      </c>
      <c r="H216" s="0" t="n">
        <v>5898</v>
      </c>
      <c r="I216" s="12" t="n">
        <f aca="false">G216*H216</f>
        <v>88470</v>
      </c>
      <c r="J216" s="14" t="n">
        <f aca="false">(I216/$J$90*10000)+7000</f>
        <v>7884.7</v>
      </c>
      <c r="K216" s="12" t="n">
        <v>2014</v>
      </c>
    </row>
    <row r="217" customFormat="false" ht="15" hidden="false" customHeight="false" outlineLevel="0" collapsed="false">
      <c r="A217" s="25" t="n">
        <v>109</v>
      </c>
      <c r="B217" s="0" t="s">
        <v>2543</v>
      </c>
      <c r="C217" s="22" t="n">
        <v>51</v>
      </c>
      <c r="D217" s="0" t="s">
        <v>2781</v>
      </c>
      <c r="E217" s="0" t="s">
        <v>2561</v>
      </c>
      <c r="F217" s="3" t="n">
        <v>126878</v>
      </c>
      <c r="G217" s="0" t="n">
        <v>15</v>
      </c>
      <c r="H217" s="0" t="n">
        <v>5898</v>
      </c>
      <c r="I217" s="12" t="n">
        <f aca="false">G217*H217</f>
        <v>88470</v>
      </c>
      <c r="J217" s="14" t="n">
        <f aca="false">(I217/$J$90*10000)+7000</f>
        <v>7884.7</v>
      </c>
      <c r="K217" s="12" t="n">
        <v>2014</v>
      </c>
    </row>
    <row r="218" customFormat="false" ht="15" hidden="false" customHeight="false" outlineLevel="0" collapsed="false">
      <c r="A218" s="25" t="n">
        <v>109</v>
      </c>
      <c r="B218" s="0" t="s">
        <v>2543</v>
      </c>
      <c r="C218" s="22" t="n">
        <v>52</v>
      </c>
      <c r="D218" s="0" t="s">
        <v>2782</v>
      </c>
      <c r="E218" s="0" t="s">
        <v>2561</v>
      </c>
      <c r="F218" s="3" t="n">
        <v>125323</v>
      </c>
      <c r="G218" s="0" t="n">
        <v>15</v>
      </c>
      <c r="H218" s="0" t="n">
        <v>5898</v>
      </c>
      <c r="I218" s="12" t="n">
        <f aca="false">G218*H218</f>
        <v>88470</v>
      </c>
      <c r="J218" s="14" t="n">
        <f aca="false">(I218/$J$90*10000)+7000</f>
        <v>7884.7</v>
      </c>
      <c r="K218" s="12" t="n">
        <v>2014</v>
      </c>
    </row>
    <row r="219" customFormat="false" ht="15" hidden="false" customHeight="false" outlineLevel="0" collapsed="false">
      <c r="A219" s="25" t="n">
        <v>109</v>
      </c>
      <c r="B219" s="0" t="s">
        <v>2543</v>
      </c>
      <c r="C219" s="22" t="n">
        <v>58</v>
      </c>
      <c r="D219" s="0" t="s">
        <v>2783</v>
      </c>
      <c r="E219" s="0" t="s">
        <v>2561</v>
      </c>
      <c r="F219" s="3" t="n">
        <v>112188</v>
      </c>
      <c r="G219" s="0" t="n">
        <v>14</v>
      </c>
      <c r="H219" s="0" t="n">
        <v>5898</v>
      </c>
      <c r="I219" s="12" t="n">
        <f aca="false">G219*H219</f>
        <v>82572</v>
      </c>
      <c r="J219" s="14" t="n">
        <f aca="false">(I219/$J$90*10000)+7000</f>
        <v>7825.72</v>
      </c>
      <c r="K219" s="12" t="n">
        <v>2014</v>
      </c>
    </row>
    <row r="220" customFormat="false" ht="15" hidden="false" customHeight="false" outlineLevel="0" collapsed="false">
      <c r="A220" s="25" t="n">
        <v>109</v>
      </c>
      <c r="B220" s="0" t="s">
        <v>2543</v>
      </c>
      <c r="C220" s="22" t="n">
        <v>59</v>
      </c>
      <c r="D220" s="0" t="s">
        <v>2784</v>
      </c>
      <c r="E220" s="0" t="s">
        <v>1120</v>
      </c>
      <c r="F220" s="3" t="n">
        <v>106905</v>
      </c>
      <c r="G220" s="0" t="n">
        <v>14</v>
      </c>
      <c r="H220" s="0" t="n">
        <v>5898</v>
      </c>
      <c r="I220" s="12" t="n">
        <f aca="false">G220*H220</f>
        <v>82572</v>
      </c>
      <c r="J220" s="14" t="n">
        <f aca="false">(I220/$J$90*10000)+7000</f>
        <v>7825.72</v>
      </c>
      <c r="K220" s="12" t="n">
        <v>2014</v>
      </c>
    </row>
    <row r="221" customFormat="false" ht="15" hidden="false" customHeight="false" outlineLevel="0" collapsed="false">
      <c r="A221" s="25" t="n">
        <v>109</v>
      </c>
      <c r="B221" s="0" t="s">
        <v>2543</v>
      </c>
      <c r="C221" s="22" t="n">
        <v>62</v>
      </c>
      <c r="D221" s="0" t="s">
        <v>2785</v>
      </c>
      <c r="E221" s="0" t="s">
        <v>2659</v>
      </c>
      <c r="F221" s="3" t="n">
        <v>100080</v>
      </c>
      <c r="G221" s="0" t="n">
        <v>13</v>
      </c>
      <c r="H221" s="0" t="n">
        <v>5898</v>
      </c>
      <c r="I221" s="12" t="n">
        <f aca="false">G221*H221</f>
        <v>76674</v>
      </c>
      <c r="J221" s="14" t="n">
        <f aca="false">(I221/$J$90*10000)+7000</f>
        <v>7766.74</v>
      </c>
      <c r="K221" s="12" t="n">
        <v>2014</v>
      </c>
    </row>
    <row r="222" customFormat="false" ht="15" hidden="false" customHeight="false" outlineLevel="0" collapsed="false">
      <c r="A222" s="25" t="n">
        <v>110</v>
      </c>
      <c r="B222" s="0" t="s">
        <v>2539</v>
      </c>
      <c r="D222" s="0" t="s">
        <v>2538</v>
      </c>
      <c r="F222" s="3" t="n">
        <v>78949</v>
      </c>
      <c r="G222" s="0" t="n">
        <v>12</v>
      </c>
      <c r="H222" s="0" t="n">
        <v>1119</v>
      </c>
      <c r="I222" s="12" t="n">
        <f aca="false">G222*H222</f>
        <v>13428</v>
      </c>
      <c r="J222" s="14" t="n">
        <f aca="false">(I222/$J$90*10000)+7000</f>
        <v>7134.28</v>
      </c>
      <c r="K222" s="12" t="n">
        <v>2014</v>
      </c>
      <c r="L222" s="3" t="n">
        <f aca="false">SUM(I222:I238)</f>
        <v>2225178</v>
      </c>
      <c r="N222" s="0" t="str">
        <f aca="false">D222&amp;" - "&amp;E222&amp;" - "&amp;B222</f>
        <v>ANDORRA -  - AND</v>
      </c>
      <c r="O222" s="32" t="n">
        <f aca="false">J222/100</f>
        <v>71.3428</v>
      </c>
    </row>
    <row r="223" customFormat="false" ht="15" hidden="false" customHeight="false" outlineLevel="0" collapsed="false">
      <c r="A223" s="25" t="n">
        <v>110</v>
      </c>
      <c r="B223" s="0" t="s">
        <v>2543</v>
      </c>
      <c r="C223" s="22" t="n">
        <v>2</v>
      </c>
      <c r="D223" s="0" t="s">
        <v>1015</v>
      </c>
      <c r="E223" s="0" t="s">
        <v>2</v>
      </c>
      <c r="F223" s="3" t="n">
        <v>1602386</v>
      </c>
      <c r="G223" s="0" t="n">
        <v>56</v>
      </c>
      <c r="H223" s="0" t="n">
        <v>5898</v>
      </c>
      <c r="I223" s="12" t="n">
        <f aca="false">G223*H223</f>
        <v>330288</v>
      </c>
      <c r="J223" s="14" t="n">
        <f aca="false">(I223/$J$90*10000)+7000</f>
        <v>10302.88</v>
      </c>
      <c r="K223" s="12" t="n">
        <v>2014</v>
      </c>
      <c r="N223" s="0" t="str">
        <f aca="false">D223&amp;" - "&amp;E223&amp;" - "&amp;B223</f>
        <v>Barcelona - CAT - ESP</v>
      </c>
      <c r="O223" s="32" t="n">
        <f aca="false">J223/100</f>
        <v>103.0288</v>
      </c>
    </row>
    <row r="224" customFormat="false" ht="15" hidden="false" customHeight="false" outlineLevel="0" collapsed="false">
      <c r="A224" s="25" t="n">
        <v>110</v>
      </c>
      <c r="B224" s="0" t="s">
        <v>2543</v>
      </c>
      <c r="C224" s="22" t="n">
        <v>3</v>
      </c>
      <c r="D224" s="0" t="s">
        <v>2786</v>
      </c>
      <c r="E224" s="0" t="s">
        <v>804</v>
      </c>
      <c r="F224" s="3" t="n">
        <v>786424</v>
      </c>
      <c r="G224" s="0" t="n">
        <v>39</v>
      </c>
      <c r="H224" s="0" t="n">
        <v>5898</v>
      </c>
      <c r="I224" s="12" t="n">
        <f aca="false">G224*H224</f>
        <v>230022</v>
      </c>
      <c r="J224" s="14" t="n">
        <f aca="false">(I224/$J$90*10000)+7000</f>
        <v>9300.22</v>
      </c>
      <c r="K224" s="12" t="n">
        <v>2014</v>
      </c>
      <c r="N224" s="0" t="str">
        <f aca="false">D224&amp;" - "&amp;E224&amp;" - "&amp;B224</f>
        <v>Valencia (València) - VAL - ESP</v>
      </c>
      <c r="O224" s="32" t="n">
        <f aca="false">J224/100</f>
        <v>93.0022</v>
      </c>
    </row>
    <row r="225" customFormat="false" ht="15" hidden="false" customHeight="false" outlineLevel="0" collapsed="false">
      <c r="A225" s="25" t="n">
        <v>110</v>
      </c>
      <c r="B225" s="0" t="s">
        <v>2543</v>
      </c>
      <c r="C225" s="22" t="n">
        <v>5</v>
      </c>
      <c r="D225" s="0" t="s">
        <v>2787</v>
      </c>
      <c r="E225" s="0" t="s">
        <v>834</v>
      </c>
      <c r="F225" s="3" t="n">
        <v>666058</v>
      </c>
      <c r="G225" s="0" t="n">
        <v>36</v>
      </c>
      <c r="H225" s="0" t="n">
        <v>5898</v>
      </c>
      <c r="I225" s="12" t="n">
        <f aca="false">G225*H225</f>
        <v>212328</v>
      </c>
      <c r="J225" s="14" t="n">
        <f aca="false">(I225/$J$90*10000)+7000</f>
        <v>9123.28</v>
      </c>
      <c r="K225" s="12" t="n">
        <v>2014</v>
      </c>
      <c r="N225" s="0" t="str">
        <f aca="false">D225&amp;" - "&amp;E225&amp;" - "&amp;B225</f>
        <v>Zaragoza - ARA - ESP</v>
      </c>
      <c r="O225" s="32" t="n">
        <f aca="false">J225/100</f>
        <v>91.2328</v>
      </c>
    </row>
    <row r="226" customFormat="false" ht="15" hidden="false" customHeight="false" outlineLevel="0" collapsed="false">
      <c r="A226" s="25" t="n">
        <v>110</v>
      </c>
      <c r="B226" s="0" t="s">
        <v>2543</v>
      </c>
      <c r="C226" s="22" t="n">
        <v>8</v>
      </c>
      <c r="D226" s="0" t="s">
        <v>2788</v>
      </c>
      <c r="E226" s="0" t="s">
        <v>2380</v>
      </c>
      <c r="F226" s="3" t="n">
        <v>399093</v>
      </c>
      <c r="G226" s="0" t="n">
        <v>27</v>
      </c>
      <c r="H226" s="0" t="n">
        <v>5898</v>
      </c>
      <c r="I226" s="12" t="n">
        <f aca="false">G226*H226</f>
        <v>159246</v>
      </c>
      <c r="J226" s="14" t="n">
        <f aca="false">(I226/$J$90*10000)+7000</f>
        <v>8592.46</v>
      </c>
      <c r="K226" s="12" t="n">
        <v>2014</v>
      </c>
      <c r="N226" s="0" t="str">
        <f aca="false">D226&amp;" - "&amp;E226&amp;" - "&amp;B226</f>
        <v>Palma de Mallorca - BAL - ESP</v>
      </c>
      <c r="O226" s="32" t="n">
        <f aca="false">J226/100</f>
        <v>85.9246</v>
      </c>
    </row>
    <row r="227" customFormat="false" ht="15" hidden="false" customHeight="false" outlineLevel="0" collapsed="false">
      <c r="A227" s="25" t="n">
        <v>110</v>
      </c>
      <c r="B227" s="0" t="s">
        <v>2543</v>
      </c>
      <c r="C227" s="22" t="n">
        <v>11</v>
      </c>
      <c r="D227" s="0" t="s">
        <v>2789</v>
      </c>
      <c r="E227" s="0" t="s">
        <v>804</v>
      </c>
      <c r="F227" s="3" t="n">
        <v>332067</v>
      </c>
      <c r="G227" s="0" t="n">
        <v>25</v>
      </c>
      <c r="H227" s="0" t="n">
        <v>5898</v>
      </c>
      <c r="I227" s="12" t="n">
        <f aca="false">G227*H227</f>
        <v>147450</v>
      </c>
      <c r="J227" s="14" t="n">
        <f aca="false">(I227/$J$90*10000)+7000</f>
        <v>8474.5</v>
      </c>
      <c r="K227" s="12" t="n">
        <v>2014</v>
      </c>
      <c r="N227" s="0" t="str">
        <f aca="false">D227&amp;" - "&amp;E227&amp;" - "&amp;B227</f>
        <v>Alicante (Alacant) - VAL - ESP</v>
      </c>
      <c r="O227" s="32" t="n">
        <f aca="false">J227/100</f>
        <v>84.745</v>
      </c>
    </row>
    <row r="228" customFormat="false" ht="15" hidden="false" customHeight="false" outlineLevel="0" collapsed="false">
      <c r="A228" s="25" t="n">
        <v>110</v>
      </c>
      <c r="B228" s="0" t="s">
        <v>2543</v>
      </c>
      <c r="C228" s="22" t="n">
        <v>16</v>
      </c>
      <c r="D228" s="0" t="s">
        <v>2790</v>
      </c>
      <c r="E228" s="0" t="s">
        <v>2</v>
      </c>
      <c r="F228" s="3" t="n">
        <v>253518</v>
      </c>
      <c r="G228" s="0" t="n">
        <v>22</v>
      </c>
      <c r="H228" s="0" t="n">
        <v>5898</v>
      </c>
      <c r="I228" s="12" t="n">
        <f aca="false">G228*H228</f>
        <v>129756</v>
      </c>
      <c r="J228" s="14" t="n">
        <f aca="false">(I228/$J$90*10000)+7000</f>
        <v>8297.56</v>
      </c>
      <c r="K228" s="12" t="n">
        <v>2014</v>
      </c>
      <c r="N228" s="0" t="str">
        <f aca="false">D228&amp;" - "&amp;E228&amp;" - "&amp;B228</f>
        <v>L'Hospitalet de Llobregat - CAT - ESP</v>
      </c>
      <c r="O228" s="32" t="n">
        <f aca="false">J228/100</f>
        <v>82.9756</v>
      </c>
    </row>
    <row r="229" customFormat="false" ht="15" hidden="false" customHeight="false" outlineLevel="0" collapsed="false">
      <c r="A229" s="25" t="n">
        <v>110</v>
      </c>
      <c r="B229" s="0" t="s">
        <v>2543</v>
      </c>
      <c r="C229" s="22" t="n">
        <v>20</v>
      </c>
      <c r="D229" s="0" t="s">
        <v>2791</v>
      </c>
      <c r="E229" s="0" t="s">
        <v>804</v>
      </c>
      <c r="F229" s="3" t="n">
        <v>228647</v>
      </c>
      <c r="G229" s="0" t="n">
        <v>20</v>
      </c>
      <c r="H229" s="0" t="n">
        <v>5898</v>
      </c>
      <c r="I229" s="12" t="n">
        <f aca="false">G229*H229</f>
        <v>117960</v>
      </c>
      <c r="J229" s="14" t="n">
        <f aca="false">(I229/$J$90*10000)+7000</f>
        <v>8179.6</v>
      </c>
      <c r="K229" s="12" t="n">
        <v>2014</v>
      </c>
      <c r="N229" s="0" t="str">
        <f aca="false">D229&amp;" - "&amp;E229&amp;" - "&amp;B229</f>
        <v>Elche (Elx) - VAL - ESP</v>
      </c>
      <c r="O229" s="32" t="n">
        <f aca="false">J229/100</f>
        <v>81.796</v>
      </c>
    </row>
    <row r="230" customFormat="false" ht="15" hidden="false" customHeight="false" outlineLevel="0" collapsed="false">
      <c r="A230" s="25" t="n">
        <v>110</v>
      </c>
      <c r="B230" s="0" t="s">
        <v>2543</v>
      </c>
      <c r="C230" s="22" t="n">
        <v>22</v>
      </c>
      <c r="D230" s="0" t="s">
        <v>2792</v>
      </c>
      <c r="E230" s="0" t="s">
        <v>2</v>
      </c>
      <c r="F230" s="3" t="n">
        <v>217210</v>
      </c>
      <c r="G230" s="0" t="n">
        <v>20</v>
      </c>
      <c r="H230" s="0" t="n">
        <v>5898</v>
      </c>
      <c r="I230" s="12" t="n">
        <f aca="false">G230*H230</f>
        <v>117960</v>
      </c>
      <c r="J230" s="14" t="n">
        <f aca="false">(I230/$J$90*10000)+7000</f>
        <v>8179.6</v>
      </c>
      <c r="K230" s="12" t="n">
        <v>2014</v>
      </c>
      <c r="N230" s="0" t="str">
        <f aca="false">D230&amp;" - "&amp;E230&amp;" - "&amp;B230</f>
        <v>Badalona - CAT - ESP</v>
      </c>
      <c r="O230" s="32" t="n">
        <f aca="false">J230/100</f>
        <v>81.796</v>
      </c>
    </row>
    <row r="231" customFormat="false" ht="15" hidden="false" customHeight="false" outlineLevel="0" collapsed="false">
      <c r="A231" s="25" t="n">
        <v>110</v>
      </c>
      <c r="B231" s="0" t="s">
        <v>2543</v>
      </c>
      <c r="C231" s="22" t="n">
        <v>24</v>
      </c>
      <c r="D231" s="0" t="s">
        <v>2793</v>
      </c>
      <c r="E231" s="0" t="s">
        <v>2</v>
      </c>
      <c r="F231" s="3" t="n">
        <v>215517</v>
      </c>
      <c r="G231" s="0" t="n">
        <v>20</v>
      </c>
      <c r="H231" s="0" t="n">
        <v>5898</v>
      </c>
      <c r="I231" s="12" t="n">
        <f aca="false">G231*H231</f>
        <v>117960</v>
      </c>
      <c r="J231" s="14" t="n">
        <f aca="false">(I231/$J$90*10000)+7000</f>
        <v>8179.6</v>
      </c>
      <c r="K231" s="12" t="n">
        <v>2014</v>
      </c>
      <c r="N231" s="0" t="str">
        <f aca="false">D231&amp;" - "&amp;E231&amp;" - "&amp;B231</f>
        <v>Terrassa (Tarrasa) - CAT - ESP</v>
      </c>
      <c r="O231" s="32" t="n">
        <f aca="false">J231/100</f>
        <v>81.796</v>
      </c>
    </row>
    <row r="232" customFormat="false" ht="15" hidden="false" customHeight="false" outlineLevel="0" collapsed="false">
      <c r="A232" s="25" t="n">
        <v>110</v>
      </c>
      <c r="B232" s="0" t="s">
        <v>2543</v>
      </c>
      <c r="C232" s="22" t="n">
        <v>26</v>
      </c>
      <c r="D232" s="0" t="s">
        <v>2794</v>
      </c>
      <c r="E232" s="0" t="s">
        <v>2</v>
      </c>
      <c r="F232" s="3" t="n">
        <v>207444</v>
      </c>
      <c r="G232" s="0" t="n">
        <v>19</v>
      </c>
      <c r="H232" s="0" t="n">
        <v>5898</v>
      </c>
      <c r="I232" s="12" t="n">
        <f aca="false">G232*H232</f>
        <v>112062</v>
      </c>
      <c r="J232" s="14" t="n">
        <f aca="false">(I232/$J$90*10000)+7000</f>
        <v>8120.62</v>
      </c>
      <c r="K232" s="12" t="n">
        <v>2014</v>
      </c>
      <c r="N232" s="0" t="str">
        <f aca="false">D232&amp;" - "&amp;E232&amp;" - "&amp;B232</f>
        <v>Sabadell - CAT - ESP</v>
      </c>
      <c r="O232" s="32" t="n">
        <f aca="false">J232/100</f>
        <v>81.2062</v>
      </c>
    </row>
    <row r="233" customFormat="false" ht="15" hidden="false" customHeight="false" outlineLevel="0" collapsed="false">
      <c r="A233" s="25" t="n">
        <v>110</v>
      </c>
      <c r="B233" s="0" t="s">
        <v>2543</v>
      </c>
      <c r="C233" s="22" t="n">
        <v>37</v>
      </c>
      <c r="D233" s="0" t="s">
        <v>2795</v>
      </c>
      <c r="E233" s="0" t="s">
        <v>804</v>
      </c>
      <c r="F233" s="3" t="n">
        <v>173841</v>
      </c>
      <c r="G233" s="0" t="n">
        <v>18</v>
      </c>
      <c r="H233" s="0" t="n">
        <v>5898</v>
      </c>
      <c r="I233" s="12" t="n">
        <f aca="false">G233*H233</f>
        <v>106164</v>
      </c>
      <c r="J233" s="14" t="n">
        <f aca="false">(I233/$J$90*10000)+7000</f>
        <v>8061.64</v>
      </c>
      <c r="K233" s="12" t="n">
        <v>2014</v>
      </c>
      <c r="N233" s="0" t="str">
        <f aca="false">D233&amp;" - "&amp;E233&amp;" - "&amp;B233</f>
        <v>Castellón de la Plana (Castelló de la Plana) - VAL - ESP</v>
      </c>
      <c r="O233" s="32" t="n">
        <f aca="false">J233/100</f>
        <v>80.6164</v>
      </c>
    </row>
    <row r="234" customFormat="false" ht="15" hidden="false" customHeight="false" outlineLevel="0" collapsed="false">
      <c r="A234" s="25" t="n">
        <v>110</v>
      </c>
      <c r="B234" s="0" t="s">
        <v>2543</v>
      </c>
      <c r="C234" s="22" t="n">
        <v>46</v>
      </c>
      <c r="D234" s="0" t="s">
        <v>2796</v>
      </c>
      <c r="E234" s="0" t="s">
        <v>2</v>
      </c>
      <c r="F234" s="3" t="n">
        <v>139176</v>
      </c>
      <c r="G234" s="0" t="n">
        <v>16</v>
      </c>
      <c r="H234" s="0" t="n">
        <v>5898</v>
      </c>
      <c r="I234" s="12" t="n">
        <f aca="false">G234*H234</f>
        <v>94368</v>
      </c>
      <c r="J234" s="14" t="n">
        <f aca="false">(I234/$J$90*10000)+7000</f>
        <v>7943.68</v>
      </c>
      <c r="K234" s="12" t="n">
        <v>2014</v>
      </c>
      <c r="N234" s="0" t="str">
        <f aca="false">D234&amp;" - "&amp;E234&amp;" - "&amp;B234</f>
        <v>Lleida (Lérida) - CAT - ESP</v>
      </c>
      <c r="O234" s="32" t="n">
        <f aca="false">J234/100</f>
        <v>79.4368</v>
      </c>
    </row>
    <row r="235" customFormat="false" ht="15" hidden="false" customHeight="false" outlineLevel="0" collapsed="false">
      <c r="A235" s="25" t="n">
        <v>110</v>
      </c>
      <c r="B235" s="0" t="s">
        <v>2543</v>
      </c>
      <c r="C235" s="22" t="n">
        <v>48</v>
      </c>
      <c r="D235" s="0" t="s">
        <v>2797</v>
      </c>
      <c r="E235" s="0" t="s">
        <v>2</v>
      </c>
      <c r="F235" s="3" t="n">
        <v>132199</v>
      </c>
      <c r="G235" s="0" t="n">
        <v>15</v>
      </c>
      <c r="H235" s="0" t="n">
        <v>5898</v>
      </c>
      <c r="I235" s="12" t="n">
        <f aca="false">G235*H235</f>
        <v>88470</v>
      </c>
      <c r="J235" s="14" t="n">
        <f aca="false">(I235/$J$90*10000)+7000</f>
        <v>7884.7</v>
      </c>
      <c r="K235" s="12" t="n">
        <v>2014</v>
      </c>
      <c r="N235" s="0" t="str">
        <f aca="false">D235&amp;" - "&amp;E235&amp;" - "&amp;B235</f>
        <v>Tarragona - CAT - ESP</v>
      </c>
      <c r="O235" s="32" t="n">
        <f aca="false">J235/100</f>
        <v>78.847</v>
      </c>
    </row>
    <row r="236" customFormat="false" ht="15" hidden="false" customHeight="false" outlineLevel="0" collapsed="false">
      <c r="A236" s="25" t="n">
        <v>110</v>
      </c>
      <c r="B236" s="0" t="s">
        <v>2543</v>
      </c>
      <c r="C236" s="22" t="n">
        <v>53</v>
      </c>
      <c r="D236" s="0" t="s">
        <v>2798</v>
      </c>
      <c r="E236" s="0" t="s">
        <v>2</v>
      </c>
      <c r="F236" s="3" t="n">
        <v>124280</v>
      </c>
      <c r="G236" s="0" t="n">
        <v>15</v>
      </c>
      <c r="H236" s="0" t="n">
        <v>5898</v>
      </c>
      <c r="I236" s="12" t="n">
        <f aca="false">G236*H236</f>
        <v>88470</v>
      </c>
      <c r="J236" s="14" t="n">
        <f aca="false">(I236/$J$90*10000)+7000</f>
        <v>7884.7</v>
      </c>
      <c r="K236" s="12" t="n">
        <v>2014</v>
      </c>
      <c r="N236" s="0" t="str">
        <f aca="false">D236&amp;" - "&amp;E236&amp;" - "&amp;B236</f>
        <v>Mataró - CAT - ESP</v>
      </c>
      <c r="O236" s="32" t="n">
        <f aca="false">J236/100</f>
        <v>78.847</v>
      </c>
    </row>
    <row r="237" customFormat="false" ht="15" hidden="false" customHeight="false" outlineLevel="0" collapsed="false">
      <c r="A237" s="25" t="n">
        <v>110</v>
      </c>
      <c r="B237" s="0" t="s">
        <v>2543</v>
      </c>
      <c r="C237" s="22" t="n">
        <v>55</v>
      </c>
      <c r="D237" s="0" t="s">
        <v>2799</v>
      </c>
      <c r="E237" s="0" t="s">
        <v>2</v>
      </c>
      <c r="F237" s="3" t="n">
        <v>118738</v>
      </c>
      <c r="G237" s="0" t="n">
        <v>14</v>
      </c>
      <c r="H237" s="0" t="n">
        <v>5898</v>
      </c>
      <c r="I237" s="12" t="n">
        <f aca="false">G237*H237</f>
        <v>82572</v>
      </c>
      <c r="J237" s="14" t="n">
        <f aca="false">(I237/$J$90*10000)+7000</f>
        <v>7825.72</v>
      </c>
      <c r="K237" s="12" t="n">
        <v>2014</v>
      </c>
      <c r="N237" s="0" t="str">
        <f aca="false">D237&amp;" - "&amp;E237&amp;" - "&amp;B237</f>
        <v>Santa Coloma de Gramanet - CAT - ESP</v>
      </c>
      <c r="O237" s="32" t="n">
        <f aca="false">J237/100</f>
        <v>78.2572</v>
      </c>
    </row>
    <row r="238" customFormat="false" ht="15" hidden="false" customHeight="false" outlineLevel="0" collapsed="false">
      <c r="A238" s="25" t="n">
        <v>110</v>
      </c>
      <c r="B238" s="0" t="s">
        <v>2543</v>
      </c>
      <c r="C238" s="22" t="n">
        <v>60</v>
      </c>
      <c r="D238" s="0" t="s">
        <v>2800</v>
      </c>
      <c r="E238" s="0" t="s">
        <v>2</v>
      </c>
      <c r="F238" s="3" t="n">
        <v>104962</v>
      </c>
      <c r="G238" s="0" t="n">
        <v>13</v>
      </c>
      <c r="H238" s="0" t="n">
        <v>5898</v>
      </c>
      <c r="I238" s="12" t="n">
        <f aca="false">G238*H238</f>
        <v>76674</v>
      </c>
      <c r="J238" s="14" t="n">
        <f aca="false">(I238/$J$90*10000)+7000</f>
        <v>7766.74</v>
      </c>
      <c r="K238" s="12" t="n">
        <v>2014</v>
      </c>
      <c r="N238" s="0" t="str">
        <f aca="false">D238&amp;" - "&amp;E238&amp;" - "&amp;B238</f>
        <v>Reus - CAT - ESP</v>
      </c>
      <c r="O238" s="32" t="n">
        <f aca="false">J238/100</f>
        <v>77.6674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LibreOffice/4.4.5.2$Windows_x86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2015-06-16T01:10:29Z</dcterms:created>
  <dc:creator>alumno</dc:creator>
  <dc:language>es-AR</dc:language>
  <dcterms:modified xsi:type="dcterms:W3CDTF">2016-02-03T00:10:14Z</dcterms:modified>
  <cp:revision>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